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káš\Documents\Stavební Rozpočty\"/>
    </mc:Choice>
  </mc:AlternateContent>
  <bookViews>
    <workbookView xWindow="0" yWindow="0" windowWidth="0" windowHeight="0"/>
  </bookViews>
  <sheets>
    <sheet name="Rekapitulace zakázky" sheetId="1" r:id="rId1"/>
    <sheet name="2025-07-02 - Rekonstrukce..." sheetId="2" r:id="rId2"/>
    <sheet name="Pokyny pro vyplnění" sheetId="3" r:id="rId3"/>
  </sheets>
  <definedNames>
    <definedName name="_xlnm.Print_Area" localSheetId="0">'Rekapitulace zakázky'!$D$4:$AO$36,'Rekapitulace zakázky'!$C$42:$AQ$56</definedName>
    <definedName name="_xlnm.Print_Titles" localSheetId="0">'Rekapitulace zakázky'!$52:$52</definedName>
    <definedName name="_xlnm._FilterDatabase" localSheetId="1" hidden="1">'2025-07-02 - Rekonstrukce...'!$C$85:$K$230</definedName>
    <definedName name="_xlnm.Print_Area" localSheetId="1">'2025-07-02 - Rekonstrukce...'!$C$4:$J$37,'2025-07-02 - Rekonstrukce...'!$C$43:$J$69,'2025-07-02 - Rekonstrukce...'!$C$75:$K$230</definedName>
    <definedName name="_xlnm.Print_Titles" localSheetId="1">'2025-07-02 - Rekonstrukce...'!$85:$85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229"/>
  <c r="BH229"/>
  <c r="BG229"/>
  <c r="BF229"/>
  <c r="T229"/>
  <c r="R229"/>
  <c r="P229"/>
  <c r="BI227"/>
  <c r="BH227"/>
  <c r="BG227"/>
  <c r="BF227"/>
  <c r="T227"/>
  <c r="R227"/>
  <c r="R226"/>
  <c r="P227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T217"/>
  <c r="R218"/>
  <c r="R217"/>
  <c r="P218"/>
  <c r="P217"/>
  <c r="BI215"/>
  <c r="BH215"/>
  <c r="BG215"/>
  <c r="BF215"/>
  <c r="T215"/>
  <c r="T214"/>
  <c r="R215"/>
  <c r="R214"/>
  <c r="P215"/>
  <c r="P214"/>
  <c r="BI211"/>
  <c r="BH211"/>
  <c r="BG211"/>
  <c r="BF211"/>
  <c r="T211"/>
  <c r="T210"/>
  <c r="R211"/>
  <c r="R210"/>
  <c r="P211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T150"/>
  <c r="R151"/>
  <c r="R150"/>
  <c r="P151"/>
  <c r="P150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1"/>
  <c r="J50"/>
  <c r="F50"/>
  <c r="F48"/>
  <c r="E46"/>
  <c r="J16"/>
  <c r="E16"/>
  <c r="F83"/>
  <c r="J15"/>
  <c r="J10"/>
  <c r="J48"/>
  <c i="1" r="L50"/>
  <c r="AM50"/>
  <c r="AM49"/>
  <c r="L49"/>
  <c r="AM47"/>
  <c r="L47"/>
  <c r="L45"/>
  <c r="L44"/>
  <c i="2" r="J223"/>
  <c r="BK215"/>
  <c r="BK206"/>
  <c r="J198"/>
  <c r="J188"/>
  <c r="J181"/>
  <c r="J177"/>
  <c r="J164"/>
  <c r="BK160"/>
  <c r="J148"/>
  <c r="J138"/>
  <c r="BK136"/>
  <c r="J227"/>
  <c r="BK223"/>
  <c r="J206"/>
  <c r="BK201"/>
  <c r="BK196"/>
  <c r="J190"/>
  <c r="BK175"/>
  <c r="J171"/>
  <c r="J162"/>
  <c r="BK158"/>
  <c r="BK151"/>
  <c r="BK145"/>
  <c r="BK133"/>
  <c r="BK221"/>
  <c r="BK211"/>
  <c r="J204"/>
  <c r="J201"/>
  <c r="BK188"/>
  <c r="J175"/>
  <c r="J166"/>
  <c r="BK153"/>
  <c r="J145"/>
  <c r="J140"/>
  <c r="J133"/>
  <c r="J128"/>
  <c r="BK124"/>
  <c r="J122"/>
  <c r="BK119"/>
  <c r="BK116"/>
  <c r="BK113"/>
  <c r="J110"/>
  <c r="J107"/>
  <c r="BK101"/>
  <c r="BK97"/>
  <c r="J91"/>
  <c r="BK107"/>
  <c r="J101"/>
  <c r="J97"/>
  <c r="BK93"/>
  <c i="1" r="AS54"/>
  <c i="2" r="J229"/>
  <c r="J218"/>
  <c r="BK204"/>
  <c r="BK193"/>
  <c r="BK183"/>
  <c r="BK166"/>
  <c r="BK156"/>
  <c r="BK142"/>
  <c r="J130"/>
  <c r="J215"/>
  <c r="J203"/>
  <c r="J193"/>
  <c r="BK177"/>
  <c r="BK168"/>
  <c r="J160"/>
  <c r="J153"/>
  <c r="BK140"/>
  <c r="BK130"/>
  <c r="BK208"/>
  <c r="BK190"/>
  <c r="BK179"/>
  <c r="J168"/>
  <c r="J151"/>
  <c r="J142"/>
  <c r="BK128"/>
  <c r="J126"/>
  <c r="BK122"/>
  <c r="J119"/>
  <c r="J116"/>
  <c r="J113"/>
  <c r="J105"/>
  <c r="J99"/>
  <c r="J93"/>
  <c r="BK110"/>
  <c r="BK103"/>
  <c r="BK95"/>
  <c r="BK89"/>
  <c r="BK227"/>
  <c r="J221"/>
  <c r="J211"/>
  <c r="J196"/>
  <c r="J179"/>
  <c r="J173"/>
  <c r="BK162"/>
  <c r="J143"/>
  <c r="BK229"/>
  <c r="J208"/>
  <c r="BK198"/>
  <c r="BK181"/>
  <c r="BK173"/>
  <c r="BK164"/>
  <c r="J156"/>
  <c r="BK148"/>
  <c r="BK138"/>
  <c r="BK218"/>
  <c r="BK203"/>
  <c r="J183"/>
  <c r="BK171"/>
  <c r="J158"/>
  <c r="BK143"/>
  <c r="J136"/>
  <c r="BK126"/>
  <c r="J124"/>
  <c r="J103"/>
  <c r="J95"/>
  <c r="J89"/>
  <c r="BK105"/>
  <c r="BK99"/>
  <c r="BK91"/>
  <c l="1" r="BK88"/>
  <c r="R88"/>
  <c r="P88"/>
  <c r="T88"/>
  <c r="BK152"/>
  <c r="J152"/>
  <c r="J60"/>
  <c r="P152"/>
  <c r="R152"/>
  <c r="T152"/>
  <c r="BK170"/>
  <c r="J170"/>
  <c r="J61"/>
  <c r="P170"/>
  <c r="R170"/>
  <c r="T170"/>
  <c r="BK195"/>
  <c r="J195"/>
  <c r="J62"/>
  <c r="P195"/>
  <c r="R195"/>
  <c r="T195"/>
  <c r="BK220"/>
  <c r="J220"/>
  <c r="J67"/>
  <c r="P220"/>
  <c r="P213"/>
  <c r="R220"/>
  <c r="R213"/>
  <c r="T220"/>
  <c r="T213"/>
  <c r="BK226"/>
  <c r="J226"/>
  <c r="J68"/>
  <c r="P226"/>
  <c r="T226"/>
  <c r="BK147"/>
  <c r="J147"/>
  <c r="J58"/>
  <c r="BK150"/>
  <c r="J150"/>
  <c r="J59"/>
  <c r="BK210"/>
  <c r="J210"/>
  <c r="J63"/>
  <c r="BK214"/>
  <c r="J214"/>
  <c r="J65"/>
  <c r="BK217"/>
  <c r="J217"/>
  <c r="J66"/>
  <c r="F51"/>
  <c r="J80"/>
  <c r="BE89"/>
  <c r="BE91"/>
  <c r="BE95"/>
  <c r="BE99"/>
  <c r="BE105"/>
  <c r="BE126"/>
  <c r="BE93"/>
  <c r="BE97"/>
  <c r="BE101"/>
  <c r="BE103"/>
  <c r="BE107"/>
  <c r="BE110"/>
  <c r="BE113"/>
  <c r="BE116"/>
  <c r="BE119"/>
  <c r="BE122"/>
  <c r="BE124"/>
  <c r="BE130"/>
  <c r="BE133"/>
  <c r="BE143"/>
  <c r="BE145"/>
  <c r="BE153"/>
  <c r="BE160"/>
  <c r="BE162"/>
  <c r="BE168"/>
  <c r="BE171"/>
  <c r="BE179"/>
  <c r="BE181"/>
  <c r="BE206"/>
  <c r="BE215"/>
  <c r="BE218"/>
  <c r="BE223"/>
  <c r="BE136"/>
  <c r="BE140"/>
  <c r="BE142"/>
  <c r="BE156"/>
  <c r="BE158"/>
  <c r="BE164"/>
  <c r="BE166"/>
  <c r="BE175"/>
  <c r="BE177"/>
  <c r="BE183"/>
  <c r="BE188"/>
  <c r="BE193"/>
  <c r="BE196"/>
  <c r="BE198"/>
  <c r="BE201"/>
  <c r="BE203"/>
  <c r="BE221"/>
  <c r="BE128"/>
  <c r="BE138"/>
  <c r="BE148"/>
  <c r="BE151"/>
  <c r="BE173"/>
  <c r="BE190"/>
  <c r="BE204"/>
  <c r="BE208"/>
  <c r="BE211"/>
  <c r="BE227"/>
  <c r="BE229"/>
  <c r="J32"/>
  <c i="1" r="AW55"/>
  <c i="2" r="F35"/>
  <c i="1" r="BD55"/>
  <c r="BD54"/>
  <c r="W33"/>
  <c i="2" r="F33"/>
  <c i="1" r="BB55"/>
  <c r="BB54"/>
  <c r="AX54"/>
  <c i="2" r="F32"/>
  <c i="1" r="BA55"/>
  <c r="BA54"/>
  <c r="AW54"/>
  <c r="AK30"/>
  <c i="2" r="F34"/>
  <c i="1" r="BC55"/>
  <c r="BC54"/>
  <c r="AY54"/>
  <c i="2" l="1" r="T87"/>
  <c r="T86"/>
  <c r="P87"/>
  <c r="P86"/>
  <c i="1" r="AU55"/>
  <c i="2" r="R87"/>
  <c r="R86"/>
  <c r="BK87"/>
  <c r="J87"/>
  <c r="J56"/>
  <c r="J88"/>
  <c r="J57"/>
  <c r="BK213"/>
  <c r="J213"/>
  <c r="J64"/>
  <c i="1" r="AU54"/>
  <c r="W31"/>
  <c i="2" r="J31"/>
  <c i="1" r="AV55"/>
  <c r="AT55"/>
  <c r="W30"/>
  <c r="W32"/>
  <c i="2" r="F31"/>
  <c i="1" r="AZ55"/>
  <c r="AZ54"/>
  <c r="AV54"/>
  <c r="AK29"/>
  <c i="2" l="1" r="BK86"/>
  <c r="J86"/>
  <c r="J55"/>
  <c i="1" r="W29"/>
  <c r="AT54"/>
  <c i="2" l="1" r="J28"/>
  <c i="1" r="AG55"/>
  <c r="AG54"/>
  <c r="AK26"/>
  <c r="AK35"/>
  <c l="1" r="AN54"/>
  <c i="2" r="J37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<sst xmlns="http://schemas.openxmlformats.org/spreadsheetml/2006/main">
  <si>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</si>
  <si>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</si>
  <si>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</si>
  <si>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</si>
  <si>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</si>
  <si>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{d92e6264-c4b1-4498-a592-5d631387c3d1}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</si>
  <si>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</si>
  <si>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</si>
  <si>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</si>
  <si>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</si>
  <si>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</si>
  <si>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</si>
  <si>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</si>
  <si>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</si>
  <si>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2025-07-02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</si>
  <si>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</si>
  <si>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</si>
  <si>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Rekonstrukce chodníků Místecká</t>
  </si>
  <si>
    <t>KSO:</t>
  </si>
  <si>
    <t/>
  </si>
  <si>
    <t>CC-CZ:</t>
  </si>
  <si>
    <t>Místo:</t>
  </si>
  <si>
    <t>Ulice Místecká, Praha Letňany</t>
  </si>
  <si>
    <t>Datum:</t>
  </si>
  <si>
    <t>9. 7. 2025</t>
  </si>
  <si>
    <t>Zadavatel:</t>
  </si>
  <si>
    <t>IČ:</t>
  </si>
  <si>
    <t>MČ Praha 9 Letňany</t>
  </si>
  <si>
    <t>DIČ:</t>
  </si>
  <si>
    <t>Účastník:</t>
  </si>
  <si>
    <t>Vyplň údaj</t>
  </si>
  <si>
    <t>Projektant:</t>
  </si>
  <si>
    <t>05992192</t>
  </si>
  <si>
    <t>Ing. arch. Lukáš Pitoňák</t>
  </si>
  <si>
    <t>True</t>
  </si>
  <si>
    <t>Zpracovatel:</t>
  </si>
  <si>
    <t>07036167</t>
  </si>
  <si>
    <t>STAVEBNÍ ROZPOČTY s.r.o.</t>
  </si>
  <si>
    <t>CZ07036167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</si>
  <si>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</si>
  <si>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</si>
  <si>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</si>
  <si>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</si>
  <si>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</si>
  <si>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</si>
  <si>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</si>
  <si>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</si>
  <si>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</si>
  <si>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</si>
  <si>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</si>
  <si>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</si>
  <si>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</si>
  <si>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</si>
  <si>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</si>
  <si>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</si>
  <si>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</si>
  <si>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</si>
  <si>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</si>
  <si>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</si>
  <si>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</si>
  <si>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</si>
  <si>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</si>
  <si>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</si>
  <si>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</si>
  <si>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</si>
  <si>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</si>
  <si>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</si>
  <si>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</si>
  <si>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</si>
  <si>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</si>
  <si>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</si>
  <si>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</si>
  <si>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</si>
  <si>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</si>
  <si>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</si>
  <si>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</si>
  <si>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</si>
  <si>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</si>
  <si>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</si>
  <si>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</si>
  <si>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</si>
  <si>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</si>
  <si>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</si>
  <si>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</si>
  <si>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</si>
  <si>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</si>
  <si>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</si>
  <si>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</si>
  <si>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</si>
  <si>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</si>
  <si>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</si>
  <si>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</si>
  <si>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</si>
  <si>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</si>
  <si>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</si>
  <si>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</si>
  <si>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</si>
  <si>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</si>
  <si>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</si>
  <si>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</si>
  <si>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</si>
  <si>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</si>
  <si>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</si>
  <si>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</si>
  <si>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</si>
  <si>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</si>
  <si>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</si>
  <si>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</si>
  <si>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</si>
  <si>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</si>
  <si>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</si>
  <si>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</si>
  <si>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</si>
  <si>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</si>
  <si>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</si>
  <si>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</si>
  <si>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</si>
  <si>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</si>
  <si>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</si>
  <si>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</si>
  <si>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</si>
  <si>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</si>
  <si>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2025 02</t>
  </si>
  <si>
    <t>4</t>
  </si>
  <si>
    <t>1386693816</t>
  </si>
  <si>
    <t>Online PSC</t>
  </si>
  <si>
    <t>https://podminky.urs.cz/item/CS_URS_2025_02/111211101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</si>
  <si>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</si>
  <si>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</si>
  <si>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1937492618</t>
  </si>
  <si>
    <t>https://podminky.urs.cz/item/CS_URS_2025_02/113107123</t>
  </si>
  <si>
    <t>3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</si>
  <si>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</si>
  <si>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</si>
  <si>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1904587265</t>
  </si>
  <si>
    <t>https://podminky.urs.cz/item/CS_URS_2025_02/113107182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</si>
  <si>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</si>
  <si>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</si>
  <si>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-125109670</t>
  </si>
  <si>
    <t>https://podminky.urs.cz/item/CS_URS_2025_02/113107231</t>
  </si>
  <si>
    <t>5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</si>
  <si>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</si>
  <si>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</si>
  <si>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-1846142559</t>
  </si>
  <si>
    <t>https://podminky.urs.cz/item/CS_URS_2025_02/113107241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</si>
  <si>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</si>
  <si>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</si>
  <si>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</si>
  <si>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</si>
  <si>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-1496152400</t>
  </si>
  <si>
    <t>https://podminky.urs.cz/item/CS_URS_2025_02/113201112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</si>
  <si>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</si>
  <si>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</si>
  <si>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</si>
  <si>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1695722992</t>
  </si>
  <si>
    <t>https://podminky.urs.cz/item/CS_URS_2025_02/113202111</t>
  </si>
  <si>
    <t>8</t>
  </si>
  <si>
    <t>113204111</t>
  </si>
  <si>
    <t>Vytrhání obrub s vybouráním lože, s přemístěním hmot na skládku na vzdálenost do 3 m nebo s naložením na dopravní prostředek záhonových</t>
  </si>
  <si>
    <t>573918168</t>
  </si>
  <si>
    <t>https://podminky.urs.cz/item/CS_URS_2025_02/113204111</t>
  </si>
  <si>
    <t>9</t>
  </si>
  <si>
    <t>121151105</t>
  </si>
  <si>
    <t>Sejmutí ornice strojně při souvislé ploše do 100 m2, tl. vrstvy přes 250 do 300 mm</t>
  </si>
  <si>
    <t>-475750735</t>
  </si>
  <si>
    <t>https://podminky.urs.cz/item/CS_URS_2025_02/121151105</t>
  </si>
  <si>
    <t>10</t>
  </si>
  <si>
    <t>122251104</t>
  </si>
  <si>
    <t>Odkopávky a prokopávky nezapažené strojně v hornině třídy těžitelnosti I skupiny 3 přes 100 do 500 m3</t>
  </si>
  <si>
    <t>m3</t>
  </si>
  <si>
    <t>1597416385</t>
  </si>
  <si>
    <t>https://podminky.urs.cz/item/CS_URS_2025_02/122251104</t>
  </si>
  <si>
    <t>VV</t>
  </si>
  <si>
    <t>773,20*0,23</t>
  </si>
  <si>
    <t>11</t>
  </si>
  <si>
    <t>129001101</t>
  </si>
  <si>
    <t>Příplatek k cenám vykopávek za ztížení vykopávky v blízkosti podzemního vedení nebo výbušnin v horninách jakékoliv třídy</t>
  </si>
  <si>
    <t>-1566465380</t>
  </si>
  <si>
    <t>https://podminky.urs.cz/item/CS_URS_2025_02/129001101</t>
  </si>
  <si>
    <t>177,836*0,2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</si>
  <si>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</si>
  <si>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</si>
  <si>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1313534518</t>
  </si>
  <si>
    <t>https://podminky.urs.cz/item/CS_URS_2025_02/162751117</t>
  </si>
  <si>
    <t>177,836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</si>
  <si>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</si>
  <si>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</si>
  <si>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</si>
  <si>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</si>
  <si>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-1534781264</t>
  </si>
  <si>
    <t>https://podminky.urs.cz/item/CS_URS_2025_02/171201231</t>
  </si>
  <si>
    <t>177,836*2 'Přepočtené koeficientem množství</t>
  </si>
  <si>
    <t>14</t>
  </si>
  <si>
    <t>181311103</t>
  </si>
  <si>
    <t>Rozprostření a urovnání ornice v rovině nebo ve svahu sklonu do 1:5 ručně při souvislé ploše, tl. vrstvy do 200 mm</t>
  </si>
  <si>
    <t>2120395297</t>
  </si>
  <si>
    <t>https://podminky.urs.cz/item/CS_URS_2025_02/181311103</t>
  </si>
  <si>
    <t>45,73</t>
  </si>
  <si>
    <t>15</t>
  </si>
  <si>
    <t>181311105</t>
  </si>
  <si>
    <t>Rozprostření a urovnání ornice v rovině nebo ve svahu sklonu do 1:5 ručně při souvislé ploše, tl. vrstvy přes 250 do 300 mm</t>
  </si>
  <si>
    <t>-388439133</t>
  </si>
  <si>
    <t>https://podminky.urs.cz/item/CS_URS_2025_02/181311105</t>
  </si>
  <si>
    <t>16</t>
  </si>
  <si>
    <t>181411131</t>
  </si>
  <si>
    <t>Založení trávníku na půdě předem připravené plochy do 1000 m2 výsevem včetně utažení parkového v rovině nebo na svahu do 1:5</t>
  </si>
  <si>
    <t>-636215197</t>
  </si>
  <si>
    <t>https://podminky.urs.cz/item/CS_URS_2025_02/181411131</t>
  </si>
  <si>
    <t>17</t>
  </si>
  <si>
    <t>M</t>
  </si>
  <si>
    <t>00572410</t>
  </si>
  <si>
    <t>osivo směs travní parková</t>
  </si>
  <si>
    <t>kg</t>
  </si>
  <si>
    <t>-982684107</t>
  </si>
  <si>
    <t>45,73*0,02 'Přepočtené koeficientem množství</t>
  </si>
  <si>
    <t>18</t>
  </si>
  <si>
    <t>181912112</t>
  </si>
  <si>
    <t>Úprava pláně vyrovnáním výškových rozdílů ručně v hornině třídy těžitelnosti I skupiny 3 se zhutněním</t>
  </si>
  <si>
    <t>-480866748</t>
  </si>
  <si>
    <t>https://podminky.urs.cz/item/CS_URS_2025_02/181912112</t>
  </si>
  <si>
    <t>19</t>
  </si>
  <si>
    <t>183211312</t>
  </si>
  <si>
    <t>Výsadba květin do připravené půdy se zalitím do připravené půdy, se zalitím trvalek prostokořenných</t>
  </si>
  <si>
    <t>kus</t>
  </si>
  <si>
    <t>2040690140</t>
  </si>
  <si>
    <t>https://podminky.urs.cz/item/CS_URS_2025_02/183211312</t>
  </si>
  <si>
    <t>39,100*10</t>
  </si>
  <si>
    <t>20</t>
  </si>
  <si>
    <t>183211313</t>
  </si>
  <si>
    <t>Výsadba květin do připravené půdy se zalitím do připravené půdy, se zalitím cibulí nebo hlíz</t>
  </si>
  <si>
    <t>-2113735551</t>
  </si>
  <si>
    <t>https://podminky.urs.cz/item/CS_URS_2025_02/183211313</t>
  </si>
  <si>
    <t>39,1*6</t>
  </si>
  <si>
    <t>184806172</t>
  </si>
  <si>
    <t>Řez stromů, keřů nebo růží zmlazením keřů netrnitých o průměru koruny přes 1,5 do 3 m</t>
  </si>
  <si>
    <t>1460222671</t>
  </si>
  <si>
    <t>https://podminky.urs.cz/item/CS_URS_2025_02/184806172</t>
  </si>
  <si>
    <t>22</t>
  </si>
  <si>
    <t>184818232</t>
  </si>
  <si>
    <t>Ochrana kmene bedněním před poškozením stavebním provozem zřízení včetně odstranění výšky bednění do 2 m průměru kmene přes 300 do 500 mm</t>
  </si>
  <si>
    <t>6195991</t>
  </si>
  <si>
    <t>https://podminky.urs.cz/item/CS_URS_2025_02/184818232</t>
  </si>
  <si>
    <t>23</t>
  </si>
  <si>
    <t>184854113</t>
  </si>
  <si>
    <t>Míchání vegetačních substrátů strojně v homogenizačním zařízení, v množství přes 10 do 100 m3</t>
  </si>
  <si>
    <t>149210539</t>
  </si>
  <si>
    <t>https://podminky.urs.cz/item/CS_URS_2025_02/184854113</t>
  </si>
  <si>
    <t>24</t>
  </si>
  <si>
    <t>10321100</t>
  </si>
  <si>
    <t>zahradní substrát pro výsadbu VL</t>
  </si>
  <si>
    <t>818132893</t>
  </si>
  <si>
    <t>25</t>
  </si>
  <si>
    <t>184911161</t>
  </si>
  <si>
    <t>Mulčování záhonů kačírkem nebo drceným kamenivem tloušťky mulče přes 50 do 100 mm v rovině nebo na svahu do 1:5</t>
  </si>
  <si>
    <t>-1431269788</t>
  </si>
  <si>
    <t>https://podminky.urs.cz/item/CS_URS_2025_02/184911161</t>
  </si>
  <si>
    <t>26</t>
  </si>
  <si>
    <t>58343872</t>
  </si>
  <si>
    <t>kamenivo drcené hrubé frakce 8/16</t>
  </si>
  <si>
    <t>1429882827</t>
  </si>
  <si>
    <t>39,1*0,145 'Přepočtené koeficientem množství</t>
  </si>
  <si>
    <t>Svislé a kompletní konstrukce</t>
  </si>
  <si>
    <t>27</t>
  </si>
  <si>
    <t>348R01</t>
  </si>
  <si>
    <t>Provazové ohrazení na smrk. kůlech á 0,5m</t>
  </si>
  <si>
    <t>148922928</t>
  </si>
  <si>
    <t>https://podminky.urs.cz/item/CS_URS_2025_02/348R01</t>
  </si>
  <si>
    <t>Vodorovné konstrukce</t>
  </si>
  <si>
    <t>28</t>
  </si>
  <si>
    <t>451579777.1</t>
  </si>
  <si>
    <t>Podklad nebo lože pod dlažbu (přídlažbu) Příplatek k cenám za každých dalších i započatých 10 mm tloušťky podkladu nebo lože z kameniva drceného</t>
  </si>
  <si>
    <t>-447789630</t>
  </si>
  <si>
    <t>Komunikace pozemní</t>
  </si>
  <si>
    <t>29</t>
  </si>
  <si>
    <t>564750011</t>
  </si>
  <si>
    <t>Podklad nebo kryt z kameniva hrubého drceného vel. 8-16 mm s rozprostřením a zhutněním plochy přes 100 m2, po zhutnění tl. 150 mm</t>
  </si>
  <si>
    <t>1173979913</t>
  </si>
  <si>
    <t>https://podminky.urs.cz/item/CS_URS_2025_02/564750011</t>
  </si>
  <si>
    <t>"2 vrstvy" 722,02*2</t>
  </si>
  <si>
    <t>30</t>
  </si>
  <si>
    <t>564871016</t>
  </si>
  <si>
    <t>Podklad ze štěrkodrti ŠD s rozprostřením a zhutněním plochy jednotlivě do 100 m2, po zhutnění tl. 300 mm</t>
  </si>
  <si>
    <t>-1226575958</t>
  </si>
  <si>
    <t>https://podminky.urs.cz/item/CS_URS_2025_02/564871016</t>
  </si>
  <si>
    <t>31</t>
  </si>
  <si>
    <t>573191111</t>
  </si>
  <si>
    <t>Postřik infiltrační kationaktivní emulzí v množství 1,00 kg/m2</t>
  </si>
  <si>
    <t>-1878604186</t>
  </si>
  <si>
    <t>https://podminky.urs.cz/item/CS_URS_2025_02/573191111</t>
  </si>
  <si>
    <t>32</t>
  </si>
  <si>
    <t>573211112</t>
  </si>
  <si>
    <t>Postřik spojovací PS bez posypu kamenivem z asfaltu silničního, v množství 0,70 kg/m2</t>
  </si>
  <si>
    <t>-1791825263</t>
  </si>
  <si>
    <t>https://podminky.urs.cz/item/CS_URS_2025_02/573211112</t>
  </si>
  <si>
    <t>33</t>
  </si>
  <si>
    <t>577144011</t>
  </si>
  <si>
    <t>Asfaltový beton vrstva obrusná ACO 11 z nemodifikovaného asfaltu s rozprostřením a se zhutněním ACO 11+ v pruhu šířky do 1,5 m, po zhutnění tl. 50 mm</t>
  </si>
  <si>
    <t>-1855661557</t>
  </si>
  <si>
    <t>https://podminky.urs.cz/item/CS_URS_2025_02/577144011</t>
  </si>
  <si>
    <t>34</t>
  </si>
  <si>
    <t>577155012</t>
  </si>
  <si>
    <t>Asfaltový beton vrstva ložní ACL 16 z nemodifikovaného asfaltu s rozprostřením a zhutněním ACL 16 + v pruhu šířky do 1,5 m, po zhutnění tl. 60 mm</t>
  </si>
  <si>
    <t>-172150919</t>
  </si>
  <si>
    <t>https://podminky.urs.cz/item/CS_URS_2025_02/577155012</t>
  </si>
  <si>
    <t>35</t>
  </si>
  <si>
    <t>596211213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</si>
  <si>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300 m2</t>
  </si>
  <si>
    <t>-1763929077</t>
  </si>
  <si>
    <t>https://podminky.urs.cz/item/CS_URS_2025_02/596211213</t>
  </si>
  <si>
    <t>36</t>
  </si>
  <si>
    <t>59246073</t>
  </si>
  <si>
    <t>dlažba skladebná vsakovací betonová 200x100mm tl 80mm přírodní</t>
  </si>
  <si>
    <t>-2062328082</t>
  </si>
  <si>
    <t>722,02*1,01 'Přepočtené koeficientem množství</t>
  </si>
  <si>
    <t>Ostatní konstrukce a práce, bourání</t>
  </si>
  <si>
    <t>37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</si>
  <si>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</si>
  <si>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</si>
  <si>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-1045342249</t>
  </si>
  <si>
    <t>https://podminky.urs.cz/item/CS_URS_2025_02/916131213</t>
  </si>
  <si>
    <t>38</t>
  </si>
  <si>
    <t>59217031</t>
  </si>
  <si>
    <t>obrubník silniční betonový 1000x150x250mm</t>
  </si>
  <si>
    <t>1044597022</t>
  </si>
  <si>
    <t>223*1,02 'Přepočtené koeficientem množství</t>
  </si>
  <si>
    <t>39</t>
  </si>
  <si>
    <t>59217029</t>
  </si>
  <si>
    <t>obrubník silniční betonový nájezdový 1000x150x150mm</t>
  </si>
  <si>
    <t>-936601212</t>
  </si>
  <si>
    <t>64*1,02 'Přepočtené koeficientem množství</t>
  </si>
  <si>
    <t>40</t>
  </si>
  <si>
    <t>59217076</t>
  </si>
  <si>
    <t>obrubník silniční betonový přechodový 1000x150x250mm</t>
  </si>
  <si>
    <t>-1932428571</t>
  </si>
  <si>
    <t>14*1,02 'Přepočtené koeficientem množství</t>
  </si>
  <si>
    <t>41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</si>
  <si>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</si>
  <si>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</si>
  <si>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-1559847686</t>
  </si>
  <si>
    <t>https://podminky.urs.cz/item/CS_URS_2025_02/916231213</t>
  </si>
  <si>
    <t>42</t>
  </si>
  <si>
    <t>59217062</t>
  </si>
  <si>
    <t>obrubník parkový betonový 1000x50x250mm přírodní</t>
  </si>
  <si>
    <t>-1345110615</t>
  </si>
  <si>
    <t>301*1,02 'Přepočtené koeficientem množství</t>
  </si>
  <si>
    <t>43</t>
  </si>
  <si>
    <t>916991121</t>
  </si>
  <si>
    <t>Lože pod obrubníky, krajníky nebo obruby z dlažebních kostek z betonu prostého</t>
  </si>
  <si>
    <t>2132249336</t>
  </si>
  <si>
    <t>https://podminky.urs.cz/item/CS_URS_2025_02/916991121</t>
  </si>
  <si>
    <t>301,00*0,3*0,1</t>
  </si>
  <si>
    <t>301,00*0,2*0,1</t>
  </si>
  <si>
    <t>Součet</t>
  </si>
  <si>
    <t>44</t>
  </si>
  <si>
    <t>919731122</t>
  </si>
  <si>
    <t>Zarovnání styčné plochy podkladu nebo krytu podél vybourané části komunikace nebo zpevněné plochy živičné tl. přes 50 do 100 mm</t>
  </si>
  <si>
    <t>850133508</t>
  </si>
  <si>
    <t>https://podminky.urs.cz/item/CS_URS_2025_02/919731122</t>
  </si>
  <si>
    <t>45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</si>
  <si>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</si>
  <si>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</si>
  <si>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-217560922</t>
  </si>
  <si>
    <t>https://podminky.urs.cz/item/CS_URS_2025_02/919732221</t>
  </si>
  <si>
    <t>301,0*2</t>
  </si>
  <si>
    <t>46</t>
  </si>
  <si>
    <t>919735112</t>
  </si>
  <si>
    <t>Řezání stávajícího živičného krytu nebo podkladu hloubky přes 50 do 100 mm</t>
  </si>
  <si>
    <t>-17005710</t>
  </si>
  <si>
    <t>https://podminky.urs.cz/item/CS_URS_2025_02/919735112</t>
  </si>
  <si>
    <t>997</t>
  </si>
  <si>
    <t>Doprava suti a vybouraných hmot</t>
  </si>
  <si>
    <t>47</t>
  </si>
  <si>
    <t>997221561</t>
  </si>
  <si>
    <t>Vodorovná doprava suti bez naložení, ale se složením a s hrubým urovnáním z kusových materiálů, na vzdálenost do 1 km</t>
  </si>
  <si>
    <t>1248739742</t>
  </si>
  <si>
    <t>https://podminky.urs.cz/item/CS_URS_2025_02/997221561</t>
  </si>
  <si>
    <t>48</t>
  </si>
  <si>
    <t>997221569</t>
  </si>
  <si>
    <t>Vodorovná doprava suti bez naložení, ale se složením a s hrubým urovnáním z kusových materiálů, na vzdálenost Příplatek k ceně za každý další započatý 1 km přes 1 km</t>
  </si>
  <si>
    <t>1912072633</t>
  </si>
  <si>
    <t>https://podminky.urs.cz/item/CS_URS_2025_02/997221569</t>
  </si>
  <si>
    <t>453,636*24 'Přepočtené koeficientem množství</t>
  </si>
  <si>
    <t>49</t>
  </si>
  <si>
    <t>997221611</t>
  </si>
  <si>
    <t>Nakládání na dopravní prostředky pro vodorovnou dopravu suti</t>
  </si>
  <si>
    <t>-334238776</t>
  </si>
  <si>
    <t>https://podminky.urs.cz/item/CS_URS_2025_02/997221611</t>
  </si>
  <si>
    <t>50</t>
  </si>
  <si>
    <t>99722166R1</t>
  </si>
  <si>
    <t>Poplatek za uložení stavebního odpadu na skládce (skládkovné) asfaltového s dehtem zatříděného do Katalogu odpadů pod kódem 17 03 01</t>
  </si>
  <si>
    <t>-845838761</t>
  </si>
  <si>
    <t>51</t>
  </si>
  <si>
    <t>997221861</t>
  </si>
  <si>
    <t>Poplatek za uložení stavebního odpadu na recyklační skládce (skládkovné) z prostého betonu zatříděného do Katalogu odpadů pod kódem 17 01 01</t>
  </si>
  <si>
    <t>-1800504418</t>
  </si>
  <si>
    <t>https://podminky.urs.cz/item/CS_URS_2025_02/997221861</t>
  </si>
  <si>
    <t>52</t>
  </si>
  <si>
    <t>997221873</t>
  </si>
  <si>
    <t>-881829329</t>
  </si>
  <si>
    <t>https://podminky.urs.cz/item/CS_URS_2025_02/997221873</t>
  </si>
  <si>
    <t>53</t>
  </si>
  <si>
    <t>997221875</t>
  </si>
  <si>
    <t>Poplatek za uložení stavebního odpadu na recyklační skládce (skládkovné) asfaltového bez obsahu dehtu zatříděného do Katalogu odpadů pod kódem 17 03 02</t>
  </si>
  <si>
    <t>1779190103</t>
  </si>
  <si>
    <t>https://podminky.urs.cz/item/CS_URS_2025_02/997221875</t>
  </si>
  <si>
    <t>998</t>
  </si>
  <si>
    <t>Přesun hmot</t>
  </si>
  <si>
    <t>54</t>
  </si>
  <si>
    <t>998223011</t>
  </si>
  <si>
    <t>Přesun hmot pro pozemní komunikace s krytem dlážděným dopravní vzdálenost do 200 m jakékoliv délky objektu</t>
  </si>
  <si>
    <t>-1970944279</t>
  </si>
  <si>
    <t>https://podminky.urs.cz/item/CS_URS_2025_02/998223011</t>
  </si>
  <si>
    <t>VRN</t>
  </si>
  <si>
    <t>Vedlejší rozpočtové náklady</t>
  </si>
  <si>
    <t>VRN1</t>
  </si>
  <si>
    <t>Průzkumné, zeměměřičské a projektové práce</t>
  </si>
  <si>
    <t>55</t>
  </si>
  <si>
    <t>010001000</t>
  </si>
  <si>
    <t>…</t>
  </si>
  <si>
    <t>1024</t>
  </si>
  <si>
    <t>-1264084096</t>
  </si>
  <si>
    <t>https://podminky.urs.cz/item/CS_URS_2025_02/010001000</t>
  </si>
  <si>
    <t>VRN3</t>
  </si>
  <si>
    <t>Zařízení staveniště</t>
  </si>
  <si>
    <t>56</t>
  </si>
  <si>
    <t>030001000</t>
  </si>
  <si>
    <t>1520232477</t>
  </si>
  <si>
    <t>https://podminky.urs.cz/item/CS_URS_2025_02/030001000</t>
  </si>
  <si>
    <t>VRN4</t>
  </si>
  <si>
    <t>Inženýrská činnost</t>
  </si>
  <si>
    <t>57</t>
  </si>
  <si>
    <t>043154000</t>
  </si>
  <si>
    <t>Zkoušky hutnicí</t>
  </si>
  <si>
    <t>899898780</t>
  </si>
  <si>
    <t>https://podminky.urs.cz/item/CS_URS_2025_02/043154000</t>
  </si>
  <si>
    <t>58</t>
  </si>
  <si>
    <t>043234000</t>
  </si>
  <si>
    <t>Rozbory celkem</t>
  </si>
  <si>
    <t>1043685244</t>
  </si>
  <si>
    <t>https://podminky.urs.cz/item/CS_URS_2025_02/043234000</t>
  </si>
  <si>
    <t>"PAU" 1</t>
  </si>
  <si>
    <t>VRN7</t>
  </si>
  <si>
    <t>Provozní vlivy</t>
  </si>
  <si>
    <t>59</t>
  </si>
  <si>
    <t>072103000</t>
  </si>
  <si>
    <t>Silniční provoz - projednání DIO a zajištění DIR</t>
  </si>
  <si>
    <t>1774154990</t>
  </si>
  <si>
    <t>https://podminky.urs.cz/item/CS_URS_2025_02/072103000</t>
  </si>
  <si>
    <t>60</t>
  </si>
  <si>
    <t>072203000</t>
  </si>
  <si>
    <t>Silniční provoz - zajištění DIO (dopravní značení)</t>
  </si>
  <si>
    <t>-593217567</t>
  </si>
  <si>
    <t>https://podminky.urs.cz/item/CS_URS_2025_02/072203000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</si>
  <si>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</si>
  <si>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</si>
  <si>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</si>
  <si>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</si>
  <si>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rekonstrukce </t>
    </r>
    <r>
      <rPr>
        <rFont val="Arial CE"/>
        <charset val="238"/>
        <color auto="1"/>
        <sz val="8"/>
        <scheme val="none"/>
      </rPr>
      <t>obsahuje sestavu Rekapitulace rekonstrukce a Rekapitulace objektů rekonstrukce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</si>
  <si>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rekonstrukce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</si>
  <si>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</si>
  <si>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"účastníka"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</si>
  <si>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rekonstrukce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</si>
  <si>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</si>
  <si>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</si>
  <si>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</si>
  <si>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</si>
  <si>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</si>
  <si>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</si>
  <si>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</si>
  <si>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</si>
  <si>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</si>
  <si>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</si>
  <si>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</si>
  <si>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</si>
  <si>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</si>
  <si>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</si>
  <si>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</si>
  <si>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</si>
  <si>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</si>
  <si>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</si>
  <si>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</si>
  <si>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</si>
  <si>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</si>
  <si>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</si>
  <si>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</si>
  <si>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</si>
  <si>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</si>
  <si>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</si>
  <si>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</si>
  <si>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</si>
  <si>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</si>
  <si>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</si>
  <si>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</si>
  <si>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</si>
  <si>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</si>
  <si>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</si>
  <si>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</si>
  <si>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</si>
  <si>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</si>
  <si>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</si>
  <si>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</si>
  <si>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</si>
  <si>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</si>
  <si>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</si>
  <si>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</si>
  <si>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</si>
  <si>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rekonstrukce - zde účastník vyplní svůj název (název subjektu) </t>
  </si>
  <si>
    <t>Pole IČ a DIČ v sestavě Rekapitulace rekonstrukce - zde účastník vyplní svoje IČ a DIČ</t>
  </si>
  <si>
    <t>Datum v sestavě Rekapitulace rekonstrukce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</si>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</sst>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1101" TargetMode="External" /><Relationship Id="rId2" Type="http://schemas.openxmlformats.org/officeDocument/2006/relationships/hyperlink" Target="https://podminky.urs.cz/item/CS_URS_2025_02/113107123" TargetMode="External" /><Relationship Id="rId3" Type="http://schemas.openxmlformats.org/officeDocument/2006/relationships/hyperlink" Target="https://podminky.urs.cz/item/CS_URS_2025_02/113107182" TargetMode="External" /><Relationship Id="rId4" Type="http://schemas.openxmlformats.org/officeDocument/2006/relationships/hyperlink" Target="https://podminky.urs.cz/item/CS_URS_2025_02/113107231" TargetMode="External" /><Relationship Id="rId5" Type="http://schemas.openxmlformats.org/officeDocument/2006/relationships/hyperlink" Target="https://podminky.urs.cz/item/CS_URS_2025_02/113107241" TargetMode="External" /><Relationship Id="rId6" Type="http://schemas.openxmlformats.org/officeDocument/2006/relationships/hyperlink" Target="https://podminky.urs.cz/item/CS_URS_2025_02/113201112" TargetMode="External" /><Relationship Id="rId7" Type="http://schemas.openxmlformats.org/officeDocument/2006/relationships/hyperlink" Target="https://podminky.urs.cz/item/CS_URS_2025_02/113202111" TargetMode="External" /><Relationship Id="rId8" Type="http://schemas.openxmlformats.org/officeDocument/2006/relationships/hyperlink" Target="https://podminky.urs.cz/item/CS_URS_2025_02/113204111" TargetMode="External" /><Relationship Id="rId9" Type="http://schemas.openxmlformats.org/officeDocument/2006/relationships/hyperlink" Target="https://podminky.urs.cz/item/CS_URS_2025_02/121151105" TargetMode="External" /><Relationship Id="rId10" Type="http://schemas.openxmlformats.org/officeDocument/2006/relationships/hyperlink" Target="https://podminky.urs.cz/item/CS_URS_2025_02/122251104" TargetMode="External" /><Relationship Id="rId11" Type="http://schemas.openxmlformats.org/officeDocument/2006/relationships/hyperlink" Target="https://podminky.urs.cz/item/CS_URS_2025_02/129001101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81311103" TargetMode="External" /><Relationship Id="rId15" Type="http://schemas.openxmlformats.org/officeDocument/2006/relationships/hyperlink" Target="https://podminky.urs.cz/item/CS_URS_2025_02/181311105" TargetMode="External" /><Relationship Id="rId16" Type="http://schemas.openxmlformats.org/officeDocument/2006/relationships/hyperlink" Target="https://podminky.urs.cz/item/CS_URS_2025_02/181411131" TargetMode="External" /><Relationship Id="rId17" Type="http://schemas.openxmlformats.org/officeDocument/2006/relationships/hyperlink" Target="https://podminky.urs.cz/item/CS_URS_2025_02/181912112" TargetMode="External" /><Relationship Id="rId18" Type="http://schemas.openxmlformats.org/officeDocument/2006/relationships/hyperlink" Target="https://podminky.urs.cz/item/CS_URS_2025_02/183211312" TargetMode="External" /><Relationship Id="rId19" Type="http://schemas.openxmlformats.org/officeDocument/2006/relationships/hyperlink" Target="https://podminky.urs.cz/item/CS_URS_2025_02/183211313" TargetMode="External" /><Relationship Id="rId20" Type="http://schemas.openxmlformats.org/officeDocument/2006/relationships/hyperlink" Target="https://podminky.urs.cz/item/CS_URS_2025_02/184806172" TargetMode="External" /><Relationship Id="rId21" Type="http://schemas.openxmlformats.org/officeDocument/2006/relationships/hyperlink" Target="https://podminky.urs.cz/item/CS_URS_2025_02/184818232" TargetMode="External" /><Relationship Id="rId22" Type="http://schemas.openxmlformats.org/officeDocument/2006/relationships/hyperlink" Target="https://podminky.urs.cz/item/CS_URS_2025_02/184854113" TargetMode="External" /><Relationship Id="rId23" Type="http://schemas.openxmlformats.org/officeDocument/2006/relationships/hyperlink" Target="https://podminky.urs.cz/item/CS_URS_2025_02/184911161" TargetMode="External" /><Relationship Id="rId24" Type="http://schemas.openxmlformats.org/officeDocument/2006/relationships/hyperlink" Target="https://podminky.urs.cz/item/CS_URS_2025_02/348R01" TargetMode="External" /><Relationship Id="rId25" Type="http://schemas.openxmlformats.org/officeDocument/2006/relationships/hyperlink" Target="https://podminky.urs.cz/item/CS_URS_2025_02/564750011" TargetMode="External" /><Relationship Id="rId26" Type="http://schemas.openxmlformats.org/officeDocument/2006/relationships/hyperlink" Target="https://podminky.urs.cz/item/CS_URS_2025_02/564871016" TargetMode="External" /><Relationship Id="rId27" Type="http://schemas.openxmlformats.org/officeDocument/2006/relationships/hyperlink" Target="https://podminky.urs.cz/item/CS_URS_2025_02/573191111" TargetMode="External" /><Relationship Id="rId28" Type="http://schemas.openxmlformats.org/officeDocument/2006/relationships/hyperlink" Target="https://podminky.urs.cz/item/CS_URS_2025_02/573211112" TargetMode="External" /><Relationship Id="rId29" Type="http://schemas.openxmlformats.org/officeDocument/2006/relationships/hyperlink" Target="https://podminky.urs.cz/item/CS_URS_2025_02/577144011" TargetMode="External" /><Relationship Id="rId30" Type="http://schemas.openxmlformats.org/officeDocument/2006/relationships/hyperlink" Target="https://podminky.urs.cz/item/CS_URS_2025_02/577155012" TargetMode="External" /><Relationship Id="rId31" Type="http://schemas.openxmlformats.org/officeDocument/2006/relationships/hyperlink" Target="https://podminky.urs.cz/item/CS_URS_2025_02/596211213" TargetMode="External" /><Relationship Id="rId32" Type="http://schemas.openxmlformats.org/officeDocument/2006/relationships/hyperlink" Target="https://podminky.urs.cz/item/CS_URS_2025_02/916131213" TargetMode="External" /><Relationship Id="rId33" Type="http://schemas.openxmlformats.org/officeDocument/2006/relationships/hyperlink" Target="https://podminky.urs.cz/item/CS_URS_2025_02/916231213" TargetMode="External" /><Relationship Id="rId34" Type="http://schemas.openxmlformats.org/officeDocument/2006/relationships/hyperlink" Target="https://podminky.urs.cz/item/CS_URS_2025_02/916991121" TargetMode="External" /><Relationship Id="rId35" Type="http://schemas.openxmlformats.org/officeDocument/2006/relationships/hyperlink" Target="https://podminky.urs.cz/item/CS_URS_2025_02/919731122" TargetMode="External" /><Relationship Id="rId36" Type="http://schemas.openxmlformats.org/officeDocument/2006/relationships/hyperlink" Target="https://podminky.urs.cz/item/CS_URS_2025_02/919732221" TargetMode="External" /><Relationship Id="rId37" Type="http://schemas.openxmlformats.org/officeDocument/2006/relationships/hyperlink" Target="https://podminky.urs.cz/item/CS_URS_2025_02/919735112" TargetMode="External" /><Relationship Id="rId38" Type="http://schemas.openxmlformats.org/officeDocument/2006/relationships/hyperlink" Target="https://podminky.urs.cz/item/CS_URS_2025_02/997221561" TargetMode="External" /><Relationship Id="rId39" Type="http://schemas.openxmlformats.org/officeDocument/2006/relationships/hyperlink" Target="https://podminky.urs.cz/item/CS_URS_2025_02/997221569" TargetMode="External" /><Relationship Id="rId40" Type="http://schemas.openxmlformats.org/officeDocument/2006/relationships/hyperlink" Target="https://podminky.urs.cz/item/CS_URS_2025_02/997221611" TargetMode="External" /><Relationship Id="rId41" Type="http://schemas.openxmlformats.org/officeDocument/2006/relationships/hyperlink" Target="https://podminky.urs.cz/item/CS_URS_2025_02/997221861" TargetMode="External" /><Relationship Id="rId42" Type="http://schemas.openxmlformats.org/officeDocument/2006/relationships/hyperlink" Target="https://podminky.urs.cz/item/CS_URS_2025_02/997221873" TargetMode="External" /><Relationship Id="rId43" Type="http://schemas.openxmlformats.org/officeDocument/2006/relationships/hyperlink" Target="https://podminky.urs.cz/item/CS_URS_2025_02/997221875" TargetMode="External" /><Relationship Id="rId44" Type="http://schemas.openxmlformats.org/officeDocument/2006/relationships/hyperlink" Target="https://podminky.urs.cz/item/CS_URS_2025_02/998223011" TargetMode="External" /><Relationship Id="rId45" Type="http://schemas.openxmlformats.org/officeDocument/2006/relationships/hyperlink" Target="https://podminky.urs.cz/item/CS_URS_2025_02/010001000" TargetMode="External" /><Relationship Id="rId46" Type="http://schemas.openxmlformats.org/officeDocument/2006/relationships/hyperlink" Target="https://podminky.urs.cz/item/CS_URS_2025_02/030001000" TargetMode="External" /><Relationship Id="rId47" Type="http://schemas.openxmlformats.org/officeDocument/2006/relationships/hyperlink" Target="https://podminky.urs.cz/item/CS_URS_2025_02/043154000" TargetMode="External" /><Relationship Id="rId48" Type="http://schemas.openxmlformats.org/officeDocument/2006/relationships/hyperlink" Target="https://podminky.urs.cz/item/CS_URS_2025_02/043234000" TargetMode="External" /><Relationship Id="rId49" Type="http://schemas.openxmlformats.org/officeDocument/2006/relationships/hyperlink" Target="https://podminky.urs.cz/item/CS_URS_2025_02/072103000" TargetMode="External" /><Relationship Id="rId50" Type="http://schemas.openxmlformats.org/officeDocument/2006/relationships/hyperlink" Target="https://podminky.urs.cz/item/CS_URS_2025_02/072203000" TargetMode="External" /><Relationship Id="rId5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36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38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2025-07-02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Rekonstrukce chodníků Místecká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Ulice Místecká, Praha Letňany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9. 7. 2025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MČ Praha 9 Letňany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arch. Lukáš Pitoňák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25.6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35</v>
      </c>
      <c r="AJ50" s="41"/>
      <c r="AK50" s="41"/>
      <c r="AL50" s="41"/>
      <c r="AM50" s="74" t="str">
        <f>IF(E20="","",E20)</f>
        <v>STAVEBNÍ ROZPOČTY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74</v>
      </c>
      <c r="BT54" s="110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24.75" customHeight="1">
      <c r="A55" s="111" t="s">
        <v>78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'2025-07-02 - Rekonstrukce...'!J28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79</v>
      </c>
      <c r="AR55" s="118"/>
      <c r="AS55" s="119">
        <v>0</v>
      </c>
      <c r="AT55" s="120">
        <f>ROUND(SUM(AV55:AW55),2)</f>
        <v>0</v>
      </c>
      <c r="AU55" s="121">
        <f>'2025-07-02 - Rekonstrukce...'!P86</f>
        <v>0</v>
      </c>
      <c r="AV55" s="120">
        <f>'2025-07-02 - Rekonstrukce...'!J31</f>
        <v>0</v>
      </c>
      <c r="AW55" s="120">
        <f>'2025-07-02 - Rekonstrukce...'!J32</f>
        <v>0</v>
      </c>
      <c r="AX55" s="120">
        <f>'2025-07-02 - Rekonstrukce...'!J33</f>
        <v>0</v>
      </c>
      <c r="AY55" s="120">
        <f>'2025-07-02 - Rekonstrukce...'!J34</f>
        <v>0</v>
      </c>
      <c r="AZ55" s="120">
        <f>'2025-07-02 - Rekonstrukce...'!F31</f>
        <v>0</v>
      </c>
      <c r="BA55" s="120">
        <f>'2025-07-02 - Rekonstrukce...'!F32</f>
        <v>0</v>
      </c>
      <c r="BB55" s="120">
        <f>'2025-07-02 - Rekonstrukce...'!F33</f>
        <v>0</v>
      </c>
      <c r="BC55" s="120">
        <f>'2025-07-02 - Rekonstrukce...'!F34</f>
        <v>0</v>
      </c>
      <c r="BD55" s="122">
        <f>'2025-07-02 - Rekonstrukce...'!F35</f>
        <v>0</v>
      </c>
      <c r="BE55" s="7"/>
      <c r="BT55" s="123" t="s">
        <v>80</v>
      </c>
      <c r="BU55" s="123" t="s">
        <v>81</v>
      </c>
      <c r="BV55" s="123" t="s">
        <v>76</v>
      </c>
      <c r="BW55" s="123" t="s">
        <v>5</v>
      </c>
      <c r="BX55" s="123" t="s">
        <v>77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Tmib6VmfXByOgdcgt27Hz+/HoAxiqaGZ0KfAEekfpNcSGPgFfAlStMVQs70mCrr2yM6VikZjplmQqocGHf/qtw==" hashValue="88smiQX5+U1aDgPpiIJe9XpsdugRMjgHfUd2yZ97bjUdBYPMPrbtw8ogiojdKi9La4pJSw+MGzFMQZfPOAnTN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-07-02 - Rekonstrukc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82</v>
      </c>
    </row>
    <row r="4" s="1" customFormat="1" ht="24.96" customHeight="1">
      <c r="B4" s="21"/>
      <c r="D4" s="126" t="s">
        <v>83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zakázky'!AN8</f>
        <v>9. 7. 2025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19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27</v>
      </c>
      <c r="F13" s="39"/>
      <c r="G13" s="39"/>
      <c r="H13" s="39"/>
      <c r="I13" s="128" t="s">
        <v>28</v>
      </c>
      <c r="J13" s="131" t="s">
        <v>19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29</v>
      </c>
      <c r="E15" s="39"/>
      <c r="F15" s="39"/>
      <c r="G15" s="39"/>
      <c r="H15" s="39"/>
      <c r="I15" s="128" t="s">
        <v>26</v>
      </c>
      <c r="J15" s="34" t="str">
        <f>'Rekapitulace zakázky'!AN13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zakázky'!E14</f>
        <v>Vyplň údaj</v>
      </c>
      <c r="F16" s="131"/>
      <c r="G16" s="131"/>
      <c r="H16" s="131"/>
      <c r="I16" s="128" t="s">
        <v>28</v>
      </c>
      <c r="J16" s="34" t="str">
        <f>'Rekapitulace zakázky'!AN14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31</v>
      </c>
      <c r="E18" s="39"/>
      <c r="F18" s="39"/>
      <c r="G18" s="39"/>
      <c r="H18" s="39"/>
      <c r="I18" s="128" t="s">
        <v>26</v>
      </c>
      <c r="J18" s="131" t="s">
        <v>32</v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">
        <v>33</v>
      </c>
      <c r="F19" s="39"/>
      <c r="G19" s="39"/>
      <c r="H19" s="39"/>
      <c r="I19" s="128" t="s">
        <v>28</v>
      </c>
      <c r="J19" s="131" t="s">
        <v>19</v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35</v>
      </c>
      <c r="E21" s="39"/>
      <c r="F21" s="39"/>
      <c r="G21" s="39"/>
      <c r="H21" s="39"/>
      <c r="I21" s="128" t="s">
        <v>26</v>
      </c>
      <c r="J21" s="131" t="s">
        <v>36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37</v>
      </c>
      <c r="F22" s="39"/>
      <c r="G22" s="39"/>
      <c r="H22" s="39"/>
      <c r="I22" s="128" t="s">
        <v>28</v>
      </c>
      <c r="J22" s="131" t="s">
        <v>38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39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33"/>
      <c r="B25" s="134"/>
      <c r="C25" s="133"/>
      <c r="D25" s="133"/>
      <c r="E25" s="135" t="s">
        <v>40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41</v>
      </c>
      <c r="E28" s="39"/>
      <c r="F28" s="39"/>
      <c r="G28" s="39"/>
      <c r="H28" s="39"/>
      <c r="I28" s="39"/>
      <c r="J28" s="139">
        <f>ROUND(J86,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43</v>
      </c>
      <c r="G30" s="39"/>
      <c r="H30" s="39"/>
      <c r="I30" s="140" t="s">
        <v>42</v>
      </c>
      <c r="J30" s="140" t="s">
        <v>44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45</v>
      </c>
      <c r="E31" s="128" t="s">
        <v>46</v>
      </c>
      <c r="F31" s="142">
        <f>ROUND((SUM(BE86:BE230)),  2)</f>
        <v>0</v>
      </c>
      <c r="G31" s="39"/>
      <c r="H31" s="39"/>
      <c r="I31" s="143">
        <v>0.20999999999999999</v>
      </c>
      <c r="J31" s="142">
        <f>ROUND(((SUM(BE86:BE230))*I31),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47</v>
      </c>
      <c r="F32" s="142">
        <f>ROUND((SUM(BF86:BF230)),  2)</f>
        <v>0</v>
      </c>
      <c r="G32" s="39"/>
      <c r="H32" s="39"/>
      <c r="I32" s="143">
        <v>0.12</v>
      </c>
      <c r="J32" s="142">
        <f>ROUND(((SUM(BF86:BF230))*I32),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48</v>
      </c>
      <c r="F33" s="142">
        <f>ROUND((SUM(BG86:BG230)),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49</v>
      </c>
      <c r="F34" s="142">
        <f>ROUND((SUM(BH86:BH230)),  2)</f>
        <v>0</v>
      </c>
      <c r="G34" s="39"/>
      <c r="H34" s="39"/>
      <c r="I34" s="143">
        <v>0.12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50</v>
      </c>
      <c r="F35" s="142">
        <f>ROUND((SUM(BI86:BI230)),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51</v>
      </c>
      <c r="E37" s="146"/>
      <c r="F37" s="146"/>
      <c r="G37" s="147" t="s">
        <v>52</v>
      </c>
      <c r="H37" s="148" t="s">
        <v>53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84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Rekonstrukce chodníků Místecká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>Ulice Místecká, Praha Letňany</v>
      </c>
      <c r="G48" s="41"/>
      <c r="H48" s="41"/>
      <c r="I48" s="33" t="s">
        <v>23</v>
      </c>
      <c r="J48" s="73" t="str">
        <f>IF(J10="","",J10)</f>
        <v>9. 7. 2025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5.65" customHeight="1">
      <c r="A50" s="39"/>
      <c r="B50" s="40"/>
      <c r="C50" s="33" t="s">
        <v>25</v>
      </c>
      <c r="D50" s="41"/>
      <c r="E50" s="41"/>
      <c r="F50" s="28" t="str">
        <f>E13</f>
        <v>MČ Praha 9 Letňany</v>
      </c>
      <c r="G50" s="41"/>
      <c r="H50" s="41"/>
      <c r="I50" s="33" t="s">
        <v>31</v>
      </c>
      <c r="J50" s="37" t="str">
        <f>E19</f>
        <v>Ing. arch. Lukáš Pitoňák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25.65" customHeight="1">
      <c r="A51" s="39"/>
      <c r="B51" s="40"/>
      <c r="C51" s="33" t="s">
        <v>29</v>
      </c>
      <c r="D51" s="41"/>
      <c r="E51" s="41"/>
      <c r="F51" s="28" t="str">
        <f>IF(E16="","",E16)</f>
        <v>Vyplň údaj</v>
      </c>
      <c r="G51" s="41"/>
      <c r="H51" s="41"/>
      <c r="I51" s="33" t="s">
        <v>35</v>
      </c>
      <c r="J51" s="37" t="str">
        <f>E22</f>
        <v>STAVEBNÍ ROZPOČTY s.r.o.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85</v>
      </c>
      <c r="D53" s="156"/>
      <c r="E53" s="156"/>
      <c r="F53" s="156"/>
      <c r="G53" s="156"/>
      <c r="H53" s="156"/>
      <c r="I53" s="156"/>
      <c r="J53" s="157" t="s">
        <v>86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73</v>
      </c>
      <c r="D55" s="41"/>
      <c r="E55" s="41"/>
      <c r="F55" s="41"/>
      <c r="G55" s="41"/>
      <c r="H55" s="41"/>
      <c r="I55" s="41"/>
      <c r="J55" s="103">
        <f>J86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87</v>
      </c>
    </row>
    <row r="56" s="9" customFormat="1" ht="24.96" customHeight="1">
      <c r="A56" s="9"/>
      <c r="B56" s="159"/>
      <c r="C56" s="160"/>
      <c r="D56" s="161" t="s">
        <v>88</v>
      </c>
      <c r="E56" s="162"/>
      <c r="F56" s="162"/>
      <c r="G56" s="162"/>
      <c r="H56" s="162"/>
      <c r="I56" s="162"/>
      <c r="J56" s="163">
        <f>J87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89</v>
      </c>
      <c r="E57" s="168"/>
      <c r="F57" s="168"/>
      <c r="G57" s="168"/>
      <c r="H57" s="168"/>
      <c r="I57" s="168"/>
      <c r="J57" s="169">
        <f>J88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90</v>
      </c>
      <c r="E58" s="168"/>
      <c r="F58" s="168"/>
      <c r="G58" s="168"/>
      <c r="H58" s="168"/>
      <c r="I58" s="168"/>
      <c r="J58" s="169">
        <f>J147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91</v>
      </c>
      <c r="E59" s="168"/>
      <c r="F59" s="168"/>
      <c r="G59" s="168"/>
      <c r="H59" s="168"/>
      <c r="I59" s="168"/>
      <c r="J59" s="169">
        <f>J150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92</v>
      </c>
      <c r="E60" s="168"/>
      <c r="F60" s="168"/>
      <c r="G60" s="168"/>
      <c r="H60" s="168"/>
      <c r="I60" s="168"/>
      <c r="J60" s="169">
        <f>J152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93</v>
      </c>
      <c r="E61" s="168"/>
      <c r="F61" s="168"/>
      <c r="G61" s="168"/>
      <c r="H61" s="168"/>
      <c r="I61" s="168"/>
      <c r="J61" s="169">
        <f>J170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5"/>
      <c r="C62" s="166"/>
      <c r="D62" s="167" t="s">
        <v>94</v>
      </c>
      <c r="E62" s="168"/>
      <c r="F62" s="168"/>
      <c r="G62" s="168"/>
      <c r="H62" s="168"/>
      <c r="I62" s="168"/>
      <c r="J62" s="169">
        <f>J195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95</v>
      </c>
      <c r="E63" s="168"/>
      <c r="F63" s="168"/>
      <c r="G63" s="168"/>
      <c r="H63" s="168"/>
      <c r="I63" s="168"/>
      <c r="J63" s="169">
        <f>J210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59"/>
      <c r="C64" s="160"/>
      <c r="D64" s="161" t="s">
        <v>96</v>
      </c>
      <c r="E64" s="162"/>
      <c r="F64" s="162"/>
      <c r="G64" s="162"/>
      <c r="H64" s="162"/>
      <c r="I64" s="162"/>
      <c r="J64" s="163">
        <f>J213</f>
        <v>0</v>
      </c>
      <c r="K64" s="160"/>
      <c r="L64" s="16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5"/>
      <c r="C65" s="166"/>
      <c r="D65" s="167" t="s">
        <v>97</v>
      </c>
      <c r="E65" s="168"/>
      <c r="F65" s="168"/>
      <c r="G65" s="168"/>
      <c r="H65" s="168"/>
      <c r="I65" s="168"/>
      <c r="J65" s="169">
        <f>J214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5"/>
      <c r="C66" s="166"/>
      <c r="D66" s="167" t="s">
        <v>98</v>
      </c>
      <c r="E66" s="168"/>
      <c r="F66" s="168"/>
      <c r="G66" s="168"/>
      <c r="H66" s="168"/>
      <c r="I66" s="168"/>
      <c r="J66" s="169">
        <f>J217</f>
        <v>0</v>
      </c>
      <c r="K66" s="166"/>
      <c r="L66" s="17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5"/>
      <c r="C67" s="166"/>
      <c r="D67" s="167" t="s">
        <v>99</v>
      </c>
      <c r="E67" s="168"/>
      <c r="F67" s="168"/>
      <c r="G67" s="168"/>
      <c r="H67" s="168"/>
      <c r="I67" s="168"/>
      <c r="J67" s="169">
        <f>J220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100</v>
      </c>
      <c r="E68" s="168"/>
      <c r="F68" s="168"/>
      <c r="G68" s="168"/>
      <c r="H68" s="168"/>
      <c r="I68" s="168"/>
      <c r="J68" s="169">
        <f>J226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2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101</v>
      </c>
      <c r="D75" s="41"/>
      <c r="E75" s="41"/>
      <c r="F75" s="41"/>
      <c r="G75" s="41"/>
      <c r="H75" s="41"/>
      <c r="I75" s="41"/>
      <c r="J75" s="41"/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2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E7</f>
        <v>Rekonstrukce chodníků Místecká</v>
      </c>
      <c r="F78" s="41"/>
      <c r="G78" s="41"/>
      <c r="H78" s="41"/>
      <c r="I78" s="41"/>
      <c r="J78" s="41"/>
      <c r="K78" s="41"/>
      <c r="L78" s="12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2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F10</f>
        <v>Ulice Místecká, Praha Letňany</v>
      </c>
      <c r="G80" s="41"/>
      <c r="H80" s="41"/>
      <c r="I80" s="33" t="s">
        <v>23</v>
      </c>
      <c r="J80" s="73" t="str">
        <f>IF(J10="","",J10)</f>
        <v>9. 7. 2025</v>
      </c>
      <c r="K80" s="41"/>
      <c r="L80" s="12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2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E13</f>
        <v>MČ Praha 9 Letňany</v>
      </c>
      <c r="G82" s="41"/>
      <c r="H82" s="41"/>
      <c r="I82" s="33" t="s">
        <v>31</v>
      </c>
      <c r="J82" s="37" t="str">
        <f>E19</f>
        <v>Ing. arch. Lukáš Pitoňák</v>
      </c>
      <c r="K82" s="41"/>
      <c r="L82" s="12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29</v>
      </c>
      <c r="D83" s="41"/>
      <c r="E83" s="41"/>
      <c r="F83" s="28" t="str">
        <f>IF(E16="","",E16)</f>
        <v>Vyplň údaj</v>
      </c>
      <c r="G83" s="41"/>
      <c r="H83" s="41"/>
      <c r="I83" s="33" t="s">
        <v>35</v>
      </c>
      <c r="J83" s="37" t="str">
        <f>E22</f>
        <v>STAVEBNÍ ROZPOČTY s.r.o.</v>
      </c>
      <c r="K83" s="41"/>
      <c r="L83" s="12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2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1"/>
      <c r="B85" s="172"/>
      <c r="C85" s="173" t="s">
        <v>102</v>
      </c>
      <c r="D85" s="174" t="s">
        <v>60</v>
      </c>
      <c r="E85" s="174" t="s">
        <v>56</v>
      </c>
      <c r="F85" s="174" t="s">
        <v>57</v>
      </c>
      <c r="G85" s="174" t="s">
        <v>103</v>
      </c>
      <c r="H85" s="174" t="s">
        <v>104</v>
      </c>
      <c r="I85" s="174" t="s">
        <v>105</v>
      </c>
      <c r="J85" s="174" t="s">
        <v>86</v>
      </c>
      <c r="K85" s="175" t="s">
        <v>106</v>
      </c>
      <c r="L85" s="176"/>
      <c r="M85" s="93" t="s">
        <v>19</v>
      </c>
      <c r="N85" s="94" t="s">
        <v>45</v>
      </c>
      <c r="O85" s="94" t="s">
        <v>107</v>
      </c>
      <c r="P85" s="94" t="s">
        <v>108</v>
      </c>
      <c r="Q85" s="94" t="s">
        <v>109</v>
      </c>
      <c r="R85" s="94" t="s">
        <v>110</v>
      </c>
      <c r="S85" s="94" t="s">
        <v>111</v>
      </c>
      <c r="T85" s="95" t="s">
        <v>112</v>
      </c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</row>
    <row r="86" s="2" customFormat="1" ht="22.8" customHeight="1">
      <c r="A86" s="39"/>
      <c r="B86" s="40"/>
      <c r="C86" s="100" t="s">
        <v>113</v>
      </c>
      <c r="D86" s="41"/>
      <c r="E86" s="41"/>
      <c r="F86" s="41"/>
      <c r="G86" s="41"/>
      <c r="H86" s="41"/>
      <c r="I86" s="41"/>
      <c r="J86" s="177">
        <f>BK86</f>
        <v>0</v>
      </c>
      <c r="K86" s="41"/>
      <c r="L86" s="45"/>
      <c r="M86" s="96"/>
      <c r="N86" s="178"/>
      <c r="O86" s="97"/>
      <c r="P86" s="179">
        <f>P87+P213</f>
        <v>0</v>
      </c>
      <c r="Q86" s="97"/>
      <c r="R86" s="179">
        <f>R87+R213</f>
        <v>355.65589799999998</v>
      </c>
      <c r="S86" s="97"/>
      <c r="T86" s="180">
        <f>T87+T213</f>
        <v>453.63620000000003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74</v>
      </c>
      <c r="AU86" s="18" t="s">
        <v>87</v>
      </c>
      <c r="BK86" s="181">
        <f>BK87+BK213</f>
        <v>0</v>
      </c>
    </row>
    <row r="87" s="12" customFormat="1" ht="25.92" customHeight="1">
      <c r="A87" s="12"/>
      <c r="B87" s="182"/>
      <c r="C87" s="183"/>
      <c r="D87" s="184" t="s">
        <v>74</v>
      </c>
      <c r="E87" s="185" t="s">
        <v>114</v>
      </c>
      <c r="F87" s="185" t="s">
        <v>115</v>
      </c>
      <c r="G87" s="183"/>
      <c r="H87" s="183"/>
      <c r="I87" s="186"/>
      <c r="J87" s="187">
        <f>BK87</f>
        <v>0</v>
      </c>
      <c r="K87" s="183"/>
      <c r="L87" s="188"/>
      <c r="M87" s="189"/>
      <c r="N87" s="190"/>
      <c r="O87" s="190"/>
      <c r="P87" s="191">
        <f>P88+P147+P150+P152+P170+P195+P210</f>
        <v>0</v>
      </c>
      <c r="Q87" s="190"/>
      <c r="R87" s="191">
        <f>R88+R147+R150+R152+R170+R195+R210</f>
        <v>355.65589799999998</v>
      </c>
      <c r="S87" s="190"/>
      <c r="T87" s="192">
        <f>T88+T147+T150+T152+T170+T195+T210</f>
        <v>453.63620000000003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3" t="s">
        <v>80</v>
      </c>
      <c r="AT87" s="194" t="s">
        <v>74</v>
      </c>
      <c r="AU87" s="194" t="s">
        <v>75</v>
      </c>
      <c r="AY87" s="193" t="s">
        <v>116</v>
      </c>
      <c r="BK87" s="195">
        <f>BK88+BK147+BK150+BK152+BK170+BK195+BK210</f>
        <v>0</v>
      </c>
    </row>
    <row r="88" s="12" customFormat="1" ht="22.8" customHeight="1">
      <c r="A88" s="12"/>
      <c r="B88" s="182"/>
      <c r="C88" s="183"/>
      <c r="D88" s="184" t="s">
        <v>74</v>
      </c>
      <c r="E88" s="196" t="s">
        <v>80</v>
      </c>
      <c r="F88" s="196" t="s">
        <v>117</v>
      </c>
      <c r="G88" s="183"/>
      <c r="H88" s="183"/>
      <c r="I88" s="186"/>
      <c r="J88" s="197">
        <f>BK88</f>
        <v>0</v>
      </c>
      <c r="K88" s="183"/>
      <c r="L88" s="188"/>
      <c r="M88" s="189"/>
      <c r="N88" s="190"/>
      <c r="O88" s="190"/>
      <c r="P88" s="191">
        <f>SUM(P89:P146)</f>
        <v>0</v>
      </c>
      <c r="Q88" s="190"/>
      <c r="R88" s="191">
        <f>SUM(R89:R146)</f>
        <v>8.2942149999999994</v>
      </c>
      <c r="S88" s="190"/>
      <c r="T88" s="192">
        <f>SUM(T89:T146)</f>
        <v>453.63620000000003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3" t="s">
        <v>80</v>
      </c>
      <c r="AT88" s="194" t="s">
        <v>74</v>
      </c>
      <c r="AU88" s="194" t="s">
        <v>80</v>
      </c>
      <c r="AY88" s="193" t="s">
        <v>116</v>
      </c>
      <c r="BK88" s="195">
        <f>SUM(BK89:BK146)</f>
        <v>0</v>
      </c>
    </row>
    <row r="89" s="2" customFormat="1" ht="44.25" customHeight="1">
      <c r="A89" s="39"/>
      <c r="B89" s="40"/>
      <c r="C89" s="198" t="s">
        <v>80</v>
      </c>
      <c r="D89" s="198" t="s">
        <v>118</v>
      </c>
      <c r="E89" s="199" t="s">
        <v>119</v>
      </c>
      <c r="F89" s="200" t="s">
        <v>120</v>
      </c>
      <c r="G89" s="201" t="s">
        <v>121</v>
      </c>
      <c r="H89" s="202">
        <v>39.100000000000001</v>
      </c>
      <c r="I89" s="203"/>
      <c r="J89" s="204">
        <f>ROUND(I89*H89,2)</f>
        <v>0</v>
      </c>
      <c r="K89" s="200" t="s">
        <v>122</v>
      </c>
      <c r="L89" s="45"/>
      <c r="M89" s="205" t="s">
        <v>19</v>
      </c>
      <c r="N89" s="206" t="s">
        <v>46</v>
      </c>
      <c r="O89" s="85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9" t="s">
        <v>123</v>
      </c>
      <c r="AT89" s="209" t="s">
        <v>118</v>
      </c>
      <c r="AU89" s="209" t="s">
        <v>82</v>
      </c>
      <c r="AY89" s="18" t="s">
        <v>116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8" t="s">
        <v>80</v>
      </c>
      <c r="BK89" s="210">
        <f>ROUND(I89*H89,2)</f>
        <v>0</v>
      </c>
      <c r="BL89" s="18" t="s">
        <v>123</v>
      </c>
      <c r="BM89" s="209" t="s">
        <v>124</v>
      </c>
    </row>
    <row r="90" s="2" customFormat="1">
      <c r="A90" s="39"/>
      <c r="B90" s="40"/>
      <c r="C90" s="41"/>
      <c r="D90" s="211" t="s">
        <v>125</v>
      </c>
      <c r="E90" s="41"/>
      <c r="F90" s="212" t="s">
        <v>126</v>
      </c>
      <c r="G90" s="41"/>
      <c r="H90" s="41"/>
      <c r="I90" s="213"/>
      <c r="J90" s="41"/>
      <c r="K90" s="41"/>
      <c r="L90" s="45"/>
      <c r="M90" s="214"/>
      <c r="N90" s="215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125</v>
      </c>
      <c r="AU90" s="18" t="s">
        <v>82</v>
      </c>
    </row>
    <row r="91" s="2" customFormat="1" ht="55.5" customHeight="1">
      <c r="A91" s="39"/>
      <c r="B91" s="40"/>
      <c r="C91" s="198" t="s">
        <v>82</v>
      </c>
      <c r="D91" s="198" t="s">
        <v>118</v>
      </c>
      <c r="E91" s="199" t="s">
        <v>127</v>
      </c>
      <c r="F91" s="200" t="s">
        <v>128</v>
      </c>
      <c r="G91" s="201" t="s">
        <v>121</v>
      </c>
      <c r="H91" s="202">
        <v>72.109999999999999</v>
      </c>
      <c r="I91" s="203"/>
      <c r="J91" s="204">
        <f>ROUND(I91*H91,2)</f>
        <v>0</v>
      </c>
      <c r="K91" s="200" t="s">
        <v>122</v>
      </c>
      <c r="L91" s="45"/>
      <c r="M91" s="205" t="s">
        <v>19</v>
      </c>
      <c r="N91" s="206" t="s">
        <v>46</v>
      </c>
      <c r="O91" s="85"/>
      <c r="P91" s="207">
        <f>O91*H91</f>
        <v>0</v>
      </c>
      <c r="Q91" s="207">
        <v>0</v>
      </c>
      <c r="R91" s="207">
        <f>Q91*H91</f>
        <v>0</v>
      </c>
      <c r="S91" s="207">
        <v>0.44</v>
      </c>
      <c r="T91" s="208">
        <f>S91*H91</f>
        <v>31.728400000000001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9" t="s">
        <v>123</v>
      </c>
      <c r="AT91" s="209" t="s">
        <v>118</v>
      </c>
      <c r="AU91" s="209" t="s">
        <v>82</v>
      </c>
      <c r="AY91" s="18" t="s">
        <v>116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8" t="s">
        <v>80</v>
      </c>
      <c r="BK91" s="210">
        <f>ROUND(I91*H91,2)</f>
        <v>0</v>
      </c>
      <c r="BL91" s="18" t="s">
        <v>123</v>
      </c>
      <c r="BM91" s="209" t="s">
        <v>129</v>
      </c>
    </row>
    <row r="92" s="2" customFormat="1">
      <c r="A92" s="39"/>
      <c r="B92" s="40"/>
      <c r="C92" s="41"/>
      <c r="D92" s="211" t="s">
        <v>125</v>
      </c>
      <c r="E92" s="41"/>
      <c r="F92" s="212" t="s">
        <v>130</v>
      </c>
      <c r="G92" s="41"/>
      <c r="H92" s="41"/>
      <c r="I92" s="213"/>
      <c r="J92" s="41"/>
      <c r="K92" s="41"/>
      <c r="L92" s="45"/>
      <c r="M92" s="214"/>
      <c r="N92" s="215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125</v>
      </c>
      <c r="AU92" s="18" t="s">
        <v>82</v>
      </c>
    </row>
    <row r="93" s="2" customFormat="1" ht="66.75" customHeight="1">
      <c r="A93" s="39"/>
      <c r="B93" s="40"/>
      <c r="C93" s="198" t="s">
        <v>131</v>
      </c>
      <c r="D93" s="198" t="s">
        <v>118</v>
      </c>
      <c r="E93" s="199" t="s">
        <v>132</v>
      </c>
      <c r="F93" s="200" t="s">
        <v>133</v>
      </c>
      <c r="G93" s="201" t="s">
        <v>121</v>
      </c>
      <c r="H93" s="202">
        <v>72.109999999999999</v>
      </c>
      <c r="I93" s="203"/>
      <c r="J93" s="204">
        <f>ROUND(I93*H93,2)</f>
        <v>0</v>
      </c>
      <c r="K93" s="200" t="s">
        <v>122</v>
      </c>
      <c r="L93" s="45"/>
      <c r="M93" s="205" t="s">
        <v>19</v>
      </c>
      <c r="N93" s="206" t="s">
        <v>46</v>
      </c>
      <c r="O93" s="85"/>
      <c r="P93" s="207">
        <f>O93*H93</f>
        <v>0</v>
      </c>
      <c r="Q93" s="207">
        <v>0</v>
      </c>
      <c r="R93" s="207">
        <f>Q93*H93</f>
        <v>0</v>
      </c>
      <c r="S93" s="207">
        <v>0.22</v>
      </c>
      <c r="T93" s="208">
        <f>S93*H93</f>
        <v>15.8642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9" t="s">
        <v>123</v>
      </c>
      <c r="AT93" s="209" t="s">
        <v>118</v>
      </c>
      <c r="AU93" s="209" t="s">
        <v>82</v>
      </c>
      <c r="AY93" s="18" t="s">
        <v>116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8" t="s">
        <v>80</v>
      </c>
      <c r="BK93" s="210">
        <f>ROUND(I93*H93,2)</f>
        <v>0</v>
      </c>
      <c r="BL93" s="18" t="s">
        <v>123</v>
      </c>
      <c r="BM93" s="209" t="s">
        <v>134</v>
      </c>
    </row>
    <row r="94" s="2" customFormat="1">
      <c r="A94" s="39"/>
      <c r="B94" s="40"/>
      <c r="C94" s="41"/>
      <c r="D94" s="211" t="s">
        <v>125</v>
      </c>
      <c r="E94" s="41"/>
      <c r="F94" s="212" t="s">
        <v>135</v>
      </c>
      <c r="G94" s="41"/>
      <c r="H94" s="41"/>
      <c r="I94" s="213"/>
      <c r="J94" s="41"/>
      <c r="K94" s="41"/>
      <c r="L94" s="45"/>
      <c r="M94" s="214"/>
      <c r="N94" s="215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125</v>
      </c>
      <c r="AU94" s="18" t="s">
        <v>82</v>
      </c>
    </row>
    <row r="95" s="2" customFormat="1" ht="62.7" customHeight="1">
      <c r="A95" s="39"/>
      <c r="B95" s="40"/>
      <c r="C95" s="198" t="s">
        <v>123</v>
      </c>
      <c r="D95" s="198" t="s">
        <v>118</v>
      </c>
      <c r="E95" s="199" t="s">
        <v>136</v>
      </c>
      <c r="F95" s="200" t="s">
        <v>137</v>
      </c>
      <c r="G95" s="201" t="s">
        <v>121</v>
      </c>
      <c r="H95" s="202">
        <v>773.20000000000005</v>
      </c>
      <c r="I95" s="203"/>
      <c r="J95" s="204">
        <f>ROUND(I95*H95,2)</f>
        <v>0</v>
      </c>
      <c r="K95" s="200" t="s">
        <v>122</v>
      </c>
      <c r="L95" s="45"/>
      <c r="M95" s="205" t="s">
        <v>19</v>
      </c>
      <c r="N95" s="206" t="s">
        <v>46</v>
      </c>
      <c r="O95" s="85"/>
      <c r="P95" s="207">
        <f>O95*H95</f>
        <v>0</v>
      </c>
      <c r="Q95" s="207">
        <v>0</v>
      </c>
      <c r="R95" s="207">
        <f>Q95*H95</f>
        <v>0</v>
      </c>
      <c r="S95" s="207">
        <v>0.32500000000000001</v>
      </c>
      <c r="T95" s="208">
        <f>S95*H95</f>
        <v>251.29000000000002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9" t="s">
        <v>123</v>
      </c>
      <c r="AT95" s="209" t="s">
        <v>118</v>
      </c>
      <c r="AU95" s="209" t="s">
        <v>82</v>
      </c>
      <c r="AY95" s="18" t="s">
        <v>116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8" t="s">
        <v>80</v>
      </c>
      <c r="BK95" s="210">
        <f>ROUND(I95*H95,2)</f>
        <v>0</v>
      </c>
      <c r="BL95" s="18" t="s">
        <v>123</v>
      </c>
      <c r="BM95" s="209" t="s">
        <v>138</v>
      </c>
    </row>
    <row r="96" s="2" customFormat="1">
      <c r="A96" s="39"/>
      <c r="B96" s="40"/>
      <c r="C96" s="41"/>
      <c r="D96" s="211" t="s">
        <v>125</v>
      </c>
      <c r="E96" s="41"/>
      <c r="F96" s="212" t="s">
        <v>139</v>
      </c>
      <c r="G96" s="41"/>
      <c r="H96" s="41"/>
      <c r="I96" s="213"/>
      <c r="J96" s="41"/>
      <c r="K96" s="41"/>
      <c r="L96" s="45"/>
      <c r="M96" s="214"/>
      <c r="N96" s="215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125</v>
      </c>
      <c r="AU96" s="18" t="s">
        <v>82</v>
      </c>
    </row>
    <row r="97" s="2" customFormat="1" ht="55.5" customHeight="1">
      <c r="A97" s="39"/>
      <c r="B97" s="40"/>
      <c r="C97" s="198" t="s">
        <v>140</v>
      </c>
      <c r="D97" s="198" t="s">
        <v>118</v>
      </c>
      <c r="E97" s="199" t="s">
        <v>141</v>
      </c>
      <c r="F97" s="200" t="s">
        <v>142</v>
      </c>
      <c r="G97" s="201" t="s">
        <v>121</v>
      </c>
      <c r="H97" s="202">
        <v>773.20000000000005</v>
      </c>
      <c r="I97" s="203"/>
      <c r="J97" s="204">
        <f>ROUND(I97*H97,2)</f>
        <v>0</v>
      </c>
      <c r="K97" s="200" t="s">
        <v>122</v>
      </c>
      <c r="L97" s="45"/>
      <c r="M97" s="205" t="s">
        <v>19</v>
      </c>
      <c r="N97" s="206" t="s">
        <v>46</v>
      </c>
      <c r="O97" s="85"/>
      <c r="P97" s="207">
        <f>O97*H97</f>
        <v>0</v>
      </c>
      <c r="Q97" s="207">
        <v>0</v>
      </c>
      <c r="R97" s="207">
        <f>Q97*H97</f>
        <v>0</v>
      </c>
      <c r="S97" s="207">
        <v>0.098000000000000004</v>
      </c>
      <c r="T97" s="208">
        <f>S97*H97</f>
        <v>75.773600000000002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9" t="s">
        <v>123</v>
      </c>
      <c r="AT97" s="209" t="s">
        <v>118</v>
      </c>
      <c r="AU97" s="209" t="s">
        <v>82</v>
      </c>
      <c r="AY97" s="18" t="s">
        <v>116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8" t="s">
        <v>80</v>
      </c>
      <c r="BK97" s="210">
        <f>ROUND(I97*H97,2)</f>
        <v>0</v>
      </c>
      <c r="BL97" s="18" t="s">
        <v>123</v>
      </c>
      <c r="BM97" s="209" t="s">
        <v>143</v>
      </c>
    </row>
    <row r="98" s="2" customFormat="1">
      <c r="A98" s="39"/>
      <c r="B98" s="40"/>
      <c r="C98" s="41"/>
      <c r="D98" s="211" t="s">
        <v>125</v>
      </c>
      <c r="E98" s="41"/>
      <c r="F98" s="212" t="s">
        <v>144</v>
      </c>
      <c r="G98" s="41"/>
      <c r="H98" s="41"/>
      <c r="I98" s="213"/>
      <c r="J98" s="41"/>
      <c r="K98" s="41"/>
      <c r="L98" s="45"/>
      <c r="M98" s="214"/>
      <c r="N98" s="215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125</v>
      </c>
      <c r="AU98" s="18" t="s">
        <v>82</v>
      </c>
    </row>
    <row r="99" s="2" customFormat="1" ht="44.25" customHeight="1">
      <c r="A99" s="39"/>
      <c r="B99" s="40"/>
      <c r="C99" s="198" t="s">
        <v>145</v>
      </c>
      <c r="D99" s="198" t="s">
        <v>118</v>
      </c>
      <c r="E99" s="199" t="s">
        <v>146</v>
      </c>
      <c r="F99" s="200" t="s">
        <v>147</v>
      </c>
      <c r="G99" s="201" t="s">
        <v>148</v>
      </c>
      <c r="H99" s="202">
        <v>64</v>
      </c>
      <c r="I99" s="203"/>
      <c r="J99" s="204">
        <f>ROUND(I99*H99,2)</f>
        <v>0</v>
      </c>
      <c r="K99" s="200" t="s">
        <v>122</v>
      </c>
      <c r="L99" s="45"/>
      <c r="M99" s="205" t="s">
        <v>19</v>
      </c>
      <c r="N99" s="206" t="s">
        <v>46</v>
      </c>
      <c r="O99" s="85"/>
      <c r="P99" s="207">
        <f>O99*H99</f>
        <v>0</v>
      </c>
      <c r="Q99" s="207">
        <v>0</v>
      </c>
      <c r="R99" s="207">
        <f>Q99*H99</f>
        <v>0</v>
      </c>
      <c r="S99" s="207">
        <v>0.28999999999999998</v>
      </c>
      <c r="T99" s="208">
        <f>S99*H99</f>
        <v>18.559999999999999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9" t="s">
        <v>123</v>
      </c>
      <c r="AT99" s="209" t="s">
        <v>118</v>
      </c>
      <c r="AU99" s="209" t="s">
        <v>82</v>
      </c>
      <c r="AY99" s="18" t="s">
        <v>116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8" t="s">
        <v>80</v>
      </c>
      <c r="BK99" s="210">
        <f>ROUND(I99*H99,2)</f>
        <v>0</v>
      </c>
      <c r="BL99" s="18" t="s">
        <v>123</v>
      </c>
      <c r="BM99" s="209" t="s">
        <v>149</v>
      </c>
    </row>
    <row r="100" s="2" customFormat="1">
      <c r="A100" s="39"/>
      <c r="B100" s="40"/>
      <c r="C100" s="41"/>
      <c r="D100" s="211" t="s">
        <v>125</v>
      </c>
      <c r="E100" s="41"/>
      <c r="F100" s="212" t="s">
        <v>150</v>
      </c>
      <c r="G100" s="41"/>
      <c r="H100" s="41"/>
      <c r="I100" s="213"/>
      <c r="J100" s="41"/>
      <c r="K100" s="41"/>
      <c r="L100" s="45"/>
      <c r="M100" s="214"/>
      <c r="N100" s="215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125</v>
      </c>
      <c r="AU100" s="18" t="s">
        <v>82</v>
      </c>
    </row>
    <row r="101" s="2" customFormat="1" ht="49.05" customHeight="1">
      <c r="A101" s="39"/>
      <c r="B101" s="40"/>
      <c r="C101" s="198" t="s">
        <v>151</v>
      </c>
      <c r="D101" s="198" t="s">
        <v>118</v>
      </c>
      <c r="E101" s="199" t="s">
        <v>152</v>
      </c>
      <c r="F101" s="200" t="s">
        <v>153</v>
      </c>
      <c r="G101" s="201" t="s">
        <v>148</v>
      </c>
      <c r="H101" s="202">
        <v>236</v>
      </c>
      <c r="I101" s="203"/>
      <c r="J101" s="204">
        <f>ROUND(I101*H101,2)</f>
        <v>0</v>
      </c>
      <c r="K101" s="200" t="s">
        <v>122</v>
      </c>
      <c r="L101" s="45"/>
      <c r="M101" s="205" t="s">
        <v>19</v>
      </c>
      <c r="N101" s="206" t="s">
        <v>46</v>
      </c>
      <c r="O101" s="85"/>
      <c r="P101" s="207">
        <f>O101*H101</f>
        <v>0</v>
      </c>
      <c r="Q101" s="207">
        <v>0</v>
      </c>
      <c r="R101" s="207">
        <f>Q101*H101</f>
        <v>0</v>
      </c>
      <c r="S101" s="207">
        <v>0.20499999999999999</v>
      </c>
      <c r="T101" s="208">
        <f>S101*H101</f>
        <v>48.379999999999995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9" t="s">
        <v>123</v>
      </c>
      <c r="AT101" s="209" t="s">
        <v>118</v>
      </c>
      <c r="AU101" s="209" t="s">
        <v>82</v>
      </c>
      <c r="AY101" s="18" t="s">
        <v>116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8" t="s">
        <v>80</v>
      </c>
      <c r="BK101" s="210">
        <f>ROUND(I101*H101,2)</f>
        <v>0</v>
      </c>
      <c r="BL101" s="18" t="s">
        <v>123</v>
      </c>
      <c r="BM101" s="209" t="s">
        <v>154</v>
      </c>
    </row>
    <row r="102" s="2" customFormat="1">
      <c r="A102" s="39"/>
      <c r="B102" s="40"/>
      <c r="C102" s="41"/>
      <c r="D102" s="211" t="s">
        <v>125</v>
      </c>
      <c r="E102" s="41"/>
      <c r="F102" s="212" t="s">
        <v>155</v>
      </c>
      <c r="G102" s="41"/>
      <c r="H102" s="41"/>
      <c r="I102" s="213"/>
      <c r="J102" s="41"/>
      <c r="K102" s="41"/>
      <c r="L102" s="45"/>
      <c r="M102" s="214"/>
      <c r="N102" s="215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125</v>
      </c>
      <c r="AU102" s="18" t="s">
        <v>82</v>
      </c>
    </row>
    <row r="103" s="2" customFormat="1" ht="37.8" customHeight="1">
      <c r="A103" s="39"/>
      <c r="B103" s="40"/>
      <c r="C103" s="198" t="s">
        <v>156</v>
      </c>
      <c r="D103" s="198" t="s">
        <v>118</v>
      </c>
      <c r="E103" s="199" t="s">
        <v>157</v>
      </c>
      <c r="F103" s="200" t="s">
        <v>158</v>
      </c>
      <c r="G103" s="201" t="s">
        <v>148</v>
      </c>
      <c r="H103" s="202">
        <v>301</v>
      </c>
      <c r="I103" s="203"/>
      <c r="J103" s="204">
        <f>ROUND(I103*H103,2)</f>
        <v>0</v>
      </c>
      <c r="K103" s="200" t="s">
        <v>122</v>
      </c>
      <c r="L103" s="45"/>
      <c r="M103" s="205" t="s">
        <v>19</v>
      </c>
      <c r="N103" s="206" t="s">
        <v>46</v>
      </c>
      <c r="O103" s="85"/>
      <c r="P103" s="207">
        <f>O103*H103</f>
        <v>0</v>
      </c>
      <c r="Q103" s="207">
        <v>0</v>
      </c>
      <c r="R103" s="207">
        <f>Q103*H103</f>
        <v>0</v>
      </c>
      <c r="S103" s="207">
        <v>0.040000000000000001</v>
      </c>
      <c r="T103" s="208">
        <f>S103*H103</f>
        <v>12.040000000000001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9" t="s">
        <v>123</v>
      </c>
      <c r="AT103" s="209" t="s">
        <v>118</v>
      </c>
      <c r="AU103" s="209" t="s">
        <v>82</v>
      </c>
      <c r="AY103" s="18" t="s">
        <v>116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8" t="s">
        <v>80</v>
      </c>
      <c r="BK103" s="210">
        <f>ROUND(I103*H103,2)</f>
        <v>0</v>
      </c>
      <c r="BL103" s="18" t="s">
        <v>123</v>
      </c>
      <c r="BM103" s="209" t="s">
        <v>159</v>
      </c>
    </row>
    <row r="104" s="2" customFormat="1">
      <c r="A104" s="39"/>
      <c r="B104" s="40"/>
      <c r="C104" s="41"/>
      <c r="D104" s="211" t="s">
        <v>125</v>
      </c>
      <c r="E104" s="41"/>
      <c r="F104" s="212" t="s">
        <v>160</v>
      </c>
      <c r="G104" s="41"/>
      <c r="H104" s="41"/>
      <c r="I104" s="213"/>
      <c r="J104" s="41"/>
      <c r="K104" s="41"/>
      <c r="L104" s="45"/>
      <c r="M104" s="214"/>
      <c r="N104" s="215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125</v>
      </c>
      <c r="AU104" s="18" t="s">
        <v>82</v>
      </c>
    </row>
    <row r="105" s="2" customFormat="1" ht="24.15" customHeight="1">
      <c r="A105" s="39"/>
      <c r="B105" s="40"/>
      <c r="C105" s="198" t="s">
        <v>161</v>
      </c>
      <c r="D105" s="198" t="s">
        <v>118</v>
      </c>
      <c r="E105" s="199" t="s">
        <v>162</v>
      </c>
      <c r="F105" s="200" t="s">
        <v>163</v>
      </c>
      <c r="G105" s="201" t="s">
        <v>121</v>
      </c>
      <c r="H105" s="202">
        <v>39.100000000000001</v>
      </c>
      <c r="I105" s="203"/>
      <c r="J105" s="204">
        <f>ROUND(I105*H105,2)</f>
        <v>0</v>
      </c>
      <c r="K105" s="200" t="s">
        <v>122</v>
      </c>
      <c r="L105" s="45"/>
      <c r="M105" s="205" t="s">
        <v>19</v>
      </c>
      <c r="N105" s="206" t="s">
        <v>46</v>
      </c>
      <c r="O105" s="85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9" t="s">
        <v>123</v>
      </c>
      <c r="AT105" s="209" t="s">
        <v>118</v>
      </c>
      <c r="AU105" s="209" t="s">
        <v>82</v>
      </c>
      <c r="AY105" s="18" t="s">
        <v>116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8" t="s">
        <v>80</v>
      </c>
      <c r="BK105" s="210">
        <f>ROUND(I105*H105,2)</f>
        <v>0</v>
      </c>
      <c r="BL105" s="18" t="s">
        <v>123</v>
      </c>
      <c r="BM105" s="209" t="s">
        <v>164</v>
      </c>
    </row>
    <row r="106" s="2" customFormat="1">
      <c r="A106" s="39"/>
      <c r="B106" s="40"/>
      <c r="C106" s="41"/>
      <c r="D106" s="211" t="s">
        <v>125</v>
      </c>
      <c r="E106" s="41"/>
      <c r="F106" s="212" t="s">
        <v>165</v>
      </c>
      <c r="G106" s="41"/>
      <c r="H106" s="41"/>
      <c r="I106" s="213"/>
      <c r="J106" s="41"/>
      <c r="K106" s="41"/>
      <c r="L106" s="45"/>
      <c r="M106" s="214"/>
      <c r="N106" s="215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125</v>
      </c>
      <c r="AU106" s="18" t="s">
        <v>82</v>
      </c>
    </row>
    <row r="107" s="2" customFormat="1" ht="33" customHeight="1">
      <c r="A107" s="39"/>
      <c r="B107" s="40"/>
      <c r="C107" s="198" t="s">
        <v>166</v>
      </c>
      <c r="D107" s="198" t="s">
        <v>118</v>
      </c>
      <c r="E107" s="199" t="s">
        <v>167</v>
      </c>
      <c r="F107" s="200" t="s">
        <v>168</v>
      </c>
      <c r="G107" s="201" t="s">
        <v>169</v>
      </c>
      <c r="H107" s="202">
        <v>177.83600000000001</v>
      </c>
      <c r="I107" s="203"/>
      <c r="J107" s="204">
        <f>ROUND(I107*H107,2)</f>
        <v>0</v>
      </c>
      <c r="K107" s="200" t="s">
        <v>122</v>
      </c>
      <c r="L107" s="45"/>
      <c r="M107" s="205" t="s">
        <v>19</v>
      </c>
      <c r="N107" s="206" t="s">
        <v>46</v>
      </c>
      <c r="O107" s="85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9" t="s">
        <v>123</v>
      </c>
      <c r="AT107" s="209" t="s">
        <v>118</v>
      </c>
      <c r="AU107" s="209" t="s">
        <v>82</v>
      </c>
      <c r="AY107" s="18" t="s">
        <v>116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8" t="s">
        <v>80</v>
      </c>
      <c r="BK107" s="210">
        <f>ROUND(I107*H107,2)</f>
        <v>0</v>
      </c>
      <c r="BL107" s="18" t="s">
        <v>123</v>
      </c>
      <c r="BM107" s="209" t="s">
        <v>170</v>
      </c>
    </row>
    <row r="108" s="2" customFormat="1">
      <c r="A108" s="39"/>
      <c r="B108" s="40"/>
      <c r="C108" s="41"/>
      <c r="D108" s="211" t="s">
        <v>125</v>
      </c>
      <c r="E108" s="41"/>
      <c r="F108" s="212" t="s">
        <v>171</v>
      </c>
      <c r="G108" s="41"/>
      <c r="H108" s="41"/>
      <c r="I108" s="213"/>
      <c r="J108" s="41"/>
      <c r="K108" s="41"/>
      <c r="L108" s="45"/>
      <c r="M108" s="214"/>
      <c r="N108" s="215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125</v>
      </c>
      <c r="AU108" s="18" t="s">
        <v>82</v>
      </c>
    </row>
    <row r="109" s="13" customFormat="1">
      <c r="A109" s="13"/>
      <c r="B109" s="216"/>
      <c r="C109" s="217"/>
      <c r="D109" s="218" t="s">
        <v>172</v>
      </c>
      <c r="E109" s="219" t="s">
        <v>19</v>
      </c>
      <c r="F109" s="220" t="s">
        <v>173</v>
      </c>
      <c r="G109" s="217"/>
      <c r="H109" s="221">
        <v>177.83600000000001</v>
      </c>
      <c r="I109" s="222"/>
      <c r="J109" s="217"/>
      <c r="K109" s="217"/>
      <c r="L109" s="223"/>
      <c r="M109" s="224"/>
      <c r="N109" s="225"/>
      <c r="O109" s="225"/>
      <c r="P109" s="225"/>
      <c r="Q109" s="225"/>
      <c r="R109" s="225"/>
      <c r="S109" s="225"/>
      <c r="T109" s="22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7" t="s">
        <v>172</v>
      </c>
      <c r="AU109" s="227" t="s">
        <v>82</v>
      </c>
      <c r="AV109" s="13" t="s">
        <v>82</v>
      </c>
      <c r="AW109" s="13" t="s">
        <v>34</v>
      </c>
      <c r="AX109" s="13" t="s">
        <v>80</v>
      </c>
      <c r="AY109" s="227" t="s">
        <v>116</v>
      </c>
    </row>
    <row r="110" s="2" customFormat="1" ht="37.8" customHeight="1">
      <c r="A110" s="39"/>
      <c r="B110" s="40"/>
      <c r="C110" s="198" t="s">
        <v>174</v>
      </c>
      <c r="D110" s="198" t="s">
        <v>118</v>
      </c>
      <c r="E110" s="199" t="s">
        <v>175</v>
      </c>
      <c r="F110" s="200" t="s">
        <v>176</v>
      </c>
      <c r="G110" s="201" t="s">
        <v>169</v>
      </c>
      <c r="H110" s="202">
        <v>35.567</v>
      </c>
      <c r="I110" s="203"/>
      <c r="J110" s="204">
        <f>ROUND(I110*H110,2)</f>
        <v>0</v>
      </c>
      <c r="K110" s="200" t="s">
        <v>122</v>
      </c>
      <c r="L110" s="45"/>
      <c r="M110" s="205" t="s">
        <v>19</v>
      </c>
      <c r="N110" s="206" t="s">
        <v>46</v>
      </c>
      <c r="O110" s="85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9" t="s">
        <v>123</v>
      </c>
      <c r="AT110" s="209" t="s">
        <v>118</v>
      </c>
      <c r="AU110" s="209" t="s">
        <v>82</v>
      </c>
      <c r="AY110" s="18" t="s">
        <v>116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8" t="s">
        <v>80</v>
      </c>
      <c r="BK110" s="210">
        <f>ROUND(I110*H110,2)</f>
        <v>0</v>
      </c>
      <c r="BL110" s="18" t="s">
        <v>123</v>
      </c>
      <c r="BM110" s="209" t="s">
        <v>177</v>
      </c>
    </row>
    <row r="111" s="2" customFormat="1">
      <c r="A111" s="39"/>
      <c r="B111" s="40"/>
      <c r="C111" s="41"/>
      <c r="D111" s="211" t="s">
        <v>125</v>
      </c>
      <c r="E111" s="41"/>
      <c r="F111" s="212" t="s">
        <v>178</v>
      </c>
      <c r="G111" s="41"/>
      <c r="H111" s="41"/>
      <c r="I111" s="213"/>
      <c r="J111" s="41"/>
      <c r="K111" s="41"/>
      <c r="L111" s="45"/>
      <c r="M111" s="214"/>
      <c r="N111" s="215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125</v>
      </c>
      <c r="AU111" s="18" t="s">
        <v>82</v>
      </c>
    </row>
    <row r="112" s="13" customFormat="1">
      <c r="A112" s="13"/>
      <c r="B112" s="216"/>
      <c r="C112" s="217"/>
      <c r="D112" s="218" t="s">
        <v>172</v>
      </c>
      <c r="E112" s="219" t="s">
        <v>19</v>
      </c>
      <c r="F112" s="220" t="s">
        <v>179</v>
      </c>
      <c r="G112" s="217"/>
      <c r="H112" s="221">
        <v>35.567</v>
      </c>
      <c r="I112" s="222"/>
      <c r="J112" s="217"/>
      <c r="K112" s="217"/>
      <c r="L112" s="223"/>
      <c r="M112" s="224"/>
      <c r="N112" s="225"/>
      <c r="O112" s="225"/>
      <c r="P112" s="225"/>
      <c r="Q112" s="225"/>
      <c r="R112" s="225"/>
      <c r="S112" s="225"/>
      <c r="T112" s="22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7" t="s">
        <v>172</v>
      </c>
      <c r="AU112" s="227" t="s">
        <v>82</v>
      </c>
      <c r="AV112" s="13" t="s">
        <v>82</v>
      </c>
      <c r="AW112" s="13" t="s">
        <v>34</v>
      </c>
      <c r="AX112" s="13" t="s">
        <v>80</v>
      </c>
      <c r="AY112" s="227" t="s">
        <v>116</v>
      </c>
    </row>
    <row r="113" s="2" customFormat="1" ht="62.7" customHeight="1">
      <c r="A113" s="39"/>
      <c r="B113" s="40"/>
      <c r="C113" s="198" t="s">
        <v>8</v>
      </c>
      <c r="D113" s="198" t="s">
        <v>118</v>
      </c>
      <c r="E113" s="199" t="s">
        <v>180</v>
      </c>
      <c r="F113" s="200" t="s">
        <v>181</v>
      </c>
      <c r="G113" s="201" t="s">
        <v>169</v>
      </c>
      <c r="H113" s="202">
        <v>177.83600000000001</v>
      </c>
      <c r="I113" s="203"/>
      <c r="J113" s="204">
        <f>ROUND(I113*H113,2)</f>
        <v>0</v>
      </c>
      <c r="K113" s="200" t="s">
        <v>122</v>
      </c>
      <c r="L113" s="45"/>
      <c r="M113" s="205" t="s">
        <v>19</v>
      </c>
      <c r="N113" s="206" t="s">
        <v>46</v>
      </c>
      <c r="O113" s="85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9" t="s">
        <v>123</v>
      </c>
      <c r="AT113" s="209" t="s">
        <v>118</v>
      </c>
      <c r="AU113" s="209" t="s">
        <v>82</v>
      </c>
      <c r="AY113" s="18" t="s">
        <v>116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8" t="s">
        <v>80</v>
      </c>
      <c r="BK113" s="210">
        <f>ROUND(I113*H113,2)</f>
        <v>0</v>
      </c>
      <c r="BL113" s="18" t="s">
        <v>123</v>
      </c>
      <c r="BM113" s="209" t="s">
        <v>182</v>
      </c>
    </row>
    <row r="114" s="2" customFormat="1">
      <c r="A114" s="39"/>
      <c r="B114" s="40"/>
      <c r="C114" s="41"/>
      <c r="D114" s="211" t="s">
        <v>125</v>
      </c>
      <c r="E114" s="41"/>
      <c r="F114" s="212" t="s">
        <v>183</v>
      </c>
      <c r="G114" s="41"/>
      <c r="H114" s="41"/>
      <c r="I114" s="213"/>
      <c r="J114" s="41"/>
      <c r="K114" s="41"/>
      <c r="L114" s="45"/>
      <c r="M114" s="214"/>
      <c r="N114" s="215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125</v>
      </c>
      <c r="AU114" s="18" t="s">
        <v>82</v>
      </c>
    </row>
    <row r="115" s="13" customFormat="1">
      <c r="A115" s="13"/>
      <c r="B115" s="216"/>
      <c r="C115" s="217"/>
      <c r="D115" s="218" t="s">
        <v>172</v>
      </c>
      <c r="E115" s="219" t="s">
        <v>19</v>
      </c>
      <c r="F115" s="220" t="s">
        <v>184</v>
      </c>
      <c r="G115" s="217"/>
      <c r="H115" s="221">
        <v>177.83600000000001</v>
      </c>
      <c r="I115" s="222"/>
      <c r="J115" s="217"/>
      <c r="K115" s="217"/>
      <c r="L115" s="223"/>
      <c r="M115" s="224"/>
      <c r="N115" s="225"/>
      <c r="O115" s="225"/>
      <c r="P115" s="225"/>
      <c r="Q115" s="225"/>
      <c r="R115" s="225"/>
      <c r="S115" s="225"/>
      <c r="T115" s="22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7" t="s">
        <v>172</v>
      </c>
      <c r="AU115" s="227" t="s">
        <v>82</v>
      </c>
      <c r="AV115" s="13" t="s">
        <v>82</v>
      </c>
      <c r="AW115" s="13" t="s">
        <v>34</v>
      </c>
      <c r="AX115" s="13" t="s">
        <v>80</v>
      </c>
      <c r="AY115" s="227" t="s">
        <v>116</v>
      </c>
    </row>
    <row r="116" s="2" customFormat="1" ht="44.25" customHeight="1">
      <c r="A116" s="39"/>
      <c r="B116" s="40"/>
      <c r="C116" s="198" t="s">
        <v>185</v>
      </c>
      <c r="D116" s="198" t="s">
        <v>118</v>
      </c>
      <c r="E116" s="199" t="s">
        <v>186</v>
      </c>
      <c r="F116" s="200" t="s">
        <v>187</v>
      </c>
      <c r="G116" s="201" t="s">
        <v>188</v>
      </c>
      <c r="H116" s="202">
        <v>355.67200000000003</v>
      </c>
      <c r="I116" s="203"/>
      <c r="J116" s="204">
        <f>ROUND(I116*H116,2)</f>
        <v>0</v>
      </c>
      <c r="K116" s="200" t="s">
        <v>122</v>
      </c>
      <c r="L116" s="45"/>
      <c r="M116" s="205" t="s">
        <v>19</v>
      </c>
      <c r="N116" s="206" t="s">
        <v>46</v>
      </c>
      <c r="O116" s="85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9" t="s">
        <v>123</v>
      </c>
      <c r="AT116" s="209" t="s">
        <v>118</v>
      </c>
      <c r="AU116" s="209" t="s">
        <v>82</v>
      </c>
      <c r="AY116" s="18" t="s">
        <v>116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8" t="s">
        <v>80</v>
      </c>
      <c r="BK116" s="210">
        <f>ROUND(I116*H116,2)</f>
        <v>0</v>
      </c>
      <c r="BL116" s="18" t="s">
        <v>123</v>
      </c>
      <c r="BM116" s="209" t="s">
        <v>189</v>
      </c>
    </row>
    <row r="117" s="2" customFormat="1">
      <c r="A117" s="39"/>
      <c r="B117" s="40"/>
      <c r="C117" s="41"/>
      <c r="D117" s="211" t="s">
        <v>125</v>
      </c>
      <c r="E117" s="41"/>
      <c r="F117" s="212" t="s">
        <v>190</v>
      </c>
      <c r="G117" s="41"/>
      <c r="H117" s="41"/>
      <c r="I117" s="213"/>
      <c r="J117" s="41"/>
      <c r="K117" s="41"/>
      <c r="L117" s="45"/>
      <c r="M117" s="214"/>
      <c r="N117" s="215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125</v>
      </c>
      <c r="AU117" s="18" t="s">
        <v>82</v>
      </c>
    </row>
    <row r="118" s="13" customFormat="1">
      <c r="A118" s="13"/>
      <c r="B118" s="216"/>
      <c r="C118" s="217"/>
      <c r="D118" s="218" t="s">
        <v>172</v>
      </c>
      <c r="E118" s="217"/>
      <c r="F118" s="220" t="s">
        <v>191</v>
      </c>
      <c r="G118" s="217"/>
      <c r="H118" s="221">
        <v>355.67200000000003</v>
      </c>
      <c r="I118" s="222"/>
      <c r="J118" s="217"/>
      <c r="K118" s="217"/>
      <c r="L118" s="223"/>
      <c r="M118" s="224"/>
      <c r="N118" s="225"/>
      <c r="O118" s="225"/>
      <c r="P118" s="225"/>
      <c r="Q118" s="225"/>
      <c r="R118" s="225"/>
      <c r="S118" s="225"/>
      <c r="T118" s="22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7" t="s">
        <v>172</v>
      </c>
      <c r="AU118" s="227" t="s">
        <v>82</v>
      </c>
      <c r="AV118" s="13" t="s">
        <v>82</v>
      </c>
      <c r="AW118" s="13" t="s">
        <v>4</v>
      </c>
      <c r="AX118" s="13" t="s">
        <v>80</v>
      </c>
      <c r="AY118" s="227" t="s">
        <v>116</v>
      </c>
    </row>
    <row r="119" s="2" customFormat="1" ht="37.8" customHeight="1">
      <c r="A119" s="39"/>
      <c r="B119" s="40"/>
      <c r="C119" s="198" t="s">
        <v>192</v>
      </c>
      <c r="D119" s="198" t="s">
        <v>118</v>
      </c>
      <c r="E119" s="199" t="s">
        <v>193</v>
      </c>
      <c r="F119" s="200" t="s">
        <v>194</v>
      </c>
      <c r="G119" s="201" t="s">
        <v>121</v>
      </c>
      <c r="H119" s="202">
        <v>45.729999999999997</v>
      </c>
      <c r="I119" s="203"/>
      <c r="J119" s="204">
        <f>ROUND(I119*H119,2)</f>
        <v>0</v>
      </c>
      <c r="K119" s="200" t="s">
        <v>122</v>
      </c>
      <c r="L119" s="45"/>
      <c r="M119" s="205" t="s">
        <v>19</v>
      </c>
      <c r="N119" s="206" t="s">
        <v>46</v>
      </c>
      <c r="O119" s="85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9" t="s">
        <v>123</v>
      </c>
      <c r="AT119" s="209" t="s">
        <v>118</v>
      </c>
      <c r="AU119" s="209" t="s">
        <v>82</v>
      </c>
      <c r="AY119" s="18" t="s">
        <v>116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8" t="s">
        <v>80</v>
      </c>
      <c r="BK119" s="210">
        <f>ROUND(I119*H119,2)</f>
        <v>0</v>
      </c>
      <c r="BL119" s="18" t="s">
        <v>123</v>
      </c>
      <c r="BM119" s="209" t="s">
        <v>195</v>
      </c>
    </row>
    <row r="120" s="2" customFormat="1">
      <c r="A120" s="39"/>
      <c r="B120" s="40"/>
      <c r="C120" s="41"/>
      <c r="D120" s="211" t="s">
        <v>125</v>
      </c>
      <c r="E120" s="41"/>
      <c r="F120" s="212" t="s">
        <v>196</v>
      </c>
      <c r="G120" s="41"/>
      <c r="H120" s="41"/>
      <c r="I120" s="213"/>
      <c r="J120" s="41"/>
      <c r="K120" s="41"/>
      <c r="L120" s="45"/>
      <c r="M120" s="214"/>
      <c r="N120" s="215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125</v>
      </c>
      <c r="AU120" s="18" t="s">
        <v>82</v>
      </c>
    </row>
    <row r="121" s="13" customFormat="1">
      <c r="A121" s="13"/>
      <c r="B121" s="216"/>
      <c r="C121" s="217"/>
      <c r="D121" s="218" t="s">
        <v>172</v>
      </c>
      <c r="E121" s="219" t="s">
        <v>19</v>
      </c>
      <c r="F121" s="220" t="s">
        <v>197</v>
      </c>
      <c r="G121" s="217"/>
      <c r="H121" s="221">
        <v>45.729999999999997</v>
      </c>
      <c r="I121" s="222"/>
      <c r="J121" s="217"/>
      <c r="K121" s="217"/>
      <c r="L121" s="223"/>
      <c r="M121" s="224"/>
      <c r="N121" s="225"/>
      <c r="O121" s="225"/>
      <c r="P121" s="225"/>
      <c r="Q121" s="225"/>
      <c r="R121" s="225"/>
      <c r="S121" s="225"/>
      <c r="T121" s="22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7" t="s">
        <v>172</v>
      </c>
      <c r="AU121" s="227" t="s">
        <v>82</v>
      </c>
      <c r="AV121" s="13" t="s">
        <v>82</v>
      </c>
      <c r="AW121" s="13" t="s">
        <v>34</v>
      </c>
      <c r="AX121" s="13" t="s">
        <v>80</v>
      </c>
      <c r="AY121" s="227" t="s">
        <v>116</v>
      </c>
    </row>
    <row r="122" s="2" customFormat="1" ht="37.8" customHeight="1">
      <c r="A122" s="39"/>
      <c r="B122" s="40"/>
      <c r="C122" s="198" t="s">
        <v>198</v>
      </c>
      <c r="D122" s="198" t="s">
        <v>118</v>
      </c>
      <c r="E122" s="199" t="s">
        <v>199</v>
      </c>
      <c r="F122" s="200" t="s">
        <v>200</v>
      </c>
      <c r="G122" s="201" t="s">
        <v>121</v>
      </c>
      <c r="H122" s="202">
        <v>39.100000000000001</v>
      </c>
      <c r="I122" s="203"/>
      <c r="J122" s="204">
        <f>ROUND(I122*H122,2)</f>
        <v>0</v>
      </c>
      <c r="K122" s="200" t="s">
        <v>122</v>
      </c>
      <c r="L122" s="45"/>
      <c r="M122" s="205" t="s">
        <v>19</v>
      </c>
      <c r="N122" s="206" t="s">
        <v>46</v>
      </c>
      <c r="O122" s="85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9" t="s">
        <v>123</v>
      </c>
      <c r="AT122" s="209" t="s">
        <v>118</v>
      </c>
      <c r="AU122" s="209" t="s">
        <v>82</v>
      </c>
      <c r="AY122" s="18" t="s">
        <v>116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8" t="s">
        <v>80</v>
      </c>
      <c r="BK122" s="210">
        <f>ROUND(I122*H122,2)</f>
        <v>0</v>
      </c>
      <c r="BL122" s="18" t="s">
        <v>123</v>
      </c>
      <c r="BM122" s="209" t="s">
        <v>201</v>
      </c>
    </row>
    <row r="123" s="2" customFormat="1">
      <c r="A123" s="39"/>
      <c r="B123" s="40"/>
      <c r="C123" s="41"/>
      <c r="D123" s="211" t="s">
        <v>125</v>
      </c>
      <c r="E123" s="41"/>
      <c r="F123" s="212" t="s">
        <v>202</v>
      </c>
      <c r="G123" s="41"/>
      <c r="H123" s="41"/>
      <c r="I123" s="213"/>
      <c r="J123" s="41"/>
      <c r="K123" s="41"/>
      <c r="L123" s="45"/>
      <c r="M123" s="214"/>
      <c r="N123" s="215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125</v>
      </c>
      <c r="AU123" s="18" t="s">
        <v>82</v>
      </c>
    </row>
    <row r="124" s="2" customFormat="1" ht="37.8" customHeight="1">
      <c r="A124" s="39"/>
      <c r="B124" s="40"/>
      <c r="C124" s="198" t="s">
        <v>203</v>
      </c>
      <c r="D124" s="198" t="s">
        <v>118</v>
      </c>
      <c r="E124" s="199" t="s">
        <v>204</v>
      </c>
      <c r="F124" s="200" t="s">
        <v>205</v>
      </c>
      <c r="G124" s="201" t="s">
        <v>121</v>
      </c>
      <c r="H124" s="202">
        <v>45.729999999999997</v>
      </c>
      <c r="I124" s="203"/>
      <c r="J124" s="204">
        <f>ROUND(I124*H124,2)</f>
        <v>0</v>
      </c>
      <c r="K124" s="200" t="s">
        <v>122</v>
      </c>
      <c r="L124" s="45"/>
      <c r="M124" s="205" t="s">
        <v>19</v>
      </c>
      <c r="N124" s="206" t="s">
        <v>46</v>
      </c>
      <c r="O124" s="85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9" t="s">
        <v>123</v>
      </c>
      <c r="AT124" s="209" t="s">
        <v>118</v>
      </c>
      <c r="AU124" s="209" t="s">
        <v>82</v>
      </c>
      <c r="AY124" s="18" t="s">
        <v>116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8" t="s">
        <v>80</v>
      </c>
      <c r="BK124" s="210">
        <f>ROUND(I124*H124,2)</f>
        <v>0</v>
      </c>
      <c r="BL124" s="18" t="s">
        <v>123</v>
      </c>
      <c r="BM124" s="209" t="s">
        <v>206</v>
      </c>
    </row>
    <row r="125" s="2" customFormat="1">
      <c r="A125" s="39"/>
      <c r="B125" s="40"/>
      <c r="C125" s="41"/>
      <c r="D125" s="211" t="s">
        <v>125</v>
      </c>
      <c r="E125" s="41"/>
      <c r="F125" s="212" t="s">
        <v>207</v>
      </c>
      <c r="G125" s="41"/>
      <c r="H125" s="41"/>
      <c r="I125" s="213"/>
      <c r="J125" s="41"/>
      <c r="K125" s="41"/>
      <c r="L125" s="45"/>
      <c r="M125" s="214"/>
      <c r="N125" s="215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125</v>
      </c>
      <c r="AU125" s="18" t="s">
        <v>82</v>
      </c>
    </row>
    <row r="126" s="2" customFormat="1" ht="16.5" customHeight="1">
      <c r="A126" s="39"/>
      <c r="B126" s="40"/>
      <c r="C126" s="228" t="s">
        <v>208</v>
      </c>
      <c r="D126" s="228" t="s">
        <v>209</v>
      </c>
      <c r="E126" s="229" t="s">
        <v>210</v>
      </c>
      <c r="F126" s="230" t="s">
        <v>211</v>
      </c>
      <c r="G126" s="231" t="s">
        <v>212</v>
      </c>
      <c r="H126" s="232">
        <v>0.91500000000000004</v>
      </c>
      <c r="I126" s="233"/>
      <c r="J126" s="234">
        <f>ROUND(I126*H126,2)</f>
        <v>0</v>
      </c>
      <c r="K126" s="230" t="s">
        <v>122</v>
      </c>
      <c r="L126" s="235"/>
      <c r="M126" s="236" t="s">
        <v>19</v>
      </c>
      <c r="N126" s="237" t="s">
        <v>46</v>
      </c>
      <c r="O126" s="85"/>
      <c r="P126" s="207">
        <f>O126*H126</f>
        <v>0</v>
      </c>
      <c r="Q126" s="207">
        <v>0.001</v>
      </c>
      <c r="R126" s="207">
        <f>Q126*H126</f>
        <v>0.00091500000000000001</v>
      </c>
      <c r="S126" s="207">
        <v>0</v>
      </c>
      <c r="T126" s="20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9" t="s">
        <v>156</v>
      </c>
      <c r="AT126" s="209" t="s">
        <v>209</v>
      </c>
      <c r="AU126" s="209" t="s">
        <v>82</v>
      </c>
      <c r="AY126" s="18" t="s">
        <v>116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8" t="s">
        <v>80</v>
      </c>
      <c r="BK126" s="210">
        <f>ROUND(I126*H126,2)</f>
        <v>0</v>
      </c>
      <c r="BL126" s="18" t="s">
        <v>123</v>
      </c>
      <c r="BM126" s="209" t="s">
        <v>213</v>
      </c>
    </row>
    <row r="127" s="13" customFormat="1">
      <c r="A127" s="13"/>
      <c r="B127" s="216"/>
      <c r="C127" s="217"/>
      <c r="D127" s="218" t="s">
        <v>172</v>
      </c>
      <c r="E127" s="217"/>
      <c r="F127" s="220" t="s">
        <v>214</v>
      </c>
      <c r="G127" s="217"/>
      <c r="H127" s="221">
        <v>0.91500000000000004</v>
      </c>
      <c r="I127" s="222"/>
      <c r="J127" s="217"/>
      <c r="K127" s="217"/>
      <c r="L127" s="223"/>
      <c r="M127" s="224"/>
      <c r="N127" s="225"/>
      <c r="O127" s="225"/>
      <c r="P127" s="225"/>
      <c r="Q127" s="225"/>
      <c r="R127" s="225"/>
      <c r="S127" s="225"/>
      <c r="T127" s="22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7" t="s">
        <v>172</v>
      </c>
      <c r="AU127" s="227" t="s">
        <v>82</v>
      </c>
      <c r="AV127" s="13" t="s">
        <v>82</v>
      </c>
      <c r="AW127" s="13" t="s">
        <v>4</v>
      </c>
      <c r="AX127" s="13" t="s">
        <v>80</v>
      </c>
      <c r="AY127" s="227" t="s">
        <v>116</v>
      </c>
    </row>
    <row r="128" s="2" customFormat="1" ht="33" customHeight="1">
      <c r="A128" s="39"/>
      <c r="B128" s="40"/>
      <c r="C128" s="198" t="s">
        <v>215</v>
      </c>
      <c r="D128" s="198" t="s">
        <v>118</v>
      </c>
      <c r="E128" s="199" t="s">
        <v>216</v>
      </c>
      <c r="F128" s="200" t="s">
        <v>217</v>
      </c>
      <c r="G128" s="201" t="s">
        <v>121</v>
      </c>
      <c r="H128" s="202">
        <v>722.01999999999998</v>
      </c>
      <c r="I128" s="203"/>
      <c r="J128" s="204">
        <f>ROUND(I128*H128,2)</f>
        <v>0</v>
      </c>
      <c r="K128" s="200" t="s">
        <v>122</v>
      </c>
      <c r="L128" s="45"/>
      <c r="M128" s="205" t="s">
        <v>19</v>
      </c>
      <c r="N128" s="206" t="s">
        <v>46</v>
      </c>
      <c r="O128" s="85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9" t="s">
        <v>123</v>
      </c>
      <c r="AT128" s="209" t="s">
        <v>118</v>
      </c>
      <c r="AU128" s="209" t="s">
        <v>82</v>
      </c>
      <c r="AY128" s="18" t="s">
        <v>116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8" t="s">
        <v>80</v>
      </c>
      <c r="BK128" s="210">
        <f>ROUND(I128*H128,2)</f>
        <v>0</v>
      </c>
      <c r="BL128" s="18" t="s">
        <v>123</v>
      </c>
      <c r="BM128" s="209" t="s">
        <v>218</v>
      </c>
    </row>
    <row r="129" s="2" customFormat="1">
      <c r="A129" s="39"/>
      <c r="B129" s="40"/>
      <c r="C129" s="41"/>
      <c r="D129" s="211" t="s">
        <v>125</v>
      </c>
      <c r="E129" s="41"/>
      <c r="F129" s="212" t="s">
        <v>219</v>
      </c>
      <c r="G129" s="41"/>
      <c r="H129" s="41"/>
      <c r="I129" s="213"/>
      <c r="J129" s="41"/>
      <c r="K129" s="41"/>
      <c r="L129" s="45"/>
      <c r="M129" s="214"/>
      <c r="N129" s="215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125</v>
      </c>
      <c r="AU129" s="18" t="s">
        <v>82</v>
      </c>
    </row>
    <row r="130" s="2" customFormat="1" ht="33" customHeight="1">
      <c r="A130" s="39"/>
      <c r="B130" s="40"/>
      <c r="C130" s="198" t="s">
        <v>220</v>
      </c>
      <c r="D130" s="198" t="s">
        <v>118</v>
      </c>
      <c r="E130" s="199" t="s">
        <v>221</v>
      </c>
      <c r="F130" s="200" t="s">
        <v>222</v>
      </c>
      <c r="G130" s="201" t="s">
        <v>223</v>
      </c>
      <c r="H130" s="202">
        <v>391</v>
      </c>
      <c r="I130" s="203"/>
      <c r="J130" s="204">
        <f>ROUND(I130*H130,2)</f>
        <v>0</v>
      </c>
      <c r="K130" s="200" t="s">
        <v>122</v>
      </c>
      <c r="L130" s="45"/>
      <c r="M130" s="205" t="s">
        <v>19</v>
      </c>
      <c r="N130" s="206" t="s">
        <v>46</v>
      </c>
      <c r="O130" s="85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9" t="s">
        <v>123</v>
      </c>
      <c r="AT130" s="209" t="s">
        <v>118</v>
      </c>
      <c r="AU130" s="209" t="s">
        <v>82</v>
      </c>
      <c r="AY130" s="18" t="s">
        <v>116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8" t="s">
        <v>80</v>
      </c>
      <c r="BK130" s="210">
        <f>ROUND(I130*H130,2)</f>
        <v>0</v>
      </c>
      <c r="BL130" s="18" t="s">
        <v>123</v>
      </c>
      <c r="BM130" s="209" t="s">
        <v>224</v>
      </c>
    </row>
    <row r="131" s="2" customFormat="1">
      <c r="A131" s="39"/>
      <c r="B131" s="40"/>
      <c r="C131" s="41"/>
      <c r="D131" s="211" t="s">
        <v>125</v>
      </c>
      <c r="E131" s="41"/>
      <c r="F131" s="212" t="s">
        <v>225</v>
      </c>
      <c r="G131" s="41"/>
      <c r="H131" s="41"/>
      <c r="I131" s="213"/>
      <c r="J131" s="41"/>
      <c r="K131" s="41"/>
      <c r="L131" s="45"/>
      <c r="M131" s="214"/>
      <c r="N131" s="215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125</v>
      </c>
      <c r="AU131" s="18" t="s">
        <v>82</v>
      </c>
    </row>
    <row r="132" s="13" customFormat="1">
      <c r="A132" s="13"/>
      <c r="B132" s="216"/>
      <c r="C132" s="217"/>
      <c r="D132" s="218" t="s">
        <v>172</v>
      </c>
      <c r="E132" s="219" t="s">
        <v>19</v>
      </c>
      <c r="F132" s="220" t="s">
        <v>226</v>
      </c>
      <c r="G132" s="217"/>
      <c r="H132" s="221">
        <v>391</v>
      </c>
      <c r="I132" s="222"/>
      <c r="J132" s="217"/>
      <c r="K132" s="217"/>
      <c r="L132" s="223"/>
      <c r="M132" s="224"/>
      <c r="N132" s="225"/>
      <c r="O132" s="225"/>
      <c r="P132" s="225"/>
      <c r="Q132" s="225"/>
      <c r="R132" s="225"/>
      <c r="S132" s="225"/>
      <c r="T132" s="22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7" t="s">
        <v>172</v>
      </c>
      <c r="AU132" s="227" t="s">
        <v>82</v>
      </c>
      <c r="AV132" s="13" t="s">
        <v>82</v>
      </c>
      <c r="AW132" s="13" t="s">
        <v>34</v>
      </c>
      <c r="AX132" s="13" t="s">
        <v>80</v>
      </c>
      <c r="AY132" s="227" t="s">
        <v>116</v>
      </c>
    </row>
    <row r="133" s="2" customFormat="1" ht="24.15" customHeight="1">
      <c r="A133" s="39"/>
      <c r="B133" s="40"/>
      <c r="C133" s="198" t="s">
        <v>227</v>
      </c>
      <c r="D133" s="198" t="s">
        <v>118</v>
      </c>
      <c r="E133" s="199" t="s">
        <v>228</v>
      </c>
      <c r="F133" s="200" t="s">
        <v>229</v>
      </c>
      <c r="G133" s="201" t="s">
        <v>223</v>
      </c>
      <c r="H133" s="202">
        <v>234.59999999999999</v>
      </c>
      <c r="I133" s="203"/>
      <c r="J133" s="204">
        <f>ROUND(I133*H133,2)</f>
        <v>0</v>
      </c>
      <c r="K133" s="200" t="s">
        <v>122</v>
      </c>
      <c r="L133" s="45"/>
      <c r="M133" s="205" t="s">
        <v>19</v>
      </c>
      <c r="N133" s="206" t="s">
        <v>46</v>
      </c>
      <c r="O133" s="85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9" t="s">
        <v>123</v>
      </c>
      <c r="AT133" s="209" t="s">
        <v>118</v>
      </c>
      <c r="AU133" s="209" t="s">
        <v>82</v>
      </c>
      <c r="AY133" s="18" t="s">
        <v>116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8" t="s">
        <v>80</v>
      </c>
      <c r="BK133" s="210">
        <f>ROUND(I133*H133,2)</f>
        <v>0</v>
      </c>
      <c r="BL133" s="18" t="s">
        <v>123</v>
      </c>
      <c r="BM133" s="209" t="s">
        <v>230</v>
      </c>
    </row>
    <row r="134" s="2" customFormat="1">
      <c r="A134" s="39"/>
      <c r="B134" s="40"/>
      <c r="C134" s="41"/>
      <c r="D134" s="211" t="s">
        <v>125</v>
      </c>
      <c r="E134" s="41"/>
      <c r="F134" s="212" t="s">
        <v>231</v>
      </c>
      <c r="G134" s="41"/>
      <c r="H134" s="41"/>
      <c r="I134" s="213"/>
      <c r="J134" s="41"/>
      <c r="K134" s="41"/>
      <c r="L134" s="45"/>
      <c r="M134" s="214"/>
      <c r="N134" s="215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125</v>
      </c>
      <c r="AU134" s="18" t="s">
        <v>82</v>
      </c>
    </row>
    <row r="135" s="13" customFormat="1">
      <c r="A135" s="13"/>
      <c r="B135" s="216"/>
      <c r="C135" s="217"/>
      <c r="D135" s="218" t="s">
        <v>172</v>
      </c>
      <c r="E135" s="219" t="s">
        <v>19</v>
      </c>
      <c r="F135" s="220" t="s">
        <v>232</v>
      </c>
      <c r="G135" s="217"/>
      <c r="H135" s="221">
        <v>234.59999999999999</v>
      </c>
      <c r="I135" s="222"/>
      <c r="J135" s="217"/>
      <c r="K135" s="217"/>
      <c r="L135" s="223"/>
      <c r="M135" s="224"/>
      <c r="N135" s="225"/>
      <c r="O135" s="225"/>
      <c r="P135" s="225"/>
      <c r="Q135" s="225"/>
      <c r="R135" s="225"/>
      <c r="S135" s="225"/>
      <c r="T135" s="22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7" t="s">
        <v>172</v>
      </c>
      <c r="AU135" s="227" t="s">
        <v>82</v>
      </c>
      <c r="AV135" s="13" t="s">
        <v>82</v>
      </c>
      <c r="AW135" s="13" t="s">
        <v>34</v>
      </c>
      <c r="AX135" s="13" t="s">
        <v>80</v>
      </c>
      <c r="AY135" s="227" t="s">
        <v>116</v>
      </c>
    </row>
    <row r="136" s="2" customFormat="1" ht="24.15" customHeight="1">
      <c r="A136" s="39"/>
      <c r="B136" s="40"/>
      <c r="C136" s="198" t="s">
        <v>7</v>
      </c>
      <c r="D136" s="198" t="s">
        <v>118</v>
      </c>
      <c r="E136" s="199" t="s">
        <v>233</v>
      </c>
      <c r="F136" s="200" t="s">
        <v>234</v>
      </c>
      <c r="G136" s="201" t="s">
        <v>223</v>
      </c>
      <c r="H136" s="202">
        <v>4</v>
      </c>
      <c r="I136" s="203"/>
      <c r="J136" s="204">
        <f>ROUND(I136*H136,2)</f>
        <v>0</v>
      </c>
      <c r="K136" s="200" t="s">
        <v>122</v>
      </c>
      <c r="L136" s="45"/>
      <c r="M136" s="205" t="s">
        <v>19</v>
      </c>
      <c r="N136" s="206" t="s">
        <v>46</v>
      </c>
      <c r="O136" s="85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9" t="s">
        <v>123</v>
      </c>
      <c r="AT136" s="209" t="s">
        <v>118</v>
      </c>
      <c r="AU136" s="209" t="s">
        <v>82</v>
      </c>
      <c r="AY136" s="18" t="s">
        <v>116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8" t="s">
        <v>80</v>
      </c>
      <c r="BK136" s="210">
        <f>ROUND(I136*H136,2)</f>
        <v>0</v>
      </c>
      <c r="BL136" s="18" t="s">
        <v>123</v>
      </c>
      <c r="BM136" s="209" t="s">
        <v>235</v>
      </c>
    </row>
    <row r="137" s="2" customFormat="1">
      <c r="A137" s="39"/>
      <c r="B137" s="40"/>
      <c r="C137" s="41"/>
      <c r="D137" s="211" t="s">
        <v>125</v>
      </c>
      <c r="E137" s="41"/>
      <c r="F137" s="212" t="s">
        <v>236</v>
      </c>
      <c r="G137" s="41"/>
      <c r="H137" s="41"/>
      <c r="I137" s="213"/>
      <c r="J137" s="41"/>
      <c r="K137" s="41"/>
      <c r="L137" s="45"/>
      <c r="M137" s="214"/>
      <c r="N137" s="215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125</v>
      </c>
      <c r="AU137" s="18" t="s">
        <v>82</v>
      </c>
    </row>
    <row r="138" s="2" customFormat="1" ht="44.25" customHeight="1">
      <c r="A138" s="39"/>
      <c r="B138" s="40"/>
      <c r="C138" s="198" t="s">
        <v>237</v>
      </c>
      <c r="D138" s="198" t="s">
        <v>118</v>
      </c>
      <c r="E138" s="199" t="s">
        <v>238</v>
      </c>
      <c r="F138" s="200" t="s">
        <v>239</v>
      </c>
      <c r="G138" s="201" t="s">
        <v>223</v>
      </c>
      <c r="H138" s="202">
        <v>2</v>
      </c>
      <c r="I138" s="203"/>
      <c r="J138" s="204">
        <f>ROUND(I138*H138,2)</f>
        <v>0</v>
      </c>
      <c r="K138" s="200" t="s">
        <v>122</v>
      </c>
      <c r="L138" s="45"/>
      <c r="M138" s="205" t="s">
        <v>19</v>
      </c>
      <c r="N138" s="206" t="s">
        <v>46</v>
      </c>
      <c r="O138" s="85"/>
      <c r="P138" s="207">
        <f>O138*H138</f>
        <v>0</v>
      </c>
      <c r="Q138" s="207">
        <v>0.021350000000000001</v>
      </c>
      <c r="R138" s="207">
        <f>Q138*H138</f>
        <v>0.042700000000000002</v>
      </c>
      <c r="S138" s="207">
        <v>0</v>
      </c>
      <c r="T138" s="20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9" t="s">
        <v>123</v>
      </c>
      <c r="AT138" s="209" t="s">
        <v>118</v>
      </c>
      <c r="AU138" s="209" t="s">
        <v>82</v>
      </c>
      <c r="AY138" s="18" t="s">
        <v>116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8" t="s">
        <v>80</v>
      </c>
      <c r="BK138" s="210">
        <f>ROUND(I138*H138,2)</f>
        <v>0</v>
      </c>
      <c r="BL138" s="18" t="s">
        <v>123</v>
      </c>
      <c r="BM138" s="209" t="s">
        <v>240</v>
      </c>
    </row>
    <row r="139" s="2" customFormat="1">
      <c r="A139" s="39"/>
      <c r="B139" s="40"/>
      <c r="C139" s="41"/>
      <c r="D139" s="211" t="s">
        <v>125</v>
      </c>
      <c r="E139" s="41"/>
      <c r="F139" s="212" t="s">
        <v>241</v>
      </c>
      <c r="G139" s="41"/>
      <c r="H139" s="41"/>
      <c r="I139" s="213"/>
      <c r="J139" s="41"/>
      <c r="K139" s="41"/>
      <c r="L139" s="45"/>
      <c r="M139" s="214"/>
      <c r="N139" s="215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125</v>
      </c>
      <c r="AU139" s="18" t="s">
        <v>82</v>
      </c>
    </row>
    <row r="140" s="2" customFormat="1" ht="37.8" customHeight="1">
      <c r="A140" s="39"/>
      <c r="B140" s="40"/>
      <c r="C140" s="198" t="s">
        <v>242</v>
      </c>
      <c r="D140" s="198" t="s">
        <v>118</v>
      </c>
      <c r="E140" s="199" t="s">
        <v>243</v>
      </c>
      <c r="F140" s="200" t="s">
        <v>244</v>
      </c>
      <c r="G140" s="201" t="s">
        <v>169</v>
      </c>
      <c r="H140" s="202">
        <v>11.73</v>
      </c>
      <c r="I140" s="203"/>
      <c r="J140" s="204">
        <f>ROUND(I140*H140,2)</f>
        <v>0</v>
      </c>
      <c r="K140" s="200" t="s">
        <v>122</v>
      </c>
      <c r="L140" s="45"/>
      <c r="M140" s="205" t="s">
        <v>19</v>
      </c>
      <c r="N140" s="206" t="s">
        <v>46</v>
      </c>
      <c r="O140" s="85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9" t="s">
        <v>123</v>
      </c>
      <c r="AT140" s="209" t="s">
        <v>118</v>
      </c>
      <c r="AU140" s="209" t="s">
        <v>82</v>
      </c>
      <c r="AY140" s="18" t="s">
        <v>116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8" t="s">
        <v>80</v>
      </c>
      <c r="BK140" s="210">
        <f>ROUND(I140*H140,2)</f>
        <v>0</v>
      </c>
      <c r="BL140" s="18" t="s">
        <v>123</v>
      </c>
      <c r="BM140" s="209" t="s">
        <v>245</v>
      </c>
    </row>
    <row r="141" s="2" customFormat="1">
      <c r="A141" s="39"/>
      <c r="B141" s="40"/>
      <c r="C141" s="41"/>
      <c r="D141" s="211" t="s">
        <v>125</v>
      </c>
      <c r="E141" s="41"/>
      <c r="F141" s="212" t="s">
        <v>246</v>
      </c>
      <c r="G141" s="41"/>
      <c r="H141" s="41"/>
      <c r="I141" s="213"/>
      <c r="J141" s="41"/>
      <c r="K141" s="41"/>
      <c r="L141" s="45"/>
      <c r="M141" s="214"/>
      <c r="N141" s="215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125</v>
      </c>
      <c r="AU141" s="18" t="s">
        <v>82</v>
      </c>
    </row>
    <row r="142" s="2" customFormat="1" ht="16.5" customHeight="1">
      <c r="A142" s="39"/>
      <c r="B142" s="40"/>
      <c r="C142" s="228" t="s">
        <v>247</v>
      </c>
      <c r="D142" s="228" t="s">
        <v>209</v>
      </c>
      <c r="E142" s="229" t="s">
        <v>248</v>
      </c>
      <c r="F142" s="230" t="s">
        <v>249</v>
      </c>
      <c r="G142" s="231" t="s">
        <v>169</v>
      </c>
      <c r="H142" s="232">
        <v>11.73</v>
      </c>
      <c r="I142" s="233"/>
      <c r="J142" s="234">
        <f>ROUND(I142*H142,2)</f>
        <v>0</v>
      </c>
      <c r="K142" s="230" t="s">
        <v>122</v>
      </c>
      <c r="L142" s="235"/>
      <c r="M142" s="236" t="s">
        <v>19</v>
      </c>
      <c r="N142" s="237" t="s">
        <v>46</v>
      </c>
      <c r="O142" s="85"/>
      <c r="P142" s="207">
        <f>O142*H142</f>
        <v>0</v>
      </c>
      <c r="Q142" s="207">
        <v>0.22</v>
      </c>
      <c r="R142" s="207">
        <f>Q142*H142</f>
        <v>2.5806</v>
      </c>
      <c r="S142" s="207">
        <v>0</v>
      </c>
      <c r="T142" s="20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9" t="s">
        <v>156</v>
      </c>
      <c r="AT142" s="209" t="s">
        <v>209</v>
      </c>
      <c r="AU142" s="209" t="s">
        <v>82</v>
      </c>
      <c r="AY142" s="18" t="s">
        <v>116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8" t="s">
        <v>80</v>
      </c>
      <c r="BK142" s="210">
        <f>ROUND(I142*H142,2)</f>
        <v>0</v>
      </c>
      <c r="BL142" s="18" t="s">
        <v>123</v>
      </c>
      <c r="BM142" s="209" t="s">
        <v>250</v>
      </c>
    </row>
    <row r="143" s="2" customFormat="1" ht="37.8" customHeight="1">
      <c r="A143" s="39"/>
      <c r="B143" s="40"/>
      <c r="C143" s="198" t="s">
        <v>251</v>
      </c>
      <c r="D143" s="198" t="s">
        <v>118</v>
      </c>
      <c r="E143" s="199" t="s">
        <v>252</v>
      </c>
      <c r="F143" s="200" t="s">
        <v>253</v>
      </c>
      <c r="G143" s="201" t="s">
        <v>121</v>
      </c>
      <c r="H143" s="202">
        <v>39.100000000000001</v>
      </c>
      <c r="I143" s="203"/>
      <c r="J143" s="204">
        <f>ROUND(I143*H143,2)</f>
        <v>0</v>
      </c>
      <c r="K143" s="200" t="s">
        <v>122</v>
      </c>
      <c r="L143" s="45"/>
      <c r="M143" s="205" t="s">
        <v>19</v>
      </c>
      <c r="N143" s="206" t="s">
        <v>46</v>
      </c>
      <c r="O143" s="85"/>
      <c r="P143" s="207">
        <f>O143*H143</f>
        <v>0</v>
      </c>
      <c r="Q143" s="207">
        <v>0</v>
      </c>
      <c r="R143" s="207">
        <f>Q143*H143</f>
        <v>0</v>
      </c>
      <c r="S143" s="207">
        <v>0</v>
      </c>
      <c r="T143" s="20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9" t="s">
        <v>123</v>
      </c>
      <c r="AT143" s="209" t="s">
        <v>118</v>
      </c>
      <c r="AU143" s="209" t="s">
        <v>82</v>
      </c>
      <c r="AY143" s="18" t="s">
        <v>116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8" t="s">
        <v>80</v>
      </c>
      <c r="BK143" s="210">
        <f>ROUND(I143*H143,2)</f>
        <v>0</v>
      </c>
      <c r="BL143" s="18" t="s">
        <v>123</v>
      </c>
      <c r="BM143" s="209" t="s">
        <v>254</v>
      </c>
    </row>
    <row r="144" s="2" customFormat="1">
      <c r="A144" s="39"/>
      <c r="B144" s="40"/>
      <c r="C144" s="41"/>
      <c r="D144" s="211" t="s">
        <v>125</v>
      </c>
      <c r="E144" s="41"/>
      <c r="F144" s="212" t="s">
        <v>255</v>
      </c>
      <c r="G144" s="41"/>
      <c r="H144" s="41"/>
      <c r="I144" s="213"/>
      <c r="J144" s="41"/>
      <c r="K144" s="41"/>
      <c r="L144" s="45"/>
      <c r="M144" s="214"/>
      <c r="N144" s="215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125</v>
      </c>
      <c r="AU144" s="18" t="s">
        <v>82</v>
      </c>
    </row>
    <row r="145" s="2" customFormat="1" ht="16.5" customHeight="1">
      <c r="A145" s="39"/>
      <c r="B145" s="40"/>
      <c r="C145" s="228" t="s">
        <v>256</v>
      </c>
      <c r="D145" s="228" t="s">
        <v>209</v>
      </c>
      <c r="E145" s="229" t="s">
        <v>257</v>
      </c>
      <c r="F145" s="230" t="s">
        <v>258</v>
      </c>
      <c r="G145" s="231" t="s">
        <v>188</v>
      </c>
      <c r="H145" s="232">
        <v>5.6699999999999999</v>
      </c>
      <c r="I145" s="233"/>
      <c r="J145" s="234">
        <f>ROUND(I145*H145,2)</f>
        <v>0</v>
      </c>
      <c r="K145" s="230" t="s">
        <v>122</v>
      </c>
      <c r="L145" s="235"/>
      <c r="M145" s="236" t="s">
        <v>19</v>
      </c>
      <c r="N145" s="237" t="s">
        <v>46</v>
      </c>
      <c r="O145" s="85"/>
      <c r="P145" s="207">
        <f>O145*H145</f>
        <v>0</v>
      </c>
      <c r="Q145" s="207">
        <v>1</v>
      </c>
      <c r="R145" s="207">
        <f>Q145*H145</f>
        <v>5.6699999999999999</v>
      </c>
      <c r="S145" s="207">
        <v>0</v>
      </c>
      <c r="T145" s="20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9" t="s">
        <v>156</v>
      </c>
      <c r="AT145" s="209" t="s">
        <v>209</v>
      </c>
      <c r="AU145" s="209" t="s">
        <v>82</v>
      </c>
      <c r="AY145" s="18" t="s">
        <v>116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8" t="s">
        <v>80</v>
      </c>
      <c r="BK145" s="210">
        <f>ROUND(I145*H145,2)</f>
        <v>0</v>
      </c>
      <c r="BL145" s="18" t="s">
        <v>123</v>
      </c>
      <c r="BM145" s="209" t="s">
        <v>259</v>
      </c>
    </row>
    <row r="146" s="13" customFormat="1">
      <c r="A146" s="13"/>
      <c r="B146" s="216"/>
      <c r="C146" s="217"/>
      <c r="D146" s="218" t="s">
        <v>172</v>
      </c>
      <c r="E146" s="217"/>
      <c r="F146" s="220" t="s">
        <v>260</v>
      </c>
      <c r="G146" s="217"/>
      <c r="H146" s="221">
        <v>5.6699999999999999</v>
      </c>
      <c r="I146" s="222"/>
      <c r="J146" s="217"/>
      <c r="K146" s="217"/>
      <c r="L146" s="223"/>
      <c r="M146" s="224"/>
      <c r="N146" s="225"/>
      <c r="O146" s="225"/>
      <c r="P146" s="225"/>
      <c r="Q146" s="225"/>
      <c r="R146" s="225"/>
      <c r="S146" s="225"/>
      <c r="T146" s="22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7" t="s">
        <v>172</v>
      </c>
      <c r="AU146" s="227" t="s">
        <v>82</v>
      </c>
      <c r="AV146" s="13" t="s">
        <v>82</v>
      </c>
      <c r="AW146" s="13" t="s">
        <v>4</v>
      </c>
      <c r="AX146" s="13" t="s">
        <v>80</v>
      </c>
      <c r="AY146" s="227" t="s">
        <v>116</v>
      </c>
    </row>
    <row r="147" s="12" customFormat="1" ht="22.8" customHeight="1">
      <c r="A147" s="12"/>
      <c r="B147" s="182"/>
      <c r="C147" s="183"/>
      <c r="D147" s="184" t="s">
        <v>74</v>
      </c>
      <c r="E147" s="196" t="s">
        <v>131</v>
      </c>
      <c r="F147" s="196" t="s">
        <v>261</v>
      </c>
      <c r="G147" s="183"/>
      <c r="H147" s="183"/>
      <c r="I147" s="186"/>
      <c r="J147" s="197">
        <f>BK147</f>
        <v>0</v>
      </c>
      <c r="K147" s="183"/>
      <c r="L147" s="188"/>
      <c r="M147" s="189"/>
      <c r="N147" s="190"/>
      <c r="O147" s="190"/>
      <c r="P147" s="191">
        <f>SUM(P148:P149)</f>
        <v>0</v>
      </c>
      <c r="Q147" s="190"/>
      <c r="R147" s="191">
        <f>SUM(R148:R149)</f>
        <v>0.0048636</v>
      </c>
      <c r="S147" s="190"/>
      <c r="T147" s="192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3" t="s">
        <v>80</v>
      </c>
      <c r="AT147" s="194" t="s">
        <v>74</v>
      </c>
      <c r="AU147" s="194" t="s">
        <v>80</v>
      </c>
      <c r="AY147" s="193" t="s">
        <v>116</v>
      </c>
      <c r="BK147" s="195">
        <f>SUM(BK148:BK149)</f>
        <v>0</v>
      </c>
    </row>
    <row r="148" s="2" customFormat="1" ht="16.5" customHeight="1">
      <c r="A148" s="39"/>
      <c r="B148" s="40"/>
      <c r="C148" s="198" t="s">
        <v>262</v>
      </c>
      <c r="D148" s="198" t="s">
        <v>118</v>
      </c>
      <c r="E148" s="199" t="s">
        <v>263</v>
      </c>
      <c r="F148" s="200" t="s">
        <v>264</v>
      </c>
      <c r="G148" s="201" t="s">
        <v>148</v>
      </c>
      <c r="H148" s="202">
        <v>17.370000000000001</v>
      </c>
      <c r="I148" s="203"/>
      <c r="J148" s="204">
        <f>ROUND(I148*H148,2)</f>
        <v>0</v>
      </c>
      <c r="K148" s="200" t="s">
        <v>122</v>
      </c>
      <c r="L148" s="45"/>
      <c r="M148" s="205" t="s">
        <v>19</v>
      </c>
      <c r="N148" s="206" t="s">
        <v>46</v>
      </c>
      <c r="O148" s="85"/>
      <c r="P148" s="207">
        <f>O148*H148</f>
        <v>0</v>
      </c>
      <c r="Q148" s="207">
        <v>0.00027999999999999998</v>
      </c>
      <c r="R148" s="207">
        <f>Q148*H148</f>
        <v>0.0048636</v>
      </c>
      <c r="S148" s="207">
        <v>0</v>
      </c>
      <c r="T148" s="20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9" t="s">
        <v>123</v>
      </c>
      <c r="AT148" s="209" t="s">
        <v>118</v>
      </c>
      <c r="AU148" s="209" t="s">
        <v>82</v>
      </c>
      <c r="AY148" s="18" t="s">
        <v>116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8" t="s">
        <v>80</v>
      </c>
      <c r="BK148" s="210">
        <f>ROUND(I148*H148,2)</f>
        <v>0</v>
      </c>
      <c r="BL148" s="18" t="s">
        <v>123</v>
      </c>
      <c r="BM148" s="209" t="s">
        <v>265</v>
      </c>
    </row>
    <row r="149" s="2" customFormat="1">
      <c r="A149" s="39"/>
      <c r="B149" s="40"/>
      <c r="C149" s="41"/>
      <c r="D149" s="211" t="s">
        <v>125</v>
      </c>
      <c r="E149" s="41"/>
      <c r="F149" s="212" t="s">
        <v>266</v>
      </c>
      <c r="G149" s="41"/>
      <c r="H149" s="41"/>
      <c r="I149" s="213"/>
      <c r="J149" s="41"/>
      <c r="K149" s="41"/>
      <c r="L149" s="45"/>
      <c r="M149" s="214"/>
      <c r="N149" s="215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125</v>
      </c>
      <c r="AU149" s="18" t="s">
        <v>82</v>
      </c>
    </row>
    <row r="150" s="12" customFormat="1" ht="22.8" customHeight="1">
      <c r="A150" s="12"/>
      <c r="B150" s="182"/>
      <c r="C150" s="183"/>
      <c r="D150" s="184" t="s">
        <v>74</v>
      </c>
      <c r="E150" s="196" t="s">
        <v>123</v>
      </c>
      <c r="F150" s="196" t="s">
        <v>267</v>
      </c>
      <c r="G150" s="183"/>
      <c r="H150" s="183"/>
      <c r="I150" s="186"/>
      <c r="J150" s="197">
        <f>BK150</f>
        <v>0</v>
      </c>
      <c r="K150" s="183"/>
      <c r="L150" s="188"/>
      <c r="M150" s="189"/>
      <c r="N150" s="190"/>
      <c r="O150" s="190"/>
      <c r="P150" s="191">
        <f>P151</f>
        <v>0</v>
      </c>
      <c r="Q150" s="190"/>
      <c r="R150" s="191">
        <f>R151</f>
        <v>0</v>
      </c>
      <c r="S150" s="190"/>
      <c r="T150" s="192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3" t="s">
        <v>80</v>
      </c>
      <c r="AT150" s="194" t="s">
        <v>74</v>
      </c>
      <c r="AU150" s="194" t="s">
        <v>80</v>
      </c>
      <c r="AY150" s="193" t="s">
        <v>116</v>
      </c>
      <c r="BK150" s="195">
        <f>BK151</f>
        <v>0</v>
      </c>
    </row>
    <row r="151" s="2" customFormat="1" ht="44.25" customHeight="1">
      <c r="A151" s="39"/>
      <c r="B151" s="40"/>
      <c r="C151" s="198" t="s">
        <v>268</v>
      </c>
      <c r="D151" s="198" t="s">
        <v>118</v>
      </c>
      <c r="E151" s="199" t="s">
        <v>269</v>
      </c>
      <c r="F151" s="200" t="s">
        <v>270</v>
      </c>
      <c r="G151" s="201" t="s">
        <v>121</v>
      </c>
      <c r="H151" s="202">
        <v>722.01999999999998</v>
      </c>
      <c r="I151" s="203"/>
      <c r="J151" s="204">
        <f>ROUND(I151*H151,2)</f>
        <v>0</v>
      </c>
      <c r="K151" s="200" t="s">
        <v>19</v>
      </c>
      <c r="L151" s="45"/>
      <c r="M151" s="205" t="s">
        <v>19</v>
      </c>
      <c r="N151" s="206" t="s">
        <v>46</v>
      </c>
      <c r="O151" s="85"/>
      <c r="P151" s="207">
        <f>O151*H151</f>
        <v>0</v>
      </c>
      <c r="Q151" s="207">
        <v>0</v>
      </c>
      <c r="R151" s="207">
        <f>Q151*H151</f>
        <v>0</v>
      </c>
      <c r="S151" s="207">
        <v>0</v>
      </c>
      <c r="T151" s="20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9" t="s">
        <v>123</v>
      </c>
      <c r="AT151" s="209" t="s">
        <v>118</v>
      </c>
      <c r="AU151" s="209" t="s">
        <v>82</v>
      </c>
      <c r="AY151" s="18" t="s">
        <v>116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8" t="s">
        <v>80</v>
      </c>
      <c r="BK151" s="210">
        <f>ROUND(I151*H151,2)</f>
        <v>0</v>
      </c>
      <c r="BL151" s="18" t="s">
        <v>123</v>
      </c>
      <c r="BM151" s="209" t="s">
        <v>271</v>
      </c>
    </row>
    <row r="152" s="12" customFormat="1" ht="22.8" customHeight="1">
      <c r="A152" s="12"/>
      <c r="B152" s="182"/>
      <c r="C152" s="183"/>
      <c r="D152" s="184" t="s">
        <v>74</v>
      </c>
      <c r="E152" s="196" t="s">
        <v>140</v>
      </c>
      <c r="F152" s="196" t="s">
        <v>272</v>
      </c>
      <c r="G152" s="183"/>
      <c r="H152" s="183"/>
      <c r="I152" s="186"/>
      <c r="J152" s="197">
        <f>BK152</f>
        <v>0</v>
      </c>
      <c r="K152" s="183"/>
      <c r="L152" s="188"/>
      <c r="M152" s="189"/>
      <c r="N152" s="190"/>
      <c r="O152" s="190"/>
      <c r="P152" s="191">
        <f>SUM(P153:P169)</f>
        <v>0</v>
      </c>
      <c r="Q152" s="190"/>
      <c r="R152" s="191">
        <f>SUM(R153:R169)</f>
        <v>189.4002524</v>
      </c>
      <c r="S152" s="190"/>
      <c r="T152" s="192">
        <f>SUM(T153:T169)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3" t="s">
        <v>80</v>
      </c>
      <c r="AT152" s="194" t="s">
        <v>74</v>
      </c>
      <c r="AU152" s="194" t="s">
        <v>80</v>
      </c>
      <c r="AY152" s="193" t="s">
        <v>116</v>
      </c>
      <c r="BK152" s="195">
        <f>SUM(BK153:BK169)</f>
        <v>0</v>
      </c>
    </row>
    <row r="153" s="2" customFormat="1" ht="44.25" customHeight="1">
      <c r="A153" s="39"/>
      <c r="B153" s="40"/>
      <c r="C153" s="198" t="s">
        <v>273</v>
      </c>
      <c r="D153" s="198" t="s">
        <v>118</v>
      </c>
      <c r="E153" s="199" t="s">
        <v>274</v>
      </c>
      <c r="F153" s="200" t="s">
        <v>275</v>
      </c>
      <c r="G153" s="201" t="s">
        <v>121</v>
      </c>
      <c r="H153" s="202">
        <v>1444.04</v>
      </c>
      <c r="I153" s="203"/>
      <c r="J153" s="204">
        <f>ROUND(I153*H153,2)</f>
        <v>0</v>
      </c>
      <c r="K153" s="200" t="s">
        <v>122</v>
      </c>
      <c r="L153" s="45"/>
      <c r="M153" s="205" t="s">
        <v>19</v>
      </c>
      <c r="N153" s="206" t="s">
        <v>46</v>
      </c>
      <c r="O153" s="85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9" t="s">
        <v>123</v>
      </c>
      <c r="AT153" s="209" t="s">
        <v>118</v>
      </c>
      <c r="AU153" s="209" t="s">
        <v>82</v>
      </c>
      <c r="AY153" s="18" t="s">
        <v>116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8" t="s">
        <v>80</v>
      </c>
      <c r="BK153" s="210">
        <f>ROUND(I153*H153,2)</f>
        <v>0</v>
      </c>
      <c r="BL153" s="18" t="s">
        <v>123</v>
      </c>
      <c r="BM153" s="209" t="s">
        <v>276</v>
      </c>
    </row>
    <row r="154" s="2" customFormat="1">
      <c r="A154" s="39"/>
      <c r="B154" s="40"/>
      <c r="C154" s="41"/>
      <c r="D154" s="211" t="s">
        <v>125</v>
      </c>
      <c r="E154" s="41"/>
      <c r="F154" s="212" t="s">
        <v>277</v>
      </c>
      <c r="G154" s="41"/>
      <c r="H154" s="41"/>
      <c r="I154" s="213"/>
      <c r="J154" s="41"/>
      <c r="K154" s="41"/>
      <c r="L154" s="45"/>
      <c r="M154" s="214"/>
      <c r="N154" s="215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125</v>
      </c>
      <c r="AU154" s="18" t="s">
        <v>82</v>
      </c>
    </row>
    <row r="155" s="13" customFormat="1">
      <c r="A155" s="13"/>
      <c r="B155" s="216"/>
      <c r="C155" s="217"/>
      <c r="D155" s="218" t="s">
        <v>172</v>
      </c>
      <c r="E155" s="219" t="s">
        <v>19</v>
      </c>
      <c r="F155" s="220" t="s">
        <v>278</v>
      </c>
      <c r="G155" s="217"/>
      <c r="H155" s="221">
        <v>1444.04</v>
      </c>
      <c r="I155" s="222"/>
      <c r="J155" s="217"/>
      <c r="K155" s="217"/>
      <c r="L155" s="223"/>
      <c r="M155" s="224"/>
      <c r="N155" s="225"/>
      <c r="O155" s="225"/>
      <c r="P155" s="225"/>
      <c r="Q155" s="225"/>
      <c r="R155" s="225"/>
      <c r="S155" s="225"/>
      <c r="T155" s="22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7" t="s">
        <v>172</v>
      </c>
      <c r="AU155" s="227" t="s">
        <v>82</v>
      </c>
      <c r="AV155" s="13" t="s">
        <v>82</v>
      </c>
      <c r="AW155" s="13" t="s">
        <v>34</v>
      </c>
      <c r="AX155" s="13" t="s">
        <v>80</v>
      </c>
      <c r="AY155" s="227" t="s">
        <v>116</v>
      </c>
    </row>
    <row r="156" s="2" customFormat="1" ht="33" customHeight="1">
      <c r="A156" s="39"/>
      <c r="B156" s="40"/>
      <c r="C156" s="198" t="s">
        <v>279</v>
      </c>
      <c r="D156" s="198" t="s">
        <v>118</v>
      </c>
      <c r="E156" s="199" t="s">
        <v>280</v>
      </c>
      <c r="F156" s="200" t="s">
        <v>281</v>
      </c>
      <c r="G156" s="201" t="s">
        <v>121</v>
      </c>
      <c r="H156" s="202">
        <v>72.109999999999999</v>
      </c>
      <c r="I156" s="203"/>
      <c r="J156" s="204">
        <f>ROUND(I156*H156,2)</f>
        <v>0</v>
      </c>
      <c r="K156" s="200" t="s">
        <v>122</v>
      </c>
      <c r="L156" s="45"/>
      <c r="M156" s="205" t="s">
        <v>19</v>
      </c>
      <c r="N156" s="206" t="s">
        <v>46</v>
      </c>
      <c r="O156" s="85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9" t="s">
        <v>123</v>
      </c>
      <c r="AT156" s="209" t="s">
        <v>118</v>
      </c>
      <c r="AU156" s="209" t="s">
        <v>82</v>
      </c>
      <c r="AY156" s="18" t="s">
        <v>116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8" t="s">
        <v>80</v>
      </c>
      <c r="BK156" s="210">
        <f>ROUND(I156*H156,2)</f>
        <v>0</v>
      </c>
      <c r="BL156" s="18" t="s">
        <v>123</v>
      </c>
      <c r="BM156" s="209" t="s">
        <v>282</v>
      </c>
    </row>
    <row r="157" s="2" customFormat="1">
      <c r="A157" s="39"/>
      <c r="B157" s="40"/>
      <c r="C157" s="41"/>
      <c r="D157" s="211" t="s">
        <v>125</v>
      </c>
      <c r="E157" s="41"/>
      <c r="F157" s="212" t="s">
        <v>283</v>
      </c>
      <c r="G157" s="41"/>
      <c r="H157" s="41"/>
      <c r="I157" s="213"/>
      <c r="J157" s="41"/>
      <c r="K157" s="41"/>
      <c r="L157" s="45"/>
      <c r="M157" s="214"/>
      <c r="N157" s="215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125</v>
      </c>
      <c r="AU157" s="18" t="s">
        <v>82</v>
      </c>
    </row>
    <row r="158" s="2" customFormat="1" ht="24.15" customHeight="1">
      <c r="A158" s="39"/>
      <c r="B158" s="40"/>
      <c r="C158" s="198" t="s">
        <v>284</v>
      </c>
      <c r="D158" s="198" t="s">
        <v>118</v>
      </c>
      <c r="E158" s="199" t="s">
        <v>285</v>
      </c>
      <c r="F158" s="200" t="s">
        <v>286</v>
      </c>
      <c r="G158" s="201" t="s">
        <v>121</v>
      </c>
      <c r="H158" s="202">
        <v>72.109999999999999</v>
      </c>
      <c r="I158" s="203"/>
      <c r="J158" s="204">
        <f>ROUND(I158*H158,2)</f>
        <v>0</v>
      </c>
      <c r="K158" s="200" t="s">
        <v>122</v>
      </c>
      <c r="L158" s="45"/>
      <c r="M158" s="205" t="s">
        <v>19</v>
      </c>
      <c r="N158" s="206" t="s">
        <v>46</v>
      </c>
      <c r="O158" s="85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9" t="s">
        <v>123</v>
      </c>
      <c r="AT158" s="209" t="s">
        <v>118</v>
      </c>
      <c r="AU158" s="209" t="s">
        <v>82</v>
      </c>
      <c r="AY158" s="18" t="s">
        <v>116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8" t="s">
        <v>80</v>
      </c>
      <c r="BK158" s="210">
        <f>ROUND(I158*H158,2)</f>
        <v>0</v>
      </c>
      <c r="BL158" s="18" t="s">
        <v>123</v>
      </c>
      <c r="BM158" s="209" t="s">
        <v>287</v>
      </c>
    </row>
    <row r="159" s="2" customFormat="1">
      <c r="A159" s="39"/>
      <c r="B159" s="40"/>
      <c r="C159" s="41"/>
      <c r="D159" s="211" t="s">
        <v>125</v>
      </c>
      <c r="E159" s="41"/>
      <c r="F159" s="212" t="s">
        <v>288</v>
      </c>
      <c r="G159" s="41"/>
      <c r="H159" s="41"/>
      <c r="I159" s="213"/>
      <c r="J159" s="41"/>
      <c r="K159" s="41"/>
      <c r="L159" s="45"/>
      <c r="M159" s="214"/>
      <c r="N159" s="215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125</v>
      </c>
      <c r="AU159" s="18" t="s">
        <v>82</v>
      </c>
    </row>
    <row r="160" s="2" customFormat="1" ht="24.15" customHeight="1">
      <c r="A160" s="39"/>
      <c r="B160" s="40"/>
      <c r="C160" s="198" t="s">
        <v>289</v>
      </c>
      <c r="D160" s="198" t="s">
        <v>118</v>
      </c>
      <c r="E160" s="199" t="s">
        <v>290</v>
      </c>
      <c r="F160" s="200" t="s">
        <v>291</v>
      </c>
      <c r="G160" s="201" t="s">
        <v>121</v>
      </c>
      <c r="H160" s="202">
        <v>72.109999999999999</v>
      </c>
      <c r="I160" s="203"/>
      <c r="J160" s="204">
        <f>ROUND(I160*H160,2)</f>
        <v>0</v>
      </c>
      <c r="K160" s="200" t="s">
        <v>122</v>
      </c>
      <c r="L160" s="45"/>
      <c r="M160" s="205" t="s">
        <v>19</v>
      </c>
      <c r="N160" s="206" t="s">
        <v>46</v>
      </c>
      <c r="O160" s="85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9" t="s">
        <v>123</v>
      </c>
      <c r="AT160" s="209" t="s">
        <v>118</v>
      </c>
      <c r="AU160" s="209" t="s">
        <v>82</v>
      </c>
      <c r="AY160" s="18" t="s">
        <v>116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8" t="s">
        <v>80</v>
      </c>
      <c r="BK160" s="210">
        <f>ROUND(I160*H160,2)</f>
        <v>0</v>
      </c>
      <c r="BL160" s="18" t="s">
        <v>123</v>
      </c>
      <c r="BM160" s="209" t="s">
        <v>292</v>
      </c>
    </row>
    <row r="161" s="2" customFormat="1">
      <c r="A161" s="39"/>
      <c r="B161" s="40"/>
      <c r="C161" s="41"/>
      <c r="D161" s="211" t="s">
        <v>125</v>
      </c>
      <c r="E161" s="41"/>
      <c r="F161" s="212" t="s">
        <v>293</v>
      </c>
      <c r="G161" s="41"/>
      <c r="H161" s="41"/>
      <c r="I161" s="213"/>
      <c r="J161" s="41"/>
      <c r="K161" s="41"/>
      <c r="L161" s="45"/>
      <c r="M161" s="214"/>
      <c r="N161" s="215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125</v>
      </c>
      <c r="AU161" s="18" t="s">
        <v>82</v>
      </c>
    </row>
    <row r="162" s="2" customFormat="1" ht="49.05" customHeight="1">
      <c r="A162" s="39"/>
      <c r="B162" s="40"/>
      <c r="C162" s="198" t="s">
        <v>294</v>
      </c>
      <c r="D162" s="198" t="s">
        <v>118</v>
      </c>
      <c r="E162" s="199" t="s">
        <v>295</v>
      </c>
      <c r="F162" s="200" t="s">
        <v>296</v>
      </c>
      <c r="G162" s="201" t="s">
        <v>121</v>
      </c>
      <c r="H162" s="202">
        <v>72.109999999999999</v>
      </c>
      <c r="I162" s="203"/>
      <c r="J162" s="204">
        <f>ROUND(I162*H162,2)</f>
        <v>0</v>
      </c>
      <c r="K162" s="200" t="s">
        <v>122</v>
      </c>
      <c r="L162" s="45"/>
      <c r="M162" s="205" t="s">
        <v>19</v>
      </c>
      <c r="N162" s="206" t="s">
        <v>46</v>
      </c>
      <c r="O162" s="85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9" t="s">
        <v>123</v>
      </c>
      <c r="AT162" s="209" t="s">
        <v>118</v>
      </c>
      <c r="AU162" s="209" t="s">
        <v>82</v>
      </c>
      <c r="AY162" s="18" t="s">
        <v>116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8" t="s">
        <v>80</v>
      </c>
      <c r="BK162" s="210">
        <f>ROUND(I162*H162,2)</f>
        <v>0</v>
      </c>
      <c r="BL162" s="18" t="s">
        <v>123</v>
      </c>
      <c r="BM162" s="209" t="s">
        <v>297</v>
      </c>
    </row>
    <row r="163" s="2" customFormat="1">
      <c r="A163" s="39"/>
      <c r="B163" s="40"/>
      <c r="C163" s="41"/>
      <c r="D163" s="211" t="s">
        <v>125</v>
      </c>
      <c r="E163" s="41"/>
      <c r="F163" s="212" t="s">
        <v>298</v>
      </c>
      <c r="G163" s="41"/>
      <c r="H163" s="41"/>
      <c r="I163" s="213"/>
      <c r="J163" s="41"/>
      <c r="K163" s="41"/>
      <c r="L163" s="45"/>
      <c r="M163" s="214"/>
      <c r="N163" s="215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125</v>
      </c>
      <c r="AU163" s="18" t="s">
        <v>82</v>
      </c>
    </row>
    <row r="164" s="2" customFormat="1" ht="44.25" customHeight="1">
      <c r="A164" s="39"/>
      <c r="B164" s="40"/>
      <c r="C164" s="198" t="s">
        <v>299</v>
      </c>
      <c r="D164" s="198" t="s">
        <v>118</v>
      </c>
      <c r="E164" s="199" t="s">
        <v>300</v>
      </c>
      <c r="F164" s="200" t="s">
        <v>301</v>
      </c>
      <c r="G164" s="201" t="s">
        <v>121</v>
      </c>
      <c r="H164" s="202">
        <v>72.109999999999999</v>
      </c>
      <c r="I164" s="203"/>
      <c r="J164" s="204">
        <f>ROUND(I164*H164,2)</f>
        <v>0</v>
      </c>
      <c r="K164" s="200" t="s">
        <v>122</v>
      </c>
      <c r="L164" s="45"/>
      <c r="M164" s="205" t="s">
        <v>19</v>
      </c>
      <c r="N164" s="206" t="s">
        <v>46</v>
      </c>
      <c r="O164" s="85"/>
      <c r="P164" s="207">
        <f>O164*H164</f>
        <v>0</v>
      </c>
      <c r="Q164" s="207">
        <v>0</v>
      </c>
      <c r="R164" s="207">
        <f>Q164*H164</f>
        <v>0</v>
      </c>
      <c r="S164" s="207">
        <v>0</v>
      </c>
      <c r="T164" s="20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9" t="s">
        <v>123</v>
      </c>
      <c r="AT164" s="209" t="s">
        <v>118</v>
      </c>
      <c r="AU164" s="209" t="s">
        <v>82</v>
      </c>
      <c r="AY164" s="18" t="s">
        <v>116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8" t="s">
        <v>80</v>
      </c>
      <c r="BK164" s="210">
        <f>ROUND(I164*H164,2)</f>
        <v>0</v>
      </c>
      <c r="BL164" s="18" t="s">
        <v>123</v>
      </c>
      <c r="BM164" s="209" t="s">
        <v>302</v>
      </c>
    </row>
    <row r="165" s="2" customFormat="1">
      <c r="A165" s="39"/>
      <c r="B165" s="40"/>
      <c r="C165" s="41"/>
      <c r="D165" s="211" t="s">
        <v>125</v>
      </c>
      <c r="E165" s="41"/>
      <c r="F165" s="212" t="s">
        <v>303</v>
      </c>
      <c r="G165" s="41"/>
      <c r="H165" s="41"/>
      <c r="I165" s="213"/>
      <c r="J165" s="41"/>
      <c r="K165" s="41"/>
      <c r="L165" s="45"/>
      <c r="M165" s="214"/>
      <c r="N165" s="215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125</v>
      </c>
      <c r="AU165" s="18" t="s">
        <v>82</v>
      </c>
    </row>
    <row r="166" s="2" customFormat="1" ht="78" customHeight="1">
      <c r="A166" s="39"/>
      <c r="B166" s="40"/>
      <c r="C166" s="198" t="s">
        <v>304</v>
      </c>
      <c r="D166" s="198" t="s">
        <v>118</v>
      </c>
      <c r="E166" s="199" t="s">
        <v>305</v>
      </c>
      <c r="F166" s="200" t="s">
        <v>306</v>
      </c>
      <c r="G166" s="201" t="s">
        <v>121</v>
      </c>
      <c r="H166" s="202">
        <v>722.01999999999998</v>
      </c>
      <c r="I166" s="203"/>
      <c r="J166" s="204">
        <f>ROUND(I166*H166,2)</f>
        <v>0</v>
      </c>
      <c r="K166" s="200" t="s">
        <v>122</v>
      </c>
      <c r="L166" s="45"/>
      <c r="M166" s="205" t="s">
        <v>19</v>
      </c>
      <c r="N166" s="206" t="s">
        <v>46</v>
      </c>
      <c r="O166" s="85"/>
      <c r="P166" s="207">
        <f>O166*H166</f>
        <v>0</v>
      </c>
      <c r="Q166" s="207">
        <v>0.090620000000000006</v>
      </c>
      <c r="R166" s="207">
        <f>Q166*H166</f>
        <v>65.429452400000002</v>
      </c>
      <c r="S166" s="207">
        <v>0</v>
      </c>
      <c r="T166" s="20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9" t="s">
        <v>123</v>
      </c>
      <c r="AT166" s="209" t="s">
        <v>118</v>
      </c>
      <c r="AU166" s="209" t="s">
        <v>82</v>
      </c>
      <c r="AY166" s="18" t="s">
        <v>116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8" t="s">
        <v>80</v>
      </c>
      <c r="BK166" s="210">
        <f>ROUND(I166*H166,2)</f>
        <v>0</v>
      </c>
      <c r="BL166" s="18" t="s">
        <v>123</v>
      </c>
      <c r="BM166" s="209" t="s">
        <v>307</v>
      </c>
    </row>
    <row r="167" s="2" customFormat="1">
      <c r="A167" s="39"/>
      <c r="B167" s="40"/>
      <c r="C167" s="41"/>
      <c r="D167" s="211" t="s">
        <v>125</v>
      </c>
      <c r="E167" s="41"/>
      <c r="F167" s="212" t="s">
        <v>308</v>
      </c>
      <c r="G167" s="41"/>
      <c r="H167" s="41"/>
      <c r="I167" s="213"/>
      <c r="J167" s="41"/>
      <c r="K167" s="41"/>
      <c r="L167" s="45"/>
      <c r="M167" s="214"/>
      <c r="N167" s="215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125</v>
      </c>
      <c r="AU167" s="18" t="s">
        <v>82</v>
      </c>
    </row>
    <row r="168" s="2" customFormat="1" ht="24.15" customHeight="1">
      <c r="A168" s="39"/>
      <c r="B168" s="40"/>
      <c r="C168" s="228" t="s">
        <v>309</v>
      </c>
      <c r="D168" s="228" t="s">
        <v>209</v>
      </c>
      <c r="E168" s="229" t="s">
        <v>310</v>
      </c>
      <c r="F168" s="230" t="s">
        <v>311</v>
      </c>
      <c r="G168" s="231" t="s">
        <v>121</v>
      </c>
      <c r="H168" s="232">
        <v>729.24000000000001</v>
      </c>
      <c r="I168" s="233"/>
      <c r="J168" s="234">
        <f>ROUND(I168*H168,2)</f>
        <v>0</v>
      </c>
      <c r="K168" s="230" t="s">
        <v>122</v>
      </c>
      <c r="L168" s="235"/>
      <c r="M168" s="236" t="s">
        <v>19</v>
      </c>
      <c r="N168" s="237" t="s">
        <v>46</v>
      </c>
      <c r="O168" s="85"/>
      <c r="P168" s="207">
        <f>O168*H168</f>
        <v>0</v>
      </c>
      <c r="Q168" s="207">
        <v>0.17000000000000001</v>
      </c>
      <c r="R168" s="207">
        <f>Q168*H168</f>
        <v>123.97080000000001</v>
      </c>
      <c r="S168" s="207">
        <v>0</v>
      </c>
      <c r="T168" s="20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9" t="s">
        <v>156</v>
      </c>
      <c r="AT168" s="209" t="s">
        <v>209</v>
      </c>
      <c r="AU168" s="209" t="s">
        <v>82</v>
      </c>
      <c r="AY168" s="18" t="s">
        <v>116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8" t="s">
        <v>80</v>
      </c>
      <c r="BK168" s="210">
        <f>ROUND(I168*H168,2)</f>
        <v>0</v>
      </c>
      <c r="BL168" s="18" t="s">
        <v>123</v>
      </c>
      <c r="BM168" s="209" t="s">
        <v>312</v>
      </c>
    </row>
    <row r="169" s="13" customFormat="1">
      <c r="A169" s="13"/>
      <c r="B169" s="216"/>
      <c r="C169" s="217"/>
      <c r="D169" s="218" t="s">
        <v>172</v>
      </c>
      <c r="E169" s="217"/>
      <c r="F169" s="220" t="s">
        <v>313</v>
      </c>
      <c r="G169" s="217"/>
      <c r="H169" s="221">
        <v>729.24000000000001</v>
      </c>
      <c r="I169" s="222"/>
      <c r="J169" s="217"/>
      <c r="K169" s="217"/>
      <c r="L169" s="223"/>
      <c r="M169" s="224"/>
      <c r="N169" s="225"/>
      <c r="O169" s="225"/>
      <c r="P169" s="225"/>
      <c r="Q169" s="225"/>
      <c r="R169" s="225"/>
      <c r="S169" s="225"/>
      <c r="T169" s="22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7" t="s">
        <v>172</v>
      </c>
      <c r="AU169" s="227" t="s">
        <v>82</v>
      </c>
      <c r="AV169" s="13" t="s">
        <v>82</v>
      </c>
      <c r="AW169" s="13" t="s">
        <v>4</v>
      </c>
      <c r="AX169" s="13" t="s">
        <v>80</v>
      </c>
      <c r="AY169" s="227" t="s">
        <v>116</v>
      </c>
    </row>
    <row r="170" s="12" customFormat="1" ht="22.8" customHeight="1">
      <c r="A170" s="12"/>
      <c r="B170" s="182"/>
      <c r="C170" s="183"/>
      <c r="D170" s="184" t="s">
        <v>74</v>
      </c>
      <c r="E170" s="196" t="s">
        <v>161</v>
      </c>
      <c r="F170" s="196" t="s">
        <v>314</v>
      </c>
      <c r="G170" s="183"/>
      <c r="H170" s="183"/>
      <c r="I170" s="186"/>
      <c r="J170" s="197">
        <f>BK170</f>
        <v>0</v>
      </c>
      <c r="K170" s="183"/>
      <c r="L170" s="188"/>
      <c r="M170" s="189"/>
      <c r="N170" s="190"/>
      <c r="O170" s="190"/>
      <c r="P170" s="191">
        <f>SUM(P171:P194)</f>
        <v>0</v>
      </c>
      <c r="Q170" s="190"/>
      <c r="R170" s="191">
        <f>SUM(R171:R194)</f>
        <v>157.95656699999998</v>
      </c>
      <c r="S170" s="190"/>
      <c r="T170" s="192">
        <f>SUM(T171:T194)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3" t="s">
        <v>80</v>
      </c>
      <c r="AT170" s="194" t="s">
        <v>74</v>
      </c>
      <c r="AU170" s="194" t="s">
        <v>80</v>
      </c>
      <c r="AY170" s="193" t="s">
        <v>116</v>
      </c>
      <c r="BK170" s="195">
        <f>SUM(BK171:BK194)</f>
        <v>0</v>
      </c>
    </row>
    <row r="171" s="2" customFormat="1" ht="49.05" customHeight="1">
      <c r="A171" s="39"/>
      <c r="B171" s="40"/>
      <c r="C171" s="198" t="s">
        <v>315</v>
      </c>
      <c r="D171" s="198" t="s">
        <v>118</v>
      </c>
      <c r="E171" s="199" t="s">
        <v>316</v>
      </c>
      <c r="F171" s="200" t="s">
        <v>317</v>
      </c>
      <c r="G171" s="201" t="s">
        <v>148</v>
      </c>
      <c r="H171" s="202">
        <v>301</v>
      </c>
      <c r="I171" s="203"/>
      <c r="J171" s="204">
        <f>ROUND(I171*H171,2)</f>
        <v>0</v>
      </c>
      <c r="K171" s="200" t="s">
        <v>122</v>
      </c>
      <c r="L171" s="45"/>
      <c r="M171" s="205" t="s">
        <v>19</v>
      </c>
      <c r="N171" s="206" t="s">
        <v>46</v>
      </c>
      <c r="O171" s="85"/>
      <c r="P171" s="207">
        <f>O171*H171</f>
        <v>0</v>
      </c>
      <c r="Q171" s="207">
        <v>0.16850000000000001</v>
      </c>
      <c r="R171" s="207">
        <f>Q171*H171</f>
        <v>50.718500000000006</v>
      </c>
      <c r="S171" s="207">
        <v>0</v>
      </c>
      <c r="T171" s="20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9" t="s">
        <v>123</v>
      </c>
      <c r="AT171" s="209" t="s">
        <v>118</v>
      </c>
      <c r="AU171" s="209" t="s">
        <v>82</v>
      </c>
      <c r="AY171" s="18" t="s">
        <v>116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8" t="s">
        <v>80</v>
      </c>
      <c r="BK171" s="210">
        <f>ROUND(I171*H171,2)</f>
        <v>0</v>
      </c>
      <c r="BL171" s="18" t="s">
        <v>123</v>
      </c>
      <c r="BM171" s="209" t="s">
        <v>318</v>
      </c>
    </row>
    <row r="172" s="2" customFormat="1">
      <c r="A172" s="39"/>
      <c r="B172" s="40"/>
      <c r="C172" s="41"/>
      <c r="D172" s="211" t="s">
        <v>125</v>
      </c>
      <c r="E172" s="41"/>
      <c r="F172" s="212" t="s">
        <v>319</v>
      </c>
      <c r="G172" s="41"/>
      <c r="H172" s="41"/>
      <c r="I172" s="213"/>
      <c r="J172" s="41"/>
      <c r="K172" s="41"/>
      <c r="L172" s="45"/>
      <c r="M172" s="214"/>
      <c r="N172" s="215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125</v>
      </c>
      <c r="AU172" s="18" t="s">
        <v>82</v>
      </c>
    </row>
    <row r="173" s="2" customFormat="1" ht="16.5" customHeight="1">
      <c r="A173" s="39"/>
      <c r="B173" s="40"/>
      <c r="C173" s="228" t="s">
        <v>320</v>
      </c>
      <c r="D173" s="228" t="s">
        <v>209</v>
      </c>
      <c r="E173" s="229" t="s">
        <v>321</v>
      </c>
      <c r="F173" s="230" t="s">
        <v>322</v>
      </c>
      <c r="G173" s="231" t="s">
        <v>148</v>
      </c>
      <c r="H173" s="232">
        <v>227.46000000000001</v>
      </c>
      <c r="I173" s="233"/>
      <c r="J173" s="234">
        <f>ROUND(I173*H173,2)</f>
        <v>0</v>
      </c>
      <c r="K173" s="230" t="s">
        <v>122</v>
      </c>
      <c r="L173" s="235"/>
      <c r="M173" s="236" t="s">
        <v>19</v>
      </c>
      <c r="N173" s="237" t="s">
        <v>46</v>
      </c>
      <c r="O173" s="85"/>
      <c r="P173" s="207">
        <f>O173*H173</f>
        <v>0</v>
      </c>
      <c r="Q173" s="207">
        <v>0.080000000000000002</v>
      </c>
      <c r="R173" s="207">
        <f>Q173*H173</f>
        <v>18.1968</v>
      </c>
      <c r="S173" s="207">
        <v>0</v>
      </c>
      <c r="T173" s="20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9" t="s">
        <v>156</v>
      </c>
      <c r="AT173" s="209" t="s">
        <v>209</v>
      </c>
      <c r="AU173" s="209" t="s">
        <v>82</v>
      </c>
      <c r="AY173" s="18" t="s">
        <v>116</v>
      </c>
      <c r="BE173" s="210">
        <f>IF(N173="základní",J173,0)</f>
        <v>0</v>
      </c>
      <c r="BF173" s="210">
        <f>IF(N173="snížená",J173,0)</f>
        <v>0</v>
      </c>
      <c r="BG173" s="210">
        <f>IF(N173="zákl. přenesená",J173,0)</f>
        <v>0</v>
      </c>
      <c r="BH173" s="210">
        <f>IF(N173="sníž. přenesená",J173,0)</f>
        <v>0</v>
      </c>
      <c r="BI173" s="210">
        <f>IF(N173="nulová",J173,0)</f>
        <v>0</v>
      </c>
      <c r="BJ173" s="18" t="s">
        <v>80</v>
      </c>
      <c r="BK173" s="210">
        <f>ROUND(I173*H173,2)</f>
        <v>0</v>
      </c>
      <c r="BL173" s="18" t="s">
        <v>123</v>
      </c>
      <c r="BM173" s="209" t="s">
        <v>323</v>
      </c>
    </row>
    <row r="174" s="13" customFormat="1">
      <c r="A174" s="13"/>
      <c r="B174" s="216"/>
      <c r="C174" s="217"/>
      <c r="D174" s="218" t="s">
        <v>172</v>
      </c>
      <c r="E174" s="217"/>
      <c r="F174" s="220" t="s">
        <v>324</v>
      </c>
      <c r="G174" s="217"/>
      <c r="H174" s="221">
        <v>227.46000000000001</v>
      </c>
      <c r="I174" s="222"/>
      <c r="J174" s="217"/>
      <c r="K174" s="217"/>
      <c r="L174" s="223"/>
      <c r="M174" s="224"/>
      <c r="N174" s="225"/>
      <c r="O174" s="225"/>
      <c r="P174" s="225"/>
      <c r="Q174" s="225"/>
      <c r="R174" s="225"/>
      <c r="S174" s="225"/>
      <c r="T174" s="22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7" t="s">
        <v>172</v>
      </c>
      <c r="AU174" s="227" t="s">
        <v>82</v>
      </c>
      <c r="AV174" s="13" t="s">
        <v>82</v>
      </c>
      <c r="AW174" s="13" t="s">
        <v>4</v>
      </c>
      <c r="AX174" s="13" t="s">
        <v>80</v>
      </c>
      <c r="AY174" s="227" t="s">
        <v>116</v>
      </c>
    </row>
    <row r="175" s="2" customFormat="1" ht="24.15" customHeight="1">
      <c r="A175" s="39"/>
      <c r="B175" s="40"/>
      <c r="C175" s="228" t="s">
        <v>325</v>
      </c>
      <c r="D175" s="228" t="s">
        <v>209</v>
      </c>
      <c r="E175" s="229" t="s">
        <v>326</v>
      </c>
      <c r="F175" s="230" t="s">
        <v>327</v>
      </c>
      <c r="G175" s="231" t="s">
        <v>148</v>
      </c>
      <c r="H175" s="232">
        <v>65.280000000000001</v>
      </c>
      <c r="I175" s="233"/>
      <c r="J175" s="234">
        <f>ROUND(I175*H175,2)</f>
        <v>0</v>
      </c>
      <c r="K175" s="230" t="s">
        <v>122</v>
      </c>
      <c r="L175" s="235"/>
      <c r="M175" s="236" t="s">
        <v>19</v>
      </c>
      <c r="N175" s="237" t="s">
        <v>46</v>
      </c>
      <c r="O175" s="85"/>
      <c r="P175" s="207">
        <f>O175*H175</f>
        <v>0</v>
      </c>
      <c r="Q175" s="207">
        <v>0.048300000000000003</v>
      </c>
      <c r="R175" s="207">
        <f>Q175*H175</f>
        <v>3.1530240000000003</v>
      </c>
      <c r="S175" s="207">
        <v>0</v>
      </c>
      <c r="T175" s="20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9" t="s">
        <v>156</v>
      </c>
      <c r="AT175" s="209" t="s">
        <v>209</v>
      </c>
      <c r="AU175" s="209" t="s">
        <v>82</v>
      </c>
      <c r="AY175" s="18" t="s">
        <v>116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8" t="s">
        <v>80</v>
      </c>
      <c r="BK175" s="210">
        <f>ROUND(I175*H175,2)</f>
        <v>0</v>
      </c>
      <c r="BL175" s="18" t="s">
        <v>123</v>
      </c>
      <c r="BM175" s="209" t="s">
        <v>328</v>
      </c>
    </row>
    <row r="176" s="13" customFormat="1">
      <c r="A176" s="13"/>
      <c r="B176" s="216"/>
      <c r="C176" s="217"/>
      <c r="D176" s="218" t="s">
        <v>172</v>
      </c>
      <c r="E176" s="217"/>
      <c r="F176" s="220" t="s">
        <v>329</v>
      </c>
      <c r="G176" s="217"/>
      <c r="H176" s="221">
        <v>65.280000000000001</v>
      </c>
      <c r="I176" s="222"/>
      <c r="J176" s="217"/>
      <c r="K176" s="217"/>
      <c r="L176" s="223"/>
      <c r="M176" s="224"/>
      <c r="N176" s="225"/>
      <c r="O176" s="225"/>
      <c r="P176" s="225"/>
      <c r="Q176" s="225"/>
      <c r="R176" s="225"/>
      <c r="S176" s="225"/>
      <c r="T176" s="22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7" t="s">
        <v>172</v>
      </c>
      <c r="AU176" s="227" t="s">
        <v>82</v>
      </c>
      <c r="AV176" s="13" t="s">
        <v>82</v>
      </c>
      <c r="AW176" s="13" t="s">
        <v>4</v>
      </c>
      <c r="AX176" s="13" t="s">
        <v>80</v>
      </c>
      <c r="AY176" s="227" t="s">
        <v>116</v>
      </c>
    </row>
    <row r="177" s="2" customFormat="1" ht="24.15" customHeight="1">
      <c r="A177" s="39"/>
      <c r="B177" s="40"/>
      <c r="C177" s="228" t="s">
        <v>330</v>
      </c>
      <c r="D177" s="228" t="s">
        <v>209</v>
      </c>
      <c r="E177" s="229" t="s">
        <v>331</v>
      </c>
      <c r="F177" s="230" t="s">
        <v>332</v>
      </c>
      <c r="G177" s="231" t="s">
        <v>148</v>
      </c>
      <c r="H177" s="232">
        <v>14.279999999999999</v>
      </c>
      <c r="I177" s="233"/>
      <c r="J177" s="234">
        <f>ROUND(I177*H177,2)</f>
        <v>0</v>
      </c>
      <c r="K177" s="230" t="s">
        <v>122</v>
      </c>
      <c r="L177" s="235"/>
      <c r="M177" s="236" t="s">
        <v>19</v>
      </c>
      <c r="N177" s="237" t="s">
        <v>46</v>
      </c>
      <c r="O177" s="85"/>
      <c r="P177" s="207">
        <f>O177*H177</f>
        <v>0</v>
      </c>
      <c r="Q177" s="207">
        <v>0.085999999999999993</v>
      </c>
      <c r="R177" s="207">
        <f>Q177*H177</f>
        <v>1.2280799999999998</v>
      </c>
      <c r="S177" s="207">
        <v>0</v>
      </c>
      <c r="T177" s="20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09" t="s">
        <v>156</v>
      </c>
      <c r="AT177" s="209" t="s">
        <v>209</v>
      </c>
      <c r="AU177" s="209" t="s">
        <v>82</v>
      </c>
      <c r="AY177" s="18" t="s">
        <v>116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8" t="s">
        <v>80</v>
      </c>
      <c r="BK177" s="210">
        <f>ROUND(I177*H177,2)</f>
        <v>0</v>
      </c>
      <c r="BL177" s="18" t="s">
        <v>123</v>
      </c>
      <c r="BM177" s="209" t="s">
        <v>333</v>
      </c>
    </row>
    <row r="178" s="13" customFormat="1">
      <c r="A178" s="13"/>
      <c r="B178" s="216"/>
      <c r="C178" s="217"/>
      <c r="D178" s="218" t="s">
        <v>172</v>
      </c>
      <c r="E178" s="217"/>
      <c r="F178" s="220" t="s">
        <v>334</v>
      </c>
      <c r="G178" s="217"/>
      <c r="H178" s="221">
        <v>14.279999999999999</v>
      </c>
      <c r="I178" s="222"/>
      <c r="J178" s="217"/>
      <c r="K178" s="217"/>
      <c r="L178" s="223"/>
      <c r="M178" s="224"/>
      <c r="N178" s="225"/>
      <c r="O178" s="225"/>
      <c r="P178" s="225"/>
      <c r="Q178" s="225"/>
      <c r="R178" s="225"/>
      <c r="S178" s="225"/>
      <c r="T178" s="22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7" t="s">
        <v>172</v>
      </c>
      <c r="AU178" s="227" t="s">
        <v>82</v>
      </c>
      <c r="AV178" s="13" t="s">
        <v>82</v>
      </c>
      <c r="AW178" s="13" t="s">
        <v>4</v>
      </c>
      <c r="AX178" s="13" t="s">
        <v>80</v>
      </c>
      <c r="AY178" s="227" t="s">
        <v>116</v>
      </c>
    </row>
    <row r="179" s="2" customFormat="1" ht="49.05" customHeight="1">
      <c r="A179" s="39"/>
      <c r="B179" s="40"/>
      <c r="C179" s="198" t="s">
        <v>335</v>
      </c>
      <c r="D179" s="198" t="s">
        <v>118</v>
      </c>
      <c r="E179" s="199" t="s">
        <v>336</v>
      </c>
      <c r="F179" s="200" t="s">
        <v>337</v>
      </c>
      <c r="G179" s="201" t="s">
        <v>148</v>
      </c>
      <c r="H179" s="202">
        <v>301</v>
      </c>
      <c r="I179" s="203"/>
      <c r="J179" s="204">
        <f>ROUND(I179*H179,2)</f>
        <v>0</v>
      </c>
      <c r="K179" s="200" t="s">
        <v>122</v>
      </c>
      <c r="L179" s="45"/>
      <c r="M179" s="205" t="s">
        <v>19</v>
      </c>
      <c r="N179" s="206" t="s">
        <v>46</v>
      </c>
      <c r="O179" s="85"/>
      <c r="P179" s="207">
        <f>O179*H179</f>
        <v>0</v>
      </c>
      <c r="Q179" s="207">
        <v>0.14041999999999999</v>
      </c>
      <c r="R179" s="207">
        <f>Q179*H179</f>
        <v>42.266419999999997</v>
      </c>
      <c r="S179" s="207">
        <v>0</v>
      </c>
      <c r="T179" s="20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09" t="s">
        <v>123</v>
      </c>
      <c r="AT179" s="209" t="s">
        <v>118</v>
      </c>
      <c r="AU179" s="209" t="s">
        <v>82</v>
      </c>
      <c r="AY179" s="18" t="s">
        <v>116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8" t="s">
        <v>80</v>
      </c>
      <c r="BK179" s="210">
        <f>ROUND(I179*H179,2)</f>
        <v>0</v>
      </c>
      <c r="BL179" s="18" t="s">
        <v>123</v>
      </c>
      <c r="BM179" s="209" t="s">
        <v>338</v>
      </c>
    </row>
    <row r="180" s="2" customFormat="1">
      <c r="A180" s="39"/>
      <c r="B180" s="40"/>
      <c r="C180" s="41"/>
      <c r="D180" s="211" t="s">
        <v>125</v>
      </c>
      <c r="E180" s="41"/>
      <c r="F180" s="212" t="s">
        <v>339</v>
      </c>
      <c r="G180" s="41"/>
      <c r="H180" s="41"/>
      <c r="I180" s="213"/>
      <c r="J180" s="41"/>
      <c r="K180" s="41"/>
      <c r="L180" s="45"/>
      <c r="M180" s="214"/>
      <c r="N180" s="215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125</v>
      </c>
      <c r="AU180" s="18" t="s">
        <v>82</v>
      </c>
    </row>
    <row r="181" s="2" customFormat="1" ht="21.75" customHeight="1">
      <c r="A181" s="39"/>
      <c r="B181" s="40"/>
      <c r="C181" s="228" t="s">
        <v>340</v>
      </c>
      <c r="D181" s="228" t="s">
        <v>209</v>
      </c>
      <c r="E181" s="229" t="s">
        <v>341</v>
      </c>
      <c r="F181" s="230" t="s">
        <v>342</v>
      </c>
      <c r="G181" s="231" t="s">
        <v>148</v>
      </c>
      <c r="H181" s="232">
        <v>307.01999999999998</v>
      </c>
      <c r="I181" s="233"/>
      <c r="J181" s="234">
        <f>ROUND(I181*H181,2)</f>
        <v>0</v>
      </c>
      <c r="K181" s="230" t="s">
        <v>122</v>
      </c>
      <c r="L181" s="235"/>
      <c r="M181" s="236" t="s">
        <v>19</v>
      </c>
      <c r="N181" s="237" t="s">
        <v>46</v>
      </c>
      <c r="O181" s="85"/>
      <c r="P181" s="207">
        <f>O181*H181</f>
        <v>0</v>
      </c>
      <c r="Q181" s="207">
        <v>0.0263</v>
      </c>
      <c r="R181" s="207">
        <f>Q181*H181</f>
        <v>8.0746260000000003</v>
      </c>
      <c r="S181" s="207">
        <v>0</v>
      </c>
      <c r="T181" s="20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09" t="s">
        <v>156</v>
      </c>
      <c r="AT181" s="209" t="s">
        <v>209</v>
      </c>
      <c r="AU181" s="209" t="s">
        <v>82</v>
      </c>
      <c r="AY181" s="18" t="s">
        <v>116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8" t="s">
        <v>80</v>
      </c>
      <c r="BK181" s="210">
        <f>ROUND(I181*H181,2)</f>
        <v>0</v>
      </c>
      <c r="BL181" s="18" t="s">
        <v>123</v>
      </c>
      <c r="BM181" s="209" t="s">
        <v>343</v>
      </c>
    </row>
    <row r="182" s="13" customFormat="1">
      <c r="A182" s="13"/>
      <c r="B182" s="216"/>
      <c r="C182" s="217"/>
      <c r="D182" s="218" t="s">
        <v>172</v>
      </c>
      <c r="E182" s="217"/>
      <c r="F182" s="220" t="s">
        <v>344</v>
      </c>
      <c r="G182" s="217"/>
      <c r="H182" s="221">
        <v>307.01999999999998</v>
      </c>
      <c r="I182" s="222"/>
      <c r="J182" s="217"/>
      <c r="K182" s="217"/>
      <c r="L182" s="223"/>
      <c r="M182" s="224"/>
      <c r="N182" s="225"/>
      <c r="O182" s="225"/>
      <c r="P182" s="225"/>
      <c r="Q182" s="225"/>
      <c r="R182" s="225"/>
      <c r="S182" s="225"/>
      <c r="T182" s="22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27" t="s">
        <v>172</v>
      </c>
      <c r="AU182" s="227" t="s">
        <v>82</v>
      </c>
      <c r="AV182" s="13" t="s">
        <v>82</v>
      </c>
      <c r="AW182" s="13" t="s">
        <v>4</v>
      </c>
      <c r="AX182" s="13" t="s">
        <v>80</v>
      </c>
      <c r="AY182" s="227" t="s">
        <v>116</v>
      </c>
    </row>
    <row r="183" s="2" customFormat="1" ht="24.15" customHeight="1">
      <c r="A183" s="39"/>
      <c r="B183" s="40"/>
      <c r="C183" s="198" t="s">
        <v>345</v>
      </c>
      <c r="D183" s="198" t="s">
        <v>118</v>
      </c>
      <c r="E183" s="199" t="s">
        <v>346</v>
      </c>
      <c r="F183" s="200" t="s">
        <v>347</v>
      </c>
      <c r="G183" s="201" t="s">
        <v>169</v>
      </c>
      <c r="H183" s="202">
        <v>15.050000000000001</v>
      </c>
      <c r="I183" s="203"/>
      <c r="J183" s="204">
        <f>ROUND(I183*H183,2)</f>
        <v>0</v>
      </c>
      <c r="K183" s="200" t="s">
        <v>122</v>
      </c>
      <c r="L183" s="45"/>
      <c r="M183" s="205" t="s">
        <v>19</v>
      </c>
      <c r="N183" s="206" t="s">
        <v>46</v>
      </c>
      <c r="O183" s="85"/>
      <c r="P183" s="207">
        <f>O183*H183</f>
        <v>0</v>
      </c>
      <c r="Q183" s="207">
        <v>2.2563399999999998</v>
      </c>
      <c r="R183" s="207">
        <f>Q183*H183</f>
        <v>33.957917000000002</v>
      </c>
      <c r="S183" s="207">
        <v>0</v>
      </c>
      <c r="T183" s="20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09" t="s">
        <v>123</v>
      </c>
      <c r="AT183" s="209" t="s">
        <v>118</v>
      </c>
      <c r="AU183" s="209" t="s">
        <v>82</v>
      </c>
      <c r="AY183" s="18" t="s">
        <v>116</v>
      </c>
      <c r="BE183" s="210">
        <f>IF(N183="základní",J183,0)</f>
        <v>0</v>
      </c>
      <c r="BF183" s="210">
        <f>IF(N183="snížená",J183,0)</f>
        <v>0</v>
      </c>
      <c r="BG183" s="210">
        <f>IF(N183="zákl. přenesená",J183,0)</f>
        <v>0</v>
      </c>
      <c r="BH183" s="210">
        <f>IF(N183="sníž. přenesená",J183,0)</f>
        <v>0</v>
      </c>
      <c r="BI183" s="210">
        <f>IF(N183="nulová",J183,0)</f>
        <v>0</v>
      </c>
      <c r="BJ183" s="18" t="s">
        <v>80</v>
      </c>
      <c r="BK183" s="210">
        <f>ROUND(I183*H183,2)</f>
        <v>0</v>
      </c>
      <c r="BL183" s="18" t="s">
        <v>123</v>
      </c>
      <c r="BM183" s="209" t="s">
        <v>348</v>
      </c>
    </row>
    <row r="184" s="2" customFormat="1">
      <c r="A184" s="39"/>
      <c r="B184" s="40"/>
      <c r="C184" s="41"/>
      <c r="D184" s="211" t="s">
        <v>125</v>
      </c>
      <c r="E184" s="41"/>
      <c r="F184" s="212" t="s">
        <v>349</v>
      </c>
      <c r="G184" s="41"/>
      <c r="H184" s="41"/>
      <c r="I184" s="213"/>
      <c r="J184" s="41"/>
      <c r="K184" s="41"/>
      <c r="L184" s="45"/>
      <c r="M184" s="214"/>
      <c r="N184" s="215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125</v>
      </c>
      <c r="AU184" s="18" t="s">
        <v>82</v>
      </c>
    </row>
    <row r="185" s="13" customFormat="1">
      <c r="A185" s="13"/>
      <c r="B185" s="216"/>
      <c r="C185" s="217"/>
      <c r="D185" s="218" t="s">
        <v>172</v>
      </c>
      <c r="E185" s="219" t="s">
        <v>19</v>
      </c>
      <c r="F185" s="220" t="s">
        <v>350</v>
      </c>
      <c r="G185" s="217"/>
      <c r="H185" s="221">
        <v>9.0299999999999994</v>
      </c>
      <c r="I185" s="222"/>
      <c r="J185" s="217"/>
      <c r="K185" s="217"/>
      <c r="L185" s="223"/>
      <c r="M185" s="224"/>
      <c r="N185" s="225"/>
      <c r="O185" s="225"/>
      <c r="P185" s="225"/>
      <c r="Q185" s="225"/>
      <c r="R185" s="225"/>
      <c r="S185" s="225"/>
      <c r="T185" s="22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7" t="s">
        <v>172</v>
      </c>
      <c r="AU185" s="227" t="s">
        <v>82</v>
      </c>
      <c r="AV185" s="13" t="s">
        <v>82</v>
      </c>
      <c r="AW185" s="13" t="s">
        <v>34</v>
      </c>
      <c r="AX185" s="13" t="s">
        <v>75</v>
      </c>
      <c r="AY185" s="227" t="s">
        <v>116</v>
      </c>
    </row>
    <row r="186" s="13" customFormat="1">
      <c r="A186" s="13"/>
      <c r="B186" s="216"/>
      <c r="C186" s="217"/>
      <c r="D186" s="218" t="s">
        <v>172</v>
      </c>
      <c r="E186" s="219" t="s">
        <v>19</v>
      </c>
      <c r="F186" s="220" t="s">
        <v>351</v>
      </c>
      <c r="G186" s="217"/>
      <c r="H186" s="221">
        <v>6.0199999999999996</v>
      </c>
      <c r="I186" s="222"/>
      <c r="J186" s="217"/>
      <c r="K186" s="217"/>
      <c r="L186" s="223"/>
      <c r="M186" s="224"/>
      <c r="N186" s="225"/>
      <c r="O186" s="225"/>
      <c r="P186" s="225"/>
      <c r="Q186" s="225"/>
      <c r="R186" s="225"/>
      <c r="S186" s="225"/>
      <c r="T186" s="22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7" t="s">
        <v>172</v>
      </c>
      <c r="AU186" s="227" t="s">
        <v>82</v>
      </c>
      <c r="AV186" s="13" t="s">
        <v>82</v>
      </c>
      <c r="AW186" s="13" t="s">
        <v>34</v>
      </c>
      <c r="AX186" s="13" t="s">
        <v>75</v>
      </c>
      <c r="AY186" s="227" t="s">
        <v>116</v>
      </c>
    </row>
    <row r="187" s="14" customFormat="1">
      <c r="A187" s="14"/>
      <c r="B187" s="238"/>
      <c r="C187" s="239"/>
      <c r="D187" s="218" t="s">
        <v>172</v>
      </c>
      <c r="E187" s="240" t="s">
        <v>19</v>
      </c>
      <c r="F187" s="241" t="s">
        <v>352</v>
      </c>
      <c r="G187" s="239"/>
      <c r="H187" s="242">
        <v>15.049999999999999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172</v>
      </c>
      <c r="AU187" s="248" t="s">
        <v>82</v>
      </c>
      <c r="AV187" s="14" t="s">
        <v>123</v>
      </c>
      <c r="AW187" s="14" t="s">
        <v>34</v>
      </c>
      <c r="AX187" s="14" t="s">
        <v>80</v>
      </c>
      <c r="AY187" s="248" t="s">
        <v>116</v>
      </c>
    </row>
    <row r="188" s="2" customFormat="1" ht="37.8" customHeight="1">
      <c r="A188" s="39"/>
      <c r="B188" s="40"/>
      <c r="C188" s="198" t="s">
        <v>353</v>
      </c>
      <c r="D188" s="198" t="s">
        <v>118</v>
      </c>
      <c r="E188" s="199" t="s">
        <v>354</v>
      </c>
      <c r="F188" s="200" t="s">
        <v>355</v>
      </c>
      <c r="G188" s="201" t="s">
        <v>148</v>
      </c>
      <c r="H188" s="202">
        <v>301</v>
      </c>
      <c r="I188" s="203"/>
      <c r="J188" s="204">
        <f>ROUND(I188*H188,2)</f>
        <v>0</v>
      </c>
      <c r="K188" s="200" t="s">
        <v>122</v>
      </c>
      <c r="L188" s="45"/>
      <c r="M188" s="205" t="s">
        <v>19</v>
      </c>
      <c r="N188" s="206" t="s">
        <v>46</v>
      </c>
      <c r="O188" s="85"/>
      <c r="P188" s="207">
        <f>O188*H188</f>
        <v>0</v>
      </c>
      <c r="Q188" s="207">
        <v>0</v>
      </c>
      <c r="R188" s="207">
        <f>Q188*H188</f>
        <v>0</v>
      </c>
      <c r="S188" s="207">
        <v>0</v>
      </c>
      <c r="T188" s="20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9" t="s">
        <v>123</v>
      </c>
      <c r="AT188" s="209" t="s">
        <v>118</v>
      </c>
      <c r="AU188" s="209" t="s">
        <v>82</v>
      </c>
      <c r="AY188" s="18" t="s">
        <v>116</v>
      </c>
      <c r="BE188" s="210">
        <f>IF(N188="základní",J188,0)</f>
        <v>0</v>
      </c>
      <c r="BF188" s="210">
        <f>IF(N188="snížená",J188,0)</f>
        <v>0</v>
      </c>
      <c r="BG188" s="210">
        <f>IF(N188="zákl. přenesená",J188,0)</f>
        <v>0</v>
      </c>
      <c r="BH188" s="210">
        <f>IF(N188="sníž. přenesená",J188,0)</f>
        <v>0</v>
      </c>
      <c r="BI188" s="210">
        <f>IF(N188="nulová",J188,0)</f>
        <v>0</v>
      </c>
      <c r="BJ188" s="18" t="s">
        <v>80</v>
      </c>
      <c r="BK188" s="210">
        <f>ROUND(I188*H188,2)</f>
        <v>0</v>
      </c>
      <c r="BL188" s="18" t="s">
        <v>123</v>
      </c>
      <c r="BM188" s="209" t="s">
        <v>356</v>
      </c>
    </row>
    <row r="189" s="2" customFormat="1">
      <c r="A189" s="39"/>
      <c r="B189" s="40"/>
      <c r="C189" s="41"/>
      <c r="D189" s="211" t="s">
        <v>125</v>
      </c>
      <c r="E189" s="41"/>
      <c r="F189" s="212" t="s">
        <v>357</v>
      </c>
      <c r="G189" s="41"/>
      <c r="H189" s="41"/>
      <c r="I189" s="213"/>
      <c r="J189" s="41"/>
      <c r="K189" s="41"/>
      <c r="L189" s="45"/>
      <c r="M189" s="214"/>
      <c r="N189" s="215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125</v>
      </c>
      <c r="AU189" s="18" t="s">
        <v>82</v>
      </c>
    </row>
    <row r="190" s="2" customFormat="1" ht="55.5" customHeight="1">
      <c r="A190" s="39"/>
      <c r="B190" s="40"/>
      <c r="C190" s="198" t="s">
        <v>358</v>
      </c>
      <c r="D190" s="198" t="s">
        <v>118</v>
      </c>
      <c r="E190" s="199" t="s">
        <v>359</v>
      </c>
      <c r="F190" s="200" t="s">
        <v>360</v>
      </c>
      <c r="G190" s="201" t="s">
        <v>148</v>
      </c>
      <c r="H190" s="202">
        <v>602</v>
      </c>
      <c r="I190" s="203"/>
      <c r="J190" s="204">
        <f>ROUND(I190*H190,2)</f>
        <v>0</v>
      </c>
      <c r="K190" s="200" t="s">
        <v>122</v>
      </c>
      <c r="L190" s="45"/>
      <c r="M190" s="205" t="s">
        <v>19</v>
      </c>
      <c r="N190" s="206" t="s">
        <v>46</v>
      </c>
      <c r="O190" s="85"/>
      <c r="P190" s="207">
        <f>O190*H190</f>
        <v>0</v>
      </c>
      <c r="Q190" s="207">
        <v>0.00059999999999999995</v>
      </c>
      <c r="R190" s="207">
        <f>Q190*H190</f>
        <v>0.36119999999999997</v>
      </c>
      <c r="S190" s="207">
        <v>0</v>
      </c>
      <c r="T190" s="20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9" t="s">
        <v>123</v>
      </c>
      <c r="AT190" s="209" t="s">
        <v>118</v>
      </c>
      <c r="AU190" s="209" t="s">
        <v>82</v>
      </c>
      <c r="AY190" s="18" t="s">
        <v>116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8" t="s">
        <v>80</v>
      </c>
      <c r="BK190" s="210">
        <f>ROUND(I190*H190,2)</f>
        <v>0</v>
      </c>
      <c r="BL190" s="18" t="s">
        <v>123</v>
      </c>
      <c r="BM190" s="209" t="s">
        <v>361</v>
      </c>
    </row>
    <row r="191" s="2" customFormat="1">
      <c r="A191" s="39"/>
      <c r="B191" s="40"/>
      <c r="C191" s="41"/>
      <c r="D191" s="211" t="s">
        <v>125</v>
      </c>
      <c r="E191" s="41"/>
      <c r="F191" s="212" t="s">
        <v>362</v>
      </c>
      <c r="G191" s="41"/>
      <c r="H191" s="41"/>
      <c r="I191" s="213"/>
      <c r="J191" s="41"/>
      <c r="K191" s="41"/>
      <c r="L191" s="45"/>
      <c r="M191" s="214"/>
      <c r="N191" s="215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125</v>
      </c>
      <c r="AU191" s="18" t="s">
        <v>82</v>
      </c>
    </row>
    <row r="192" s="13" customFormat="1">
      <c r="A192" s="13"/>
      <c r="B192" s="216"/>
      <c r="C192" s="217"/>
      <c r="D192" s="218" t="s">
        <v>172</v>
      </c>
      <c r="E192" s="219" t="s">
        <v>19</v>
      </c>
      <c r="F192" s="220" t="s">
        <v>363</v>
      </c>
      <c r="G192" s="217"/>
      <c r="H192" s="221">
        <v>602</v>
      </c>
      <c r="I192" s="222"/>
      <c r="J192" s="217"/>
      <c r="K192" s="217"/>
      <c r="L192" s="223"/>
      <c r="M192" s="224"/>
      <c r="N192" s="225"/>
      <c r="O192" s="225"/>
      <c r="P192" s="225"/>
      <c r="Q192" s="225"/>
      <c r="R192" s="225"/>
      <c r="S192" s="225"/>
      <c r="T192" s="22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7" t="s">
        <v>172</v>
      </c>
      <c r="AU192" s="227" t="s">
        <v>82</v>
      </c>
      <c r="AV192" s="13" t="s">
        <v>82</v>
      </c>
      <c r="AW192" s="13" t="s">
        <v>34</v>
      </c>
      <c r="AX192" s="13" t="s">
        <v>80</v>
      </c>
      <c r="AY192" s="227" t="s">
        <v>116</v>
      </c>
    </row>
    <row r="193" s="2" customFormat="1" ht="24.15" customHeight="1">
      <c r="A193" s="39"/>
      <c r="B193" s="40"/>
      <c r="C193" s="198" t="s">
        <v>364</v>
      </c>
      <c r="D193" s="198" t="s">
        <v>118</v>
      </c>
      <c r="E193" s="199" t="s">
        <v>365</v>
      </c>
      <c r="F193" s="200" t="s">
        <v>366</v>
      </c>
      <c r="G193" s="201" t="s">
        <v>148</v>
      </c>
      <c r="H193" s="202">
        <v>301</v>
      </c>
      <c r="I193" s="203"/>
      <c r="J193" s="204">
        <f>ROUND(I193*H193,2)</f>
        <v>0</v>
      </c>
      <c r="K193" s="200" t="s">
        <v>122</v>
      </c>
      <c r="L193" s="45"/>
      <c r="M193" s="205" t="s">
        <v>19</v>
      </c>
      <c r="N193" s="206" t="s">
        <v>46</v>
      </c>
      <c r="O193" s="85"/>
      <c r="P193" s="207">
        <f>O193*H193</f>
        <v>0</v>
      </c>
      <c r="Q193" s="207">
        <v>0</v>
      </c>
      <c r="R193" s="207">
        <f>Q193*H193</f>
        <v>0</v>
      </c>
      <c r="S193" s="207">
        <v>0</v>
      </c>
      <c r="T193" s="20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09" t="s">
        <v>123</v>
      </c>
      <c r="AT193" s="209" t="s">
        <v>118</v>
      </c>
      <c r="AU193" s="209" t="s">
        <v>82</v>
      </c>
      <c r="AY193" s="18" t="s">
        <v>116</v>
      </c>
      <c r="BE193" s="210">
        <f>IF(N193="základní",J193,0)</f>
        <v>0</v>
      </c>
      <c r="BF193" s="210">
        <f>IF(N193="snížená",J193,0)</f>
        <v>0</v>
      </c>
      <c r="BG193" s="210">
        <f>IF(N193="zákl. přenesená",J193,0)</f>
        <v>0</v>
      </c>
      <c r="BH193" s="210">
        <f>IF(N193="sníž. přenesená",J193,0)</f>
        <v>0</v>
      </c>
      <c r="BI193" s="210">
        <f>IF(N193="nulová",J193,0)</f>
        <v>0</v>
      </c>
      <c r="BJ193" s="18" t="s">
        <v>80</v>
      </c>
      <c r="BK193" s="210">
        <f>ROUND(I193*H193,2)</f>
        <v>0</v>
      </c>
      <c r="BL193" s="18" t="s">
        <v>123</v>
      </c>
      <c r="BM193" s="209" t="s">
        <v>367</v>
      </c>
    </row>
    <row r="194" s="2" customFormat="1">
      <c r="A194" s="39"/>
      <c r="B194" s="40"/>
      <c r="C194" s="41"/>
      <c r="D194" s="211" t="s">
        <v>125</v>
      </c>
      <c r="E194" s="41"/>
      <c r="F194" s="212" t="s">
        <v>368</v>
      </c>
      <c r="G194" s="41"/>
      <c r="H194" s="41"/>
      <c r="I194" s="213"/>
      <c r="J194" s="41"/>
      <c r="K194" s="41"/>
      <c r="L194" s="45"/>
      <c r="M194" s="214"/>
      <c r="N194" s="215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125</v>
      </c>
      <c r="AU194" s="18" t="s">
        <v>82</v>
      </c>
    </row>
    <row r="195" s="12" customFormat="1" ht="22.8" customHeight="1">
      <c r="A195" s="12"/>
      <c r="B195" s="182"/>
      <c r="C195" s="183"/>
      <c r="D195" s="184" t="s">
        <v>74</v>
      </c>
      <c r="E195" s="196" t="s">
        <v>369</v>
      </c>
      <c r="F195" s="196" t="s">
        <v>370</v>
      </c>
      <c r="G195" s="183"/>
      <c r="H195" s="183"/>
      <c r="I195" s="186"/>
      <c r="J195" s="197">
        <f>BK195</f>
        <v>0</v>
      </c>
      <c r="K195" s="183"/>
      <c r="L195" s="188"/>
      <c r="M195" s="189"/>
      <c r="N195" s="190"/>
      <c r="O195" s="190"/>
      <c r="P195" s="191">
        <f>SUM(P196:P209)</f>
        <v>0</v>
      </c>
      <c r="Q195" s="190"/>
      <c r="R195" s="191">
        <f>SUM(R196:R209)</f>
        <v>0</v>
      </c>
      <c r="S195" s="190"/>
      <c r="T195" s="192">
        <f>SUM(T196:T209)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93" t="s">
        <v>80</v>
      </c>
      <c r="AT195" s="194" t="s">
        <v>74</v>
      </c>
      <c r="AU195" s="194" t="s">
        <v>80</v>
      </c>
      <c r="AY195" s="193" t="s">
        <v>116</v>
      </c>
      <c r="BK195" s="195">
        <f>SUM(BK196:BK209)</f>
        <v>0</v>
      </c>
    </row>
    <row r="196" s="2" customFormat="1" ht="37.8" customHeight="1">
      <c r="A196" s="39"/>
      <c r="B196" s="40"/>
      <c r="C196" s="198" t="s">
        <v>371</v>
      </c>
      <c r="D196" s="198" t="s">
        <v>118</v>
      </c>
      <c r="E196" s="199" t="s">
        <v>372</v>
      </c>
      <c r="F196" s="200" t="s">
        <v>373</v>
      </c>
      <c r="G196" s="201" t="s">
        <v>188</v>
      </c>
      <c r="H196" s="202">
        <v>453.63600000000002</v>
      </c>
      <c r="I196" s="203"/>
      <c r="J196" s="204">
        <f>ROUND(I196*H196,2)</f>
        <v>0</v>
      </c>
      <c r="K196" s="200" t="s">
        <v>122</v>
      </c>
      <c r="L196" s="45"/>
      <c r="M196" s="205" t="s">
        <v>19</v>
      </c>
      <c r="N196" s="206" t="s">
        <v>46</v>
      </c>
      <c r="O196" s="85"/>
      <c r="P196" s="207">
        <f>O196*H196</f>
        <v>0</v>
      </c>
      <c r="Q196" s="207">
        <v>0</v>
      </c>
      <c r="R196" s="207">
        <f>Q196*H196</f>
        <v>0</v>
      </c>
      <c r="S196" s="207">
        <v>0</v>
      </c>
      <c r="T196" s="20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9" t="s">
        <v>123</v>
      </c>
      <c r="AT196" s="209" t="s">
        <v>118</v>
      </c>
      <c r="AU196" s="209" t="s">
        <v>82</v>
      </c>
      <c r="AY196" s="18" t="s">
        <v>116</v>
      </c>
      <c r="BE196" s="210">
        <f>IF(N196="základní",J196,0)</f>
        <v>0</v>
      </c>
      <c r="BF196" s="210">
        <f>IF(N196="snížená",J196,0)</f>
        <v>0</v>
      </c>
      <c r="BG196" s="210">
        <f>IF(N196="zákl. přenesená",J196,0)</f>
        <v>0</v>
      </c>
      <c r="BH196" s="210">
        <f>IF(N196="sníž. přenesená",J196,0)</f>
        <v>0</v>
      </c>
      <c r="BI196" s="210">
        <f>IF(N196="nulová",J196,0)</f>
        <v>0</v>
      </c>
      <c r="BJ196" s="18" t="s">
        <v>80</v>
      </c>
      <c r="BK196" s="210">
        <f>ROUND(I196*H196,2)</f>
        <v>0</v>
      </c>
      <c r="BL196" s="18" t="s">
        <v>123</v>
      </c>
      <c r="BM196" s="209" t="s">
        <v>374</v>
      </c>
    </row>
    <row r="197" s="2" customFormat="1">
      <c r="A197" s="39"/>
      <c r="B197" s="40"/>
      <c r="C197" s="41"/>
      <c r="D197" s="211" t="s">
        <v>125</v>
      </c>
      <c r="E197" s="41"/>
      <c r="F197" s="212" t="s">
        <v>375</v>
      </c>
      <c r="G197" s="41"/>
      <c r="H197" s="41"/>
      <c r="I197" s="213"/>
      <c r="J197" s="41"/>
      <c r="K197" s="41"/>
      <c r="L197" s="45"/>
      <c r="M197" s="214"/>
      <c r="N197" s="215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125</v>
      </c>
      <c r="AU197" s="18" t="s">
        <v>82</v>
      </c>
    </row>
    <row r="198" s="2" customFormat="1" ht="49.05" customHeight="1">
      <c r="A198" s="39"/>
      <c r="B198" s="40"/>
      <c r="C198" s="198" t="s">
        <v>376</v>
      </c>
      <c r="D198" s="198" t="s">
        <v>118</v>
      </c>
      <c r="E198" s="199" t="s">
        <v>377</v>
      </c>
      <c r="F198" s="200" t="s">
        <v>378</v>
      </c>
      <c r="G198" s="201" t="s">
        <v>188</v>
      </c>
      <c r="H198" s="202">
        <v>10887.263999999999</v>
      </c>
      <c r="I198" s="203"/>
      <c r="J198" s="204">
        <f>ROUND(I198*H198,2)</f>
        <v>0</v>
      </c>
      <c r="K198" s="200" t="s">
        <v>122</v>
      </c>
      <c r="L198" s="45"/>
      <c r="M198" s="205" t="s">
        <v>19</v>
      </c>
      <c r="N198" s="206" t="s">
        <v>46</v>
      </c>
      <c r="O198" s="85"/>
      <c r="P198" s="207">
        <f>O198*H198</f>
        <v>0</v>
      </c>
      <c r="Q198" s="207">
        <v>0</v>
      </c>
      <c r="R198" s="207">
        <f>Q198*H198</f>
        <v>0</v>
      </c>
      <c r="S198" s="207">
        <v>0</v>
      </c>
      <c r="T198" s="20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9" t="s">
        <v>123</v>
      </c>
      <c r="AT198" s="209" t="s">
        <v>118</v>
      </c>
      <c r="AU198" s="209" t="s">
        <v>82</v>
      </c>
      <c r="AY198" s="18" t="s">
        <v>116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8" t="s">
        <v>80</v>
      </c>
      <c r="BK198" s="210">
        <f>ROUND(I198*H198,2)</f>
        <v>0</v>
      </c>
      <c r="BL198" s="18" t="s">
        <v>123</v>
      </c>
      <c r="BM198" s="209" t="s">
        <v>379</v>
      </c>
    </row>
    <row r="199" s="2" customFormat="1">
      <c r="A199" s="39"/>
      <c r="B199" s="40"/>
      <c r="C199" s="41"/>
      <c r="D199" s="211" t="s">
        <v>125</v>
      </c>
      <c r="E199" s="41"/>
      <c r="F199" s="212" t="s">
        <v>380</v>
      </c>
      <c r="G199" s="41"/>
      <c r="H199" s="41"/>
      <c r="I199" s="213"/>
      <c r="J199" s="41"/>
      <c r="K199" s="41"/>
      <c r="L199" s="45"/>
      <c r="M199" s="214"/>
      <c r="N199" s="215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125</v>
      </c>
      <c r="AU199" s="18" t="s">
        <v>82</v>
      </c>
    </row>
    <row r="200" s="13" customFormat="1">
      <c r="A200" s="13"/>
      <c r="B200" s="216"/>
      <c r="C200" s="217"/>
      <c r="D200" s="218" t="s">
        <v>172</v>
      </c>
      <c r="E200" s="217"/>
      <c r="F200" s="220" t="s">
        <v>381</v>
      </c>
      <c r="G200" s="217"/>
      <c r="H200" s="221">
        <v>10887.263999999999</v>
      </c>
      <c r="I200" s="222"/>
      <c r="J200" s="217"/>
      <c r="K200" s="217"/>
      <c r="L200" s="223"/>
      <c r="M200" s="224"/>
      <c r="N200" s="225"/>
      <c r="O200" s="225"/>
      <c r="P200" s="225"/>
      <c r="Q200" s="225"/>
      <c r="R200" s="225"/>
      <c r="S200" s="225"/>
      <c r="T200" s="22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7" t="s">
        <v>172</v>
      </c>
      <c r="AU200" s="227" t="s">
        <v>82</v>
      </c>
      <c r="AV200" s="13" t="s">
        <v>82</v>
      </c>
      <c r="AW200" s="13" t="s">
        <v>4</v>
      </c>
      <c r="AX200" s="13" t="s">
        <v>80</v>
      </c>
      <c r="AY200" s="227" t="s">
        <v>116</v>
      </c>
    </row>
    <row r="201" s="2" customFormat="1" ht="24.15" customHeight="1">
      <c r="A201" s="39"/>
      <c r="B201" s="40"/>
      <c r="C201" s="198" t="s">
        <v>382</v>
      </c>
      <c r="D201" s="198" t="s">
        <v>118</v>
      </c>
      <c r="E201" s="199" t="s">
        <v>383</v>
      </c>
      <c r="F201" s="200" t="s">
        <v>384</v>
      </c>
      <c r="G201" s="201" t="s">
        <v>188</v>
      </c>
      <c r="H201" s="202">
        <v>453.63600000000002</v>
      </c>
      <c r="I201" s="203"/>
      <c r="J201" s="204">
        <f>ROUND(I201*H201,2)</f>
        <v>0</v>
      </c>
      <c r="K201" s="200" t="s">
        <v>122</v>
      </c>
      <c r="L201" s="45"/>
      <c r="M201" s="205" t="s">
        <v>19</v>
      </c>
      <c r="N201" s="206" t="s">
        <v>46</v>
      </c>
      <c r="O201" s="85"/>
      <c r="P201" s="207">
        <f>O201*H201</f>
        <v>0</v>
      </c>
      <c r="Q201" s="207">
        <v>0</v>
      </c>
      <c r="R201" s="207">
        <f>Q201*H201</f>
        <v>0</v>
      </c>
      <c r="S201" s="207">
        <v>0</v>
      </c>
      <c r="T201" s="20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09" t="s">
        <v>123</v>
      </c>
      <c r="AT201" s="209" t="s">
        <v>118</v>
      </c>
      <c r="AU201" s="209" t="s">
        <v>82</v>
      </c>
      <c r="AY201" s="18" t="s">
        <v>116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8" t="s">
        <v>80</v>
      </c>
      <c r="BK201" s="210">
        <f>ROUND(I201*H201,2)</f>
        <v>0</v>
      </c>
      <c r="BL201" s="18" t="s">
        <v>123</v>
      </c>
      <c r="BM201" s="209" t="s">
        <v>385</v>
      </c>
    </row>
    <row r="202" s="2" customFormat="1">
      <c r="A202" s="39"/>
      <c r="B202" s="40"/>
      <c r="C202" s="41"/>
      <c r="D202" s="211" t="s">
        <v>125</v>
      </c>
      <c r="E202" s="41"/>
      <c r="F202" s="212" t="s">
        <v>386</v>
      </c>
      <c r="G202" s="41"/>
      <c r="H202" s="41"/>
      <c r="I202" s="213"/>
      <c r="J202" s="41"/>
      <c r="K202" s="41"/>
      <c r="L202" s="45"/>
      <c r="M202" s="214"/>
      <c r="N202" s="215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125</v>
      </c>
      <c r="AU202" s="18" t="s">
        <v>82</v>
      </c>
    </row>
    <row r="203" s="2" customFormat="1" ht="44.25" customHeight="1">
      <c r="A203" s="39"/>
      <c r="B203" s="40"/>
      <c r="C203" s="198" t="s">
        <v>387</v>
      </c>
      <c r="D203" s="198" t="s">
        <v>118</v>
      </c>
      <c r="E203" s="199" t="s">
        <v>388</v>
      </c>
      <c r="F203" s="200" t="s">
        <v>389</v>
      </c>
      <c r="G203" s="201" t="s">
        <v>188</v>
      </c>
      <c r="H203" s="202">
        <v>75.774000000000001</v>
      </c>
      <c r="I203" s="203"/>
      <c r="J203" s="204">
        <f>ROUND(I203*H203,2)</f>
        <v>0</v>
      </c>
      <c r="K203" s="200" t="s">
        <v>19</v>
      </c>
      <c r="L203" s="45"/>
      <c r="M203" s="205" t="s">
        <v>19</v>
      </c>
      <c r="N203" s="206" t="s">
        <v>46</v>
      </c>
      <c r="O203" s="85"/>
      <c r="P203" s="207">
        <f>O203*H203</f>
        <v>0</v>
      </c>
      <c r="Q203" s="207">
        <v>0</v>
      </c>
      <c r="R203" s="207">
        <f>Q203*H203</f>
        <v>0</v>
      </c>
      <c r="S203" s="207">
        <v>0</v>
      </c>
      <c r="T203" s="20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09" t="s">
        <v>123</v>
      </c>
      <c r="AT203" s="209" t="s">
        <v>118</v>
      </c>
      <c r="AU203" s="209" t="s">
        <v>82</v>
      </c>
      <c r="AY203" s="18" t="s">
        <v>116</v>
      </c>
      <c r="BE203" s="210">
        <f>IF(N203="základní",J203,0)</f>
        <v>0</v>
      </c>
      <c r="BF203" s="210">
        <f>IF(N203="snížená",J203,0)</f>
        <v>0</v>
      </c>
      <c r="BG203" s="210">
        <f>IF(N203="zákl. přenesená",J203,0)</f>
        <v>0</v>
      </c>
      <c r="BH203" s="210">
        <f>IF(N203="sníž. přenesená",J203,0)</f>
        <v>0</v>
      </c>
      <c r="BI203" s="210">
        <f>IF(N203="nulová",J203,0)</f>
        <v>0</v>
      </c>
      <c r="BJ203" s="18" t="s">
        <v>80</v>
      </c>
      <c r="BK203" s="210">
        <f>ROUND(I203*H203,2)</f>
        <v>0</v>
      </c>
      <c r="BL203" s="18" t="s">
        <v>123</v>
      </c>
      <c r="BM203" s="209" t="s">
        <v>390</v>
      </c>
    </row>
    <row r="204" s="2" customFormat="1" ht="44.25" customHeight="1">
      <c r="A204" s="39"/>
      <c r="B204" s="40"/>
      <c r="C204" s="198" t="s">
        <v>391</v>
      </c>
      <c r="D204" s="198" t="s">
        <v>118</v>
      </c>
      <c r="E204" s="199" t="s">
        <v>392</v>
      </c>
      <c r="F204" s="200" t="s">
        <v>393</v>
      </c>
      <c r="G204" s="201" t="s">
        <v>188</v>
      </c>
      <c r="H204" s="202">
        <v>330.26999999999998</v>
      </c>
      <c r="I204" s="203"/>
      <c r="J204" s="204">
        <f>ROUND(I204*H204,2)</f>
        <v>0</v>
      </c>
      <c r="K204" s="200" t="s">
        <v>122</v>
      </c>
      <c r="L204" s="45"/>
      <c r="M204" s="205" t="s">
        <v>19</v>
      </c>
      <c r="N204" s="206" t="s">
        <v>46</v>
      </c>
      <c r="O204" s="85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9" t="s">
        <v>123</v>
      </c>
      <c r="AT204" s="209" t="s">
        <v>118</v>
      </c>
      <c r="AU204" s="209" t="s">
        <v>82</v>
      </c>
      <c r="AY204" s="18" t="s">
        <v>116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8" t="s">
        <v>80</v>
      </c>
      <c r="BK204" s="210">
        <f>ROUND(I204*H204,2)</f>
        <v>0</v>
      </c>
      <c r="BL204" s="18" t="s">
        <v>123</v>
      </c>
      <c r="BM204" s="209" t="s">
        <v>394</v>
      </c>
    </row>
    <row r="205" s="2" customFormat="1">
      <c r="A205" s="39"/>
      <c r="B205" s="40"/>
      <c r="C205" s="41"/>
      <c r="D205" s="211" t="s">
        <v>125</v>
      </c>
      <c r="E205" s="41"/>
      <c r="F205" s="212" t="s">
        <v>395</v>
      </c>
      <c r="G205" s="41"/>
      <c r="H205" s="41"/>
      <c r="I205" s="213"/>
      <c r="J205" s="41"/>
      <c r="K205" s="41"/>
      <c r="L205" s="45"/>
      <c r="M205" s="214"/>
      <c r="N205" s="215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125</v>
      </c>
      <c r="AU205" s="18" t="s">
        <v>82</v>
      </c>
    </row>
    <row r="206" s="2" customFormat="1" ht="44.25" customHeight="1">
      <c r="A206" s="39"/>
      <c r="B206" s="40"/>
      <c r="C206" s="198" t="s">
        <v>396</v>
      </c>
      <c r="D206" s="198" t="s">
        <v>118</v>
      </c>
      <c r="E206" s="199" t="s">
        <v>397</v>
      </c>
      <c r="F206" s="200" t="s">
        <v>187</v>
      </c>
      <c r="G206" s="201" t="s">
        <v>188</v>
      </c>
      <c r="H206" s="202">
        <v>31.728000000000002</v>
      </c>
      <c r="I206" s="203"/>
      <c r="J206" s="204">
        <f>ROUND(I206*H206,2)</f>
        <v>0</v>
      </c>
      <c r="K206" s="200" t="s">
        <v>122</v>
      </c>
      <c r="L206" s="45"/>
      <c r="M206" s="205" t="s">
        <v>19</v>
      </c>
      <c r="N206" s="206" t="s">
        <v>46</v>
      </c>
      <c r="O206" s="85"/>
      <c r="P206" s="207">
        <f>O206*H206</f>
        <v>0</v>
      </c>
      <c r="Q206" s="207">
        <v>0</v>
      </c>
      <c r="R206" s="207">
        <f>Q206*H206</f>
        <v>0</v>
      </c>
      <c r="S206" s="207">
        <v>0</v>
      </c>
      <c r="T206" s="20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9" t="s">
        <v>123</v>
      </c>
      <c r="AT206" s="209" t="s">
        <v>118</v>
      </c>
      <c r="AU206" s="209" t="s">
        <v>82</v>
      </c>
      <c r="AY206" s="18" t="s">
        <v>116</v>
      </c>
      <c r="BE206" s="210">
        <f>IF(N206="základní",J206,0)</f>
        <v>0</v>
      </c>
      <c r="BF206" s="210">
        <f>IF(N206="snížená",J206,0)</f>
        <v>0</v>
      </c>
      <c r="BG206" s="210">
        <f>IF(N206="zákl. přenesená",J206,0)</f>
        <v>0</v>
      </c>
      <c r="BH206" s="210">
        <f>IF(N206="sníž. přenesená",J206,0)</f>
        <v>0</v>
      </c>
      <c r="BI206" s="210">
        <f>IF(N206="nulová",J206,0)</f>
        <v>0</v>
      </c>
      <c r="BJ206" s="18" t="s">
        <v>80</v>
      </c>
      <c r="BK206" s="210">
        <f>ROUND(I206*H206,2)</f>
        <v>0</v>
      </c>
      <c r="BL206" s="18" t="s">
        <v>123</v>
      </c>
      <c r="BM206" s="209" t="s">
        <v>398</v>
      </c>
    </row>
    <row r="207" s="2" customFormat="1">
      <c r="A207" s="39"/>
      <c r="B207" s="40"/>
      <c r="C207" s="41"/>
      <c r="D207" s="211" t="s">
        <v>125</v>
      </c>
      <c r="E207" s="41"/>
      <c r="F207" s="212" t="s">
        <v>399</v>
      </c>
      <c r="G207" s="41"/>
      <c r="H207" s="41"/>
      <c r="I207" s="213"/>
      <c r="J207" s="41"/>
      <c r="K207" s="41"/>
      <c r="L207" s="45"/>
      <c r="M207" s="214"/>
      <c r="N207" s="215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125</v>
      </c>
      <c r="AU207" s="18" t="s">
        <v>82</v>
      </c>
    </row>
    <row r="208" s="2" customFormat="1" ht="44.25" customHeight="1">
      <c r="A208" s="39"/>
      <c r="B208" s="40"/>
      <c r="C208" s="198" t="s">
        <v>400</v>
      </c>
      <c r="D208" s="198" t="s">
        <v>118</v>
      </c>
      <c r="E208" s="199" t="s">
        <v>401</v>
      </c>
      <c r="F208" s="200" t="s">
        <v>402</v>
      </c>
      <c r="G208" s="201" t="s">
        <v>188</v>
      </c>
      <c r="H208" s="202">
        <v>15.864000000000001</v>
      </c>
      <c r="I208" s="203"/>
      <c r="J208" s="204">
        <f>ROUND(I208*H208,2)</f>
        <v>0</v>
      </c>
      <c r="K208" s="200" t="s">
        <v>122</v>
      </c>
      <c r="L208" s="45"/>
      <c r="M208" s="205" t="s">
        <v>19</v>
      </c>
      <c r="N208" s="206" t="s">
        <v>46</v>
      </c>
      <c r="O208" s="85"/>
      <c r="P208" s="207">
        <f>O208*H208</f>
        <v>0</v>
      </c>
      <c r="Q208" s="207">
        <v>0</v>
      </c>
      <c r="R208" s="207">
        <f>Q208*H208</f>
        <v>0</v>
      </c>
      <c r="S208" s="207">
        <v>0</v>
      </c>
      <c r="T208" s="20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9" t="s">
        <v>123</v>
      </c>
      <c r="AT208" s="209" t="s">
        <v>118</v>
      </c>
      <c r="AU208" s="209" t="s">
        <v>82</v>
      </c>
      <c r="AY208" s="18" t="s">
        <v>116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8" t="s">
        <v>80</v>
      </c>
      <c r="BK208" s="210">
        <f>ROUND(I208*H208,2)</f>
        <v>0</v>
      </c>
      <c r="BL208" s="18" t="s">
        <v>123</v>
      </c>
      <c r="BM208" s="209" t="s">
        <v>403</v>
      </c>
    </row>
    <row r="209" s="2" customFormat="1">
      <c r="A209" s="39"/>
      <c r="B209" s="40"/>
      <c r="C209" s="41"/>
      <c r="D209" s="211" t="s">
        <v>125</v>
      </c>
      <c r="E209" s="41"/>
      <c r="F209" s="212" t="s">
        <v>404</v>
      </c>
      <c r="G209" s="41"/>
      <c r="H209" s="41"/>
      <c r="I209" s="213"/>
      <c r="J209" s="41"/>
      <c r="K209" s="41"/>
      <c r="L209" s="45"/>
      <c r="M209" s="214"/>
      <c r="N209" s="215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125</v>
      </c>
      <c r="AU209" s="18" t="s">
        <v>82</v>
      </c>
    </row>
    <row r="210" s="12" customFormat="1" ht="22.8" customHeight="1">
      <c r="A210" s="12"/>
      <c r="B210" s="182"/>
      <c r="C210" s="183"/>
      <c r="D210" s="184" t="s">
        <v>74</v>
      </c>
      <c r="E210" s="196" t="s">
        <v>405</v>
      </c>
      <c r="F210" s="196" t="s">
        <v>406</v>
      </c>
      <c r="G210" s="183"/>
      <c r="H210" s="183"/>
      <c r="I210" s="186"/>
      <c r="J210" s="197">
        <f>BK210</f>
        <v>0</v>
      </c>
      <c r="K210" s="183"/>
      <c r="L210" s="188"/>
      <c r="M210" s="189"/>
      <c r="N210" s="190"/>
      <c r="O210" s="190"/>
      <c r="P210" s="191">
        <f>SUM(P211:P212)</f>
        <v>0</v>
      </c>
      <c r="Q210" s="190"/>
      <c r="R210" s="191">
        <f>SUM(R211:R212)</f>
        <v>0</v>
      </c>
      <c r="S210" s="190"/>
      <c r="T210" s="192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93" t="s">
        <v>80</v>
      </c>
      <c r="AT210" s="194" t="s">
        <v>74</v>
      </c>
      <c r="AU210" s="194" t="s">
        <v>80</v>
      </c>
      <c r="AY210" s="193" t="s">
        <v>116</v>
      </c>
      <c r="BK210" s="195">
        <f>SUM(BK211:BK212)</f>
        <v>0</v>
      </c>
    </row>
    <row r="211" s="2" customFormat="1" ht="37.8" customHeight="1">
      <c r="A211" s="39"/>
      <c r="B211" s="40"/>
      <c r="C211" s="198" t="s">
        <v>407</v>
      </c>
      <c r="D211" s="198" t="s">
        <v>118</v>
      </c>
      <c r="E211" s="199" t="s">
        <v>408</v>
      </c>
      <c r="F211" s="200" t="s">
        <v>409</v>
      </c>
      <c r="G211" s="201" t="s">
        <v>188</v>
      </c>
      <c r="H211" s="202">
        <v>355.65600000000001</v>
      </c>
      <c r="I211" s="203"/>
      <c r="J211" s="204">
        <f>ROUND(I211*H211,2)</f>
        <v>0</v>
      </c>
      <c r="K211" s="200" t="s">
        <v>122</v>
      </c>
      <c r="L211" s="45"/>
      <c r="M211" s="205" t="s">
        <v>19</v>
      </c>
      <c r="N211" s="206" t="s">
        <v>46</v>
      </c>
      <c r="O211" s="85"/>
      <c r="P211" s="207">
        <f>O211*H211</f>
        <v>0</v>
      </c>
      <c r="Q211" s="207">
        <v>0</v>
      </c>
      <c r="R211" s="207">
        <f>Q211*H211</f>
        <v>0</v>
      </c>
      <c r="S211" s="207">
        <v>0</v>
      </c>
      <c r="T211" s="20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09" t="s">
        <v>123</v>
      </c>
      <c r="AT211" s="209" t="s">
        <v>118</v>
      </c>
      <c r="AU211" s="209" t="s">
        <v>82</v>
      </c>
      <c r="AY211" s="18" t="s">
        <v>116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8" t="s">
        <v>80</v>
      </c>
      <c r="BK211" s="210">
        <f>ROUND(I211*H211,2)</f>
        <v>0</v>
      </c>
      <c r="BL211" s="18" t="s">
        <v>123</v>
      </c>
      <c r="BM211" s="209" t="s">
        <v>410</v>
      </c>
    </row>
    <row r="212" s="2" customFormat="1">
      <c r="A212" s="39"/>
      <c r="B212" s="40"/>
      <c r="C212" s="41"/>
      <c r="D212" s="211" t="s">
        <v>125</v>
      </c>
      <c r="E212" s="41"/>
      <c r="F212" s="212" t="s">
        <v>411</v>
      </c>
      <c r="G212" s="41"/>
      <c r="H212" s="41"/>
      <c r="I212" s="213"/>
      <c r="J212" s="41"/>
      <c r="K212" s="41"/>
      <c r="L212" s="45"/>
      <c r="M212" s="214"/>
      <c r="N212" s="215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125</v>
      </c>
      <c r="AU212" s="18" t="s">
        <v>82</v>
      </c>
    </row>
    <row r="213" s="12" customFormat="1" ht="25.92" customHeight="1">
      <c r="A213" s="12"/>
      <c r="B213" s="182"/>
      <c r="C213" s="183"/>
      <c r="D213" s="184" t="s">
        <v>74</v>
      </c>
      <c r="E213" s="185" t="s">
        <v>412</v>
      </c>
      <c r="F213" s="185" t="s">
        <v>413</v>
      </c>
      <c r="G213" s="183"/>
      <c r="H213" s="183"/>
      <c r="I213" s="186"/>
      <c r="J213" s="187">
        <f>BK213</f>
        <v>0</v>
      </c>
      <c r="K213" s="183"/>
      <c r="L213" s="188"/>
      <c r="M213" s="189"/>
      <c r="N213" s="190"/>
      <c r="O213" s="190"/>
      <c r="P213" s="191">
        <f>P214+P217+P220+P226</f>
        <v>0</v>
      </c>
      <c r="Q213" s="190"/>
      <c r="R213" s="191">
        <f>R214+R217+R220+R226</f>
        <v>0</v>
      </c>
      <c r="S213" s="190"/>
      <c r="T213" s="192">
        <f>T214+T217+T220+T226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93" t="s">
        <v>140</v>
      </c>
      <c r="AT213" s="194" t="s">
        <v>74</v>
      </c>
      <c r="AU213" s="194" t="s">
        <v>75</v>
      </c>
      <c r="AY213" s="193" t="s">
        <v>116</v>
      </c>
      <c r="BK213" s="195">
        <f>BK214+BK217+BK220+BK226</f>
        <v>0</v>
      </c>
    </row>
    <row r="214" s="12" customFormat="1" ht="22.8" customHeight="1">
      <c r="A214" s="12"/>
      <c r="B214" s="182"/>
      <c r="C214" s="183"/>
      <c r="D214" s="184" t="s">
        <v>74</v>
      </c>
      <c r="E214" s="196" t="s">
        <v>414</v>
      </c>
      <c r="F214" s="196" t="s">
        <v>415</v>
      </c>
      <c r="G214" s="183"/>
      <c r="H214" s="183"/>
      <c r="I214" s="186"/>
      <c r="J214" s="197">
        <f>BK214</f>
        <v>0</v>
      </c>
      <c r="K214" s="183"/>
      <c r="L214" s="188"/>
      <c r="M214" s="189"/>
      <c r="N214" s="190"/>
      <c r="O214" s="190"/>
      <c r="P214" s="191">
        <f>SUM(P215:P216)</f>
        <v>0</v>
      </c>
      <c r="Q214" s="190"/>
      <c r="R214" s="191">
        <f>SUM(R215:R216)</f>
        <v>0</v>
      </c>
      <c r="S214" s="190"/>
      <c r="T214" s="192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93" t="s">
        <v>140</v>
      </c>
      <c r="AT214" s="194" t="s">
        <v>74</v>
      </c>
      <c r="AU214" s="194" t="s">
        <v>80</v>
      </c>
      <c r="AY214" s="193" t="s">
        <v>116</v>
      </c>
      <c r="BK214" s="195">
        <f>SUM(BK215:BK216)</f>
        <v>0</v>
      </c>
    </row>
    <row r="215" s="2" customFormat="1" ht="16.5" customHeight="1">
      <c r="A215" s="39"/>
      <c r="B215" s="40"/>
      <c r="C215" s="198" t="s">
        <v>416</v>
      </c>
      <c r="D215" s="198" t="s">
        <v>118</v>
      </c>
      <c r="E215" s="199" t="s">
        <v>417</v>
      </c>
      <c r="F215" s="200" t="s">
        <v>415</v>
      </c>
      <c r="G215" s="201" t="s">
        <v>418</v>
      </c>
      <c r="H215" s="202">
        <v>1</v>
      </c>
      <c r="I215" s="203"/>
      <c r="J215" s="204">
        <f>ROUND(I215*H215,2)</f>
        <v>0</v>
      </c>
      <c r="K215" s="200" t="s">
        <v>122</v>
      </c>
      <c r="L215" s="45"/>
      <c r="M215" s="205" t="s">
        <v>19</v>
      </c>
      <c r="N215" s="206" t="s">
        <v>46</v>
      </c>
      <c r="O215" s="85"/>
      <c r="P215" s="207">
        <f>O215*H215</f>
        <v>0</v>
      </c>
      <c r="Q215" s="207">
        <v>0</v>
      </c>
      <c r="R215" s="207">
        <f>Q215*H215</f>
        <v>0</v>
      </c>
      <c r="S215" s="207">
        <v>0</v>
      </c>
      <c r="T215" s="20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09" t="s">
        <v>419</v>
      </c>
      <c r="AT215" s="209" t="s">
        <v>118</v>
      </c>
      <c r="AU215" s="209" t="s">
        <v>82</v>
      </c>
      <c r="AY215" s="18" t="s">
        <v>116</v>
      </c>
      <c r="BE215" s="210">
        <f>IF(N215="základní",J215,0)</f>
        <v>0</v>
      </c>
      <c r="BF215" s="210">
        <f>IF(N215="snížená",J215,0)</f>
        <v>0</v>
      </c>
      <c r="BG215" s="210">
        <f>IF(N215="zákl. přenesená",J215,0)</f>
        <v>0</v>
      </c>
      <c r="BH215" s="210">
        <f>IF(N215="sníž. přenesená",J215,0)</f>
        <v>0</v>
      </c>
      <c r="BI215" s="210">
        <f>IF(N215="nulová",J215,0)</f>
        <v>0</v>
      </c>
      <c r="BJ215" s="18" t="s">
        <v>80</v>
      </c>
      <c r="BK215" s="210">
        <f>ROUND(I215*H215,2)</f>
        <v>0</v>
      </c>
      <c r="BL215" s="18" t="s">
        <v>419</v>
      </c>
      <c r="BM215" s="209" t="s">
        <v>420</v>
      </c>
    </row>
    <row r="216" s="2" customFormat="1">
      <c r="A216" s="39"/>
      <c r="B216" s="40"/>
      <c r="C216" s="41"/>
      <c r="D216" s="211" t="s">
        <v>125</v>
      </c>
      <c r="E216" s="41"/>
      <c r="F216" s="212" t="s">
        <v>421</v>
      </c>
      <c r="G216" s="41"/>
      <c r="H216" s="41"/>
      <c r="I216" s="213"/>
      <c r="J216" s="41"/>
      <c r="K216" s="41"/>
      <c r="L216" s="45"/>
      <c r="M216" s="214"/>
      <c r="N216" s="215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125</v>
      </c>
      <c r="AU216" s="18" t="s">
        <v>82</v>
      </c>
    </row>
    <row r="217" s="12" customFormat="1" ht="22.8" customHeight="1">
      <c r="A217" s="12"/>
      <c r="B217" s="182"/>
      <c r="C217" s="183"/>
      <c r="D217" s="184" t="s">
        <v>74</v>
      </c>
      <c r="E217" s="196" t="s">
        <v>422</v>
      </c>
      <c r="F217" s="196" t="s">
        <v>423</v>
      </c>
      <c r="G217" s="183"/>
      <c r="H217" s="183"/>
      <c r="I217" s="186"/>
      <c r="J217" s="197">
        <f>BK217</f>
        <v>0</v>
      </c>
      <c r="K217" s="183"/>
      <c r="L217" s="188"/>
      <c r="M217" s="189"/>
      <c r="N217" s="190"/>
      <c r="O217" s="190"/>
      <c r="P217" s="191">
        <f>SUM(P218:P219)</f>
        <v>0</v>
      </c>
      <c r="Q217" s="190"/>
      <c r="R217" s="191">
        <f>SUM(R218:R219)</f>
        <v>0</v>
      </c>
      <c r="S217" s="190"/>
      <c r="T217" s="192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93" t="s">
        <v>140</v>
      </c>
      <c r="AT217" s="194" t="s">
        <v>74</v>
      </c>
      <c r="AU217" s="194" t="s">
        <v>80</v>
      </c>
      <c r="AY217" s="193" t="s">
        <v>116</v>
      </c>
      <c r="BK217" s="195">
        <f>SUM(BK218:BK219)</f>
        <v>0</v>
      </c>
    </row>
    <row r="218" s="2" customFormat="1" ht="16.5" customHeight="1">
      <c r="A218" s="39"/>
      <c r="B218" s="40"/>
      <c r="C218" s="198" t="s">
        <v>424</v>
      </c>
      <c r="D218" s="198" t="s">
        <v>118</v>
      </c>
      <c r="E218" s="199" t="s">
        <v>425</v>
      </c>
      <c r="F218" s="200" t="s">
        <v>423</v>
      </c>
      <c r="G218" s="201" t="s">
        <v>418</v>
      </c>
      <c r="H218" s="202">
        <v>1</v>
      </c>
      <c r="I218" s="203"/>
      <c r="J218" s="204">
        <f>ROUND(I218*H218,2)</f>
        <v>0</v>
      </c>
      <c r="K218" s="200" t="s">
        <v>122</v>
      </c>
      <c r="L218" s="45"/>
      <c r="M218" s="205" t="s">
        <v>19</v>
      </c>
      <c r="N218" s="206" t="s">
        <v>46</v>
      </c>
      <c r="O218" s="85"/>
      <c r="P218" s="207">
        <f>O218*H218</f>
        <v>0</v>
      </c>
      <c r="Q218" s="207">
        <v>0</v>
      </c>
      <c r="R218" s="207">
        <f>Q218*H218</f>
        <v>0</v>
      </c>
      <c r="S218" s="207">
        <v>0</v>
      </c>
      <c r="T218" s="20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09" t="s">
        <v>419</v>
      </c>
      <c r="AT218" s="209" t="s">
        <v>118</v>
      </c>
      <c r="AU218" s="209" t="s">
        <v>82</v>
      </c>
      <c r="AY218" s="18" t="s">
        <v>116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8" t="s">
        <v>80</v>
      </c>
      <c r="BK218" s="210">
        <f>ROUND(I218*H218,2)</f>
        <v>0</v>
      </c>
      <c r="BL218" s="18" t="s">
        <v>419</v>
      </c>
      <c r="BM218" s="209" t="s">
        <v>426</v>
      </c>
    </row>
    <row r="219" s="2" customFormat="1">
      <c r="A219" s="39"/>
      <c r="B219" s="40"/>
      <c r="C219" s="41"/>
      <c r="D219" s="211" t="s">
        <v>125</v>
      </c>
      <c r="E219" s="41"/>
      <c r="F219" s="212" t="s">
        <v>427</v>
      </c>
      <c r="G219" s="41"/>
      <c r="H219" s="41"/>
      <c r="I219" s="213"/>
      <c r="J219" s="41"/>
      <c r="K219" s="41"/>
      <c r="L219" s="45"/>
      <c r="M219" s="214"/>
      <c r="N219" s="215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125</v>
      </c>
      <c r="AU219" s="18" t="s">
        <v>82</v>
      </c>
    </row>
    <row r="220" s="12" customFormat="1" ht="22.8" customHeight="1">
      <c r="A220" s="12"/>
      <c r="B220" s="182"/>
      <c r="C220" s="183"/>
      <c r="D220" s="184" t="s">
        <v>74</v>
      </c>
      <c r="E220" s="196" t="s">
        <v>428</v>
      </c>
      <c r="F220" s="196" t="s">
        <v>429</v>
      </c>
      <c r="G220" s="183"/>
      <c r="H220" s="183"/>
      <c r="I220" s="186"/>
      <c r="J220" s="197">
        <f>BK220</f>
        <v>0</v>
      </c>
      <c r="K220" s="183"/>
      <c r="L220" s="188"/>
      <c r="M220" s="189"/>
      <c r="N220" s="190"/>
      <c r="O220" s="190"/>
      <c r="P220" s="191">
        <f>SUM(P221:P225)</f>
        <v>0</v>
      </c>
      <c r="Q220" s="190"/>
      <c r="R220" s="191">
        <f>SUM(R221:R225)</f>
        <v>0</v>
      </c>
      <c r="S220" s="190"/>
      <c r="T220" s="192">
        <f>SUM(T221:T225)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3" t="s">
        <v>140</v>
      </c>
      <c r="AT220" s="194" t="s">
        <v>74</v>
      </c>
      <c r="AU220" s="194" t="s">
        <v>80</v>
      </c>
      <c r="AY220" s="193" t="s">
        <v>116</v>
      </c>
      <c r="BK220" s="195">
        <f>SUM(BK221:BK225)</f>
        <v>0</v>
      </c>
    </row>
    <row r="221" s="2" customFormat="1" ht="16.5" customHeight="1">
      <c r="A221" s="39"/>
      <c r="B221" s="40"/>
      <c r="C221" s="198" t="s">
        <v>430</v>
      </c>
      <c r="D221" s="198" t="s">
        <v>118</v>
      </c>
      <c r="E221" s="199" t="s">
        <v>431</v>
      </c>
      <c r="F221" s="200" t="s">
        <v>432</v>
      </c>
      <c r="G221" s="201" t="s">
        <v>418</v>
      </c>
      <c r="H221" s="202">
        <v>3</v>
      </c>
      <c r="I221" s="203"/>
      <c r="J221" s="204">
        <f>ROUND(I221*H221,2)</f>
        <v>0</v>
      </c>
      <c r="K221" s="200" t="s">
        <v>122</v>
      </c>
      <c r="L221" s="45"/>
      <c r="M221" s="205" t="s">
        <v>19</v>
      </c>
      <c r="N221" s="206" t="s">
        <v>46</v>
      </c>
      <c r="O221" s="85"/>
      <c r="P221" s="207">
        <f>O221*H221</f>
        <v>0</v>
      </c>
      <c r="Q221" s="207">
        <v>0</v>
      </c>
      <c r="R221" s="207">
        <f>Q221*H221</f>
        <v>0</v>
      </c>
      <c r="S221" s="207">
        <v>0</v>
      </c>
      <c r="T221" s="20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09" t="s">
        <v>419</v>
      </c>
      <c r="AT221" s="209" t="s">
        <v>118</v>
      </c>
      <c r="AU221" s="209" t="s">
        <v>82</v>
      </c>
      <c r="AY221" s="18" t="s">
        <v>116</v>
      </c>
      <c r="BE221" s="210">
        <f>IF(N221="základní",J221,0)</f>
        <v>0</v>
      </c>
      <c r="BF221" s="210">
        <f>IF(N221="snížená",J221,0)</f>
        <v>0</v>
      </c>
      <c r="BG221" s="210">
        <f>IF(N221="zákl. přenesená",J221,0)</f>
        <v>0</v>
      </c>
      <c r="BH221" s="210">
        <f>IF(N221="sníž. přenesená",J221,0)</f>
        <v>0</v>
      </c>
      <c r="BI221" s="210">
        <f>IF(N221="nulová",J221,0)</f>
        <v>0</v>
      </c>
      <c r="BJ221" s="18" t="s">
        <v>80</v>
      </c>
      <c r="BK221" s="210">
        <f>ROUND(I221*H221,2)</f>
        <v>0</v>
      </c>
      <c r="BL221" s="18" t="s">
        <v>419</v>
      </c>
      <c r="BM221" s="209" t="s">
        <v>433</v>
      </c>
    </row>
    <row r="222" s="2" customFormat="1">
      <c r="A222" s="39"/>
      <c r="B222" s="40"/>
      <c r="C222" s="41"/>
      <c r="D222" s="211" t="s">
        <v>125</v>
      </c>
      <c r="E222" s="41"/>
      <c r="F222" s="212" t="s">
        <v>434</v>
      </c>
      <c r="G222" s="41"/>
      <c r="H222" s="41"/>
      <c r="I222" s="213"/>
      <c r="J222" s="41"/>
      <c r="K222" s="41"/>
      <c r="L222" s="45"/>
      <c r="M222" s="214"/>
      <c r="N222" s="215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125</v>
      </c>
      <c r="AU222" s="18" t="s">
        <v>82</v>
      </c>
    </row>
    <row r="223" s="2" customFormat="1" ht="16.5" customHeight="1">
      <c r="A223" s="39"/>
      <c r="B223" s="40"/>
      <c r="C223" s="198" t="s">
        <v>435</v>
      </c>
      <c r="D223" s="198" t="s">
        <v>118</v>
      </c>
      <c r="E223" s="199" t="s">
        <v>436</v>
      </c>
      <c r="F223" s="200" t="s">
        <v>437</v>
      </c>
      <c r="G223" s="201" t="s">
        <v>418</v>
      </c>
      <c r="H223" s="202">
        <v>1</v>
      </c>
      <c r="I223" s="203"/>
      <c r="J223" s="204">
        <f>ROUND(I223*H223,2)</f>
        <v>0</v>
      </c>
      <c r="K223" s="200" t="s">
        <v>122</v>
      </c>
      <c r="L223" s="45"/>
      <c r="M223" s="205" t="s">
        <v>19</v>
      </c>
      <c r="N223" s="206" t="s">
        <v>46</v>
      </c>
      <c r="O223" s="85"/>
      <c r="P223" s="207">
        <f>O223*H223</f>
        <v>0</v>
      </c>
      <c r="Q223" s="207">
        <v>0</v>
      </c>
      <c r="R223" s="207">
        <f>Q223*H223</f>
        <v>0</v>
      </c>
      <c r="S223" s="207">
        <v>0</v>
      </c>
      <c r="T223" s="20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09" t="s">
        <v>419</v>
      </c>
      <c r="AT223" s="209" t="s">
        <v>118</v>
      </c>
      <c r="AU223" s="209" t="s">
        <v>82</v>
      </c>
      <c r="AY223" s="18" t="s">
        <v>116</v>
      </c>
      <c r="BE223" s="210">
        <f>IF(N223="základní",J223,0)</f>
        <v>0</v>
      </c>
      <c r="BF223" s="210">
        <f>IF(N223="snížená",J223,0)</f>
        <v>0</v>
      </c>
      <c r="BG223" s="210">
        <f>IF(N223="zákl. přenesená",J223,0)</f>
        <v>0</v>
      </c>
      <c r="BH223" s="210">
        <f>IF(N223="sníž. přenesená",J223,0)</f>
        <v>0</v>
      </c>
      <c r="BI223" s="210">
        <f>IF(N223="nulová",J223,0)</f>
        <v>0</v>
      </c>
      <c r="BJ223" s="18" t="s">
        <v>80</v>
      </c>
      <c r="BK223" s="210">
        <f>ROUND(I223*H223,2)</f>
        <v>0</v>
      </c>
      <c r="BL223" s="18" t="s">
        <v>419</v>
      </c>
      <c r="BM223" s="209" t="s">
        <v>438</v>
      </c>
    </row>
    <row r="224" s="2" customFormat="1">
      <c r="A224" s="39"/>
      <c r="B224" s="40"/>
      <c r="C224" s="41"/>
      <c r="D224" s="211" t="s">
        <v>125</v>
      </c>
      <c r="E224" s="41"/>
      <c r="F224" s="212" t="s">
        <v>439</v>
      </c>
      <c r="G224" s="41"/>
      <c r="H224" s="41"/>
      <c r="I224" s="213"/>
      <c r="J224" s="41"/>
      <c r="K224" s="41"/>
      <c r="L224" s="45"/>
      <c r="M224" s="214"/>
      <c r="N224" s="215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125</v>
      </c>
      <c r="AU224" s="18" t="s">
        <v>82</v>
      </c>
    </row>
    <row r="225" s="13" customFormat="1">
      <c r="A225" s="13"/>
      <c r="B225" s="216"/>
      <c r="C225" s="217"/>
      <c r="D225" s="218" t="s">
        <v>172</v>
      </c>
      <c r="E225" s="219" t="s">
        <v>19</v>
      </c>
      <c r="F225" s="220" t="s">
        <v>440</v>
      </c>
      <c r="G225" s="217"/>
      <c r="H225" s="221">
        <v>1</v>
      </c>
      <c r="I225" s="222"/>
      <c r="J225" s="217"/>
      <c r="K225" s="217"/>
      <c r="L225" s="223"/>
      <c r="M225" s="224"/>
      <c r="N225" s="225"/>
      <c r="O225" s="225"/>
      <c r="P225" s="225"/>
      <c r="Q225" s="225"/>
      <c r="R225" s="225"/>
      <c r="S225" s="225"/>
      <c r="T225" s="22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7" t="s">
        <v>172</v>
      </c>
      <c r="AU225" s="227" t="s">
        <v>82</v>
      </c>
      <c r="AV225" s="13" t="s">
        <v>82</v>
      </c>
      <c r="AW225" s="13" t="s">
        <v>34</v>
      </c>
      <c r="AX225" s="13" t="s">
        <v>80</v>
      </c>
      <c r="AY225" s="227" t="s">
        <v>116</v>
      </c>
    </row>
    <row r="226" s="12" customFormat="1" ht="22.8" customHeight="1">
      <c r="A226" s="12"/>
      <c r="B226" s="182"/>
      <c r="C226" s="183"/>
      <c r="D226" s="184" t="s">
        <v>74</v>
      </c>
      <c r="E226" s="196" t="s">
        <v>441</v>
      </c>
      <c r="F226" s="196" t="s">
        <v>442</v>
      </c>
      <c r="G226" s="183"/>
      <c r="H226" s="183"/>
      <c r="I226" s="186"/>
      <c r="J226" s="197">
        <f>BK226</f>
        <v>0</v>
      </c>
      <c r="K226" s="183"/>
      <c r="L226" s="188"/>
      <c r="M226" s="189"/>
      <c r="N226" s="190"/>
      <c r="O226" s="190"/>
      <c r="P226" s="191">
        <f>SUM(P227:P230)</f>
        <v>0</v>
      </c>
      <c r="Q226" s="190"/>
      <c r="R226" s="191">
        <f>SUM(R227:R230)</f>
        <v>0</v>
      </c>
      <c r="S226" s="190"/>
      <c r="T226" s="192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93" t="s">
        <v>140</v>
      </c>
      <c r="AT226" s="194" t="s">
        <v>74</v>
      </c>
      <c r="AU226" s="194" t="s">
        <v>80</v>
      </c>
      <c r="AY226" s="193" t="s">
        <v>116</v>
      </c>
      <c r="BK226" s="195">
        <f>SUM(BK227:BK230)</f>
        <v>0</v>
      </c>
    </row>
    <row r="227" s="2" customFormat="1" ht="16.5" customHeight="1">
      <c r="A227" s="39"/>
      <c r="B227" s="40"/>
      <c r="C227" s="198" t="s">
        <v>443</v>
      </c>
      <c r="D227" s="198" t="s">
        <v>118</v>
      </c>
      <c r="E227" s="199" t="s">
        <v>444</v>
      </c>
      <c r="F227" s="200" t="s">
        <v>445</v>
      </c>
      <c r="G227" s="201" t="s">
        <v>418</v>
      </c>
      <c r="H227" s="202">
        <v>1</v>
      </c>
      <c r="I227" s="203"/>
      <c r="J227" s="204">
        <f>ROUND(I227*H227,2)</f>
        <v>0</v>
      </c>
      <c r="K227" s="200" t="s">
        <v>122</v>
      </c>
      <c r="L227" s="45"/>
      <c r="M227" s="205" t="s">
        <v>19</v>
      </c>
      <c r="N227" s="206" t="s">
        <v>46</v>
      </c>
      <c r="O227" s="85"/>
      <c r="P227" s="207">
        <f>O227*H227</f>
        <v>0</v>
      </c>
      <c r="Q227" s="207">
        <v>0</v>
      </c>
      <c r="R227" s="207">
        <f>Q227*H227</f>
        <v>0</v>
      </c>
      <c r="S227" s="207">
        <v>0</v>
      </c>
      <c r="T227" s="20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09" t="s">
        <v>419</v>
      </c>
      <c r="AT227" s="209" t="s">
        <v>118</v>
      </c>
      <c r="AU227" s="209" t="s">
        <v>82</v>
      </c>
      <c r="AY227" s="18" t="s">
        <v>116</v>
      </c>
      <c r="BE227" s="210">
        <f>IF(N227="základní",J227,0)</f>
        <v>0</v>
      </c>
      <c r="BF227" s="210">
        <f>IF(N227="snížená",J227,0)</f>
        <v>0</v>
      </c>
      <c r="BG227" s="210">
        <f>IF(N227="zákl. přenesená",J227,0)</f>
        <v>0</v>
      </c>
      <c r="BH227" s="210">
        <f>IF(N227="sníž. přenesená",J227,0)</f>
        <v>0</v>
      </c>
      <c r="BI227" s="210">
        <f>IF(N227="nulová",J227,0)</f>
        <v>0</v>
      </c>
      <c r="BJ227" s="18" t="s">
        <v>80</v>
      </c>
      <c r="BK227" s="210">
        <f>ROUND(I227*H227,2)</f>
        <v>0</v>
      </c>
      <c r="BL227" s="18" t="s">
        <v>419</v>
      </c>
      <c r="BM227" s="209" t="s">
        <v>446</v>
      </c>
    </row>
    <row r="228" s="2" customFormat="1">
      <c r="A228" s="39"/>
      <c r="B228" s="40"/>
      <c r="C228" s="41"/>
      <c r="D228" s="211" t="s">
        <v>125</v>
      </c>
      <c r="E228" s="41"/>
      <c r="F228" s="212" t="s">
        <v>447</v>
      </c>
      <c r="G228" s="41"/>
      <c r="H228" s="41"/>
      <c r="I228" s="213"/>
      <c r="J228" s="41"/>
      <c r="K228" s="41"/>
      <c r="L228" s="45"/>
      <c r="M228" s="214"/>
      <c r="N228" s="215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125</v>
      </c>
      <c r="AU228" s="18" t="s">
        <v>82</v>
      </c>
    </row>
    <row r="229" s="2" customFormat="1" ht="16.5" customHeight="1">
      <c r="A229" s="39"/>
      <c r="B229" s="40"/>
      <c r="C229" s="198" t="s">
        <v>448</v>
      </c>
      <c r="D229" s="198" t="s">
        <v>118</v>
      </c>
      <c r="E229" s="199" t="s">
        <v>449</v>
      </c>
      <c r="F229" s="200" t="s">
        <v>450</v>
      </c>
      <c r="G229" s="201" t="s">
        <v>418</v>
      </c>
      <c r="H229" s="202">
        <v>1</v>
      </c>
      <c r="I229" s="203"/>
      <c r="J229" s="204">
        <f>ROUND(I229*H229,2)</f>
        <v>0</v>
      </c>
      <c r="K229" s="200" t="s">
        <v>122</v>
      </c>
      <c r="L229" s="45"/>
      <c r="M229" s="205" t="s">
        <v>19</v>
      </c>
      <c r="N229" s="206" t="s">
        <v>46</v>
      </c>
      <c r="O229" s="85"/>
      <c r="P229" s="207">
        <f>O229*H229</f>
        <v>0</v>
      </c>
      <c r="Q229" s="207">
        <v>0</v>
      </c>
      <c r="R229" s="207">
        <f>Q229*H229</f>
        <v>0</v>
      </c>
      <c r="S229" s="207">
        <v>0</v>
      </c>
      <c r="T229" s="20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09" t="s">
        <v>419</v>
      </c>
      <c r="AT229" s="209" t="s">
        <v>118</v>
      </c>
      <c r="AU229" s="209" t="s">
        <v>82</v>
      </c>
      <c r="AY229" s="18" t="s">
        <v>116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8" t="s">
        <v>80</v>
      </c>
      <c r="BK229" s="210">
        <f>ROUND(I229*H229,2)</f>
        <v>0</v>
      </c>
      <c r="BL229" s="18" t="s">
        <v>419</v>
      </c>
      <c r="BM229" s="209" t="s">
        <v>451</v>
      </c>
    </row>
    <row r="230" s="2" customFormat="1">
      <c r="A230" s="39"/>
      <c r="B230" s="40"/>
      <c r="C230" s="41"/>
      <c r="D230" s="211" t="s">
        <v>125</v>
      </c>
      <c r="E230" s="41"/>
      <c r="F230" s="212" t="s">
        <v>452</v>
      </c>
      <c r="G230" s="41"/>
      <c r="H230" s="41"/>
      <c r="I230" s="213"/>
      <c r="J230" s="41"/>
      <c r="K230" s="41"/>
      <c r="L230" s="45"/>
      <c r="M230" s="249"/>
      <c r="N230" s="250"/>
      <c r="O230" s="251"/>
      <c r="P230" s="251"/>
      <c r="Q230" s="251"/>
      <c r="R230" s="251"/>
      <c r="S230" s="251"/>
      <c r="T230" s="252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125</v>
      </c>
      <c r="AU230" s="18" t="s">
        <v>82</v>
      </c>
    </row>
    <row r="231" s="2" customFormat="1" ht="6.96" customHeight="1">
      <c r="A231" s="39"/>
      <c r="B231" s="60"/>
      <c r="C231" s="61"/>
      <c r="D231" s="61"/>
      <c r="E231" s="61"/>
      <c r="F231" s="61"/>
      <c r="G231" s="61"/>
      <c r="H231" s="61"/>
      <c r="I231" s="61"/>
      <c r="J231" s="61"/>
      <c r="K231" s="61"/>
      <c r="L231" s="45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xwKUb7omrRNYP0tRrXeoTYUYLU//KFK1Wa7xUtl6M6SPFiuDQL5yVVK4+qeVb4G8XBCjt2hNGGKFHdkWOQG3eA==" hashValue="KBq81R1jQUeEJlFVqZsf/TGKraB4a9xS708giu3O81fRh8lWEAI8XcXBz366EA2/kSY1VtiMVRLNynjRkaixPQ==" algorithmName="SHA-512" password="CC35"/>
  <autoFilter ref="C85:K230"/>
  <mergeCells count="6">
    <mergeCell ref="E7:H7"/>
    <mergeCell ref="E16:H16"/>
    <mergeCell ref="E25:H25"/>
    <mergeCell ref="E46:H46"/>
    <mergeCell ref="E78:H78"/>
    <mergeCell ref="L2:V2"/>
  </mergeCells>
  <hyperlinks>
    <hyperlink ref="F90" r:id="rId1" display="https://podminky.urs.cz/item/CS_URS_2025_02/111211101"/>
    <hyperlink ref="F92" r:id="rId2" display="https://podminky.urs.cz/item/CS_URS_2025_02/113107123"/>
    <hyperlink ref="F94" r:id="rId3" display="https://podminky.urs.cz/item/CS_URS_2025_02/113107182"/>
    <hyperlink ref="F96" r:id="rId4" display="https://podminky.urs.cz/item/CS_URS_2025_02/113107231"/>
    <hyperlink ref="F98" r:id="rId5" display="https://podminky.urs.cz/item/CS_URS_2025_02/113107241"/>
    <hyperlink ref="F100" r:id="rId6" display="https://podminky.urs.cz/item/CS_URS_2025_02/113201112"/>
    <hyperlink ref="F102" r:id="rId7" display="https://podminky.urs.cz/item/CS_URS_2025_02/113202111"/>
    <hyperlink ref="F104" r:id="rId8" display="https://podminky.urs.cz/item/CS_URS_2025_02/113204111"/>
    <hyperlink ref="F106" r:id="rId9" display="https://podminky.urs.cz/item/CS_URS_2025_02/121151105"/>
    <hyperlink ref="F108" r:id="rId10" display="https://podminky.urs.cz/item/CS_URS_2025_02/122251104"/>
    <hyperlink ref="F111" r:id="rId11" display="https://podminky.urs.cz/item/CS_URS_2025_02/129001101"/>
    <hyperlink ref="F114" r:id="rId12" display="https://podminky.urs.cz/item/CS_URS_2025_02/162751117"/>
    <hyperlink ref="F117" r:id="rId13" display="https://podminky.urs.cz/item/CS_URS_2025_02/171201231"/>
    <hyperlink ref="F120" r:id="rId14" display="https://podminky.urs.cz/item/CS_URS_2025_02/181311103"/>
    <hyperlink ref="F123" r:id="rId15" display="https://podminky.urs.cz/item/CS_URS_2025_02/181311105"/>
    <hyperlink ref="F125" r:id="rId16" display="https://podminky.urs.cz/item/CS_URS_2025_02/181411131"/>
    <hyperlink ref="F129" r:id="rId17" display="https://podminky.urs.cz/item/CS_URS_2025_02/181912112"/>
    <hyperlink ref="F131" r:id="rId18" display="https://podminky.urs.cz/item/CS_URS_2025_02/183211312"/>
    <hyperlink ref="F134" r:id="rId19" display="https://podminky.urs.cz/item/CS_URS_2025_02/183211313"/>
    <hyperlink ref="F137" r:id="rId20" display="https://podminky.urs.cz/item/CS_URS_2025_02/184806172"/>
    <hyperlink ref="F139" r:id="rId21" display="https://podminky.urs.cz/item/CS_URS_2025_02/184818232"/>
    <hyperlink ref="F141" r:id="rId22" display="https://podminky.urs.cz/item/CS_URS_2025_02/184854113"/>
    <hyperlink ref="F144" r:id="rId23" display="https://podminky.urs.cz/item/CS_URS_2025_02/184911161"/>
    <hyperlink ref="F149" r:id="rId24" display="https://podminky.urs.cz/item/CS_URS_2025_02/348R01"/>
    <hyperlink ref="F154" r:id="rId25" display="https://podminky.urs.cz/item/CS_URS_2025_02/564750011"/>
    <hyperlink ref="F157" r:id="rId26" display="https://podminky.urs.cz/item/CS_URS_2025_02/564871016"/>
    <hyperlink ref="F159" r:id="rId27" display="https://podminky.urs.cz/item/CS_URS_2025_02/573191111"/>
    <hyperlink ref="F161" r:id="rId28" display="https://podminky.urs.cz/item/CS_URS_2025_02/573211112"/>
    <hyperlink ref="F163" r:id="rId29" display="https://podminky.urs.cz/item/CS_URS_2025_02/577144011"/>
    <hyperlink ref="F165" r:id="rId30" display="https://podminky.urs.cz/item/CS_URS_2025_02/577155012"/>
    <hyperlink ref="F167" r:id="rId31" display="https://podminky.urs.cz/item/CS_URS_2025_02/596211213"/>
    <hyperlink ref="F172" r:id="rId32" display="https://podminky.urs.cz/item/CS_URS_2025_02/916131213"/>
    <hyperlink ref="F180" r:id="rId33" display="https://podminky.urs.cz/item/CS_URS_2025_02/916231213"/>
    <hyperlink ref="F184" r:id="rId34" display="https://podminky.urs.cz/item/CS_URS_2025_02/916991121"/>
    <hyperlink ref="F189" r:id="rId35" display="https://podminky.urs.cz/item/CS_URS_2025_02/919731122"/>
    <hyperlink ref="F191" r:id="rId36" display="https://podminky.urs.cz/item/CS_URS_2025_02/919732221"/>
    <hyperlink ref="F194" r:id="rId37" display="https://podminky.urs.cz/item/CS_URS_2025_02/919735112"/>
    <hyperlink ref="F197" r:id="rId38" display="https://podminky.urs.cz/item/CS_URS_2025_02/997221561"/>
    <hyperlink ref="F199" r:id="rId39" display="https://podminky.urs.cz/item/CS_URS_2025_02/997221569"/>
    <hyperlink ref="F202" r:id="rId40" display="https://podminky.urs.cz/item/CS_URS_2025_02/997221611"/>
    <hyperlink ref="F205" r:id="rId41" display="https://podminky.urs.cz/item/CS_URS_2025_02/997221861"/>
    <hyperlink ref="F207" r:id="rId42" display="https://podminky.urs.cz/item/CS_URS_2025_02/997221873"/>
    <hyperlink ref="F209" r:id="rId43" display="https://podminky.urs.cz/item/CS_URS_2025_02/997221875"/>
    <hyperlink ref="F212" r:id="rId44" display="https://podminky.urs.cz/item/CS_URS_2025_02/998223011"/>
    <hyperlink ref="F216" r:id="rId45" display="https://podminky.urs.cz/item/CS_URS_2025_02/010001000"/>
    <hyperlink ref="F219" r:id="rId46" display="https://podminky.urs.cz/item/CS_URS_2025_02/030001000"/>
    <hyperlink ref="F222" r:id="rId47" display="https://podminky.urs.cz/item/CS_URS_2025_02/043154000"/>
    <hyperlink ref="F224" r:id="rId48" display="https://podminky.urs.cz/item/CS_URS_2025_02/043234000"/>
    <hyperlink ref="F228" r:id="rId49" display="https://podminky.urs.cz/item/CS_URS_2025_02/072103000"/>
    <hyperlink ref="F230" r:id="rId50" display="https://podminky.urs.cz/item/CS_URS_2025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 topLeftCell="A124"/>
  </sheetViews>
  <cols>
    <col min="1" max="1" width="8.332031" style="253" customWidth="1"/>
    <col min="2" max="2" width="1.667969" style="253" customWidth="1"/>
    <col min="3" max="4" width="5" style="253" customWidth="1"/>
    <col min="5" max="5" width="11.66016" style="253" customWidth="1"/>
    <col min="6" max="6" width="9.160156" style="253" customWidth="1"/>
    <col min="7" max="7" width="5" style="253" customWidth="1"/>
    <col min="8" max="8" width="77.83203" style="253" customWidth="1"/>
    <col min="9" max="10" width="20" style="253" customWidth="1"/>
    <col min="11" max="11" width="1.667969" style="253" customWidth="1"/>
  </cols>
  <sheetData>
    <row r="1" s="1" customFormat="1" ht="37.5" customHeight="1"/>
    <row r="2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="15" customFormat="1" ht="45" customHeight="1">
      <c r="B3" s="257"/>
      <c r="C3" s="258" t="s">
        <v>453</v>
      </c>
      <c r="D3" s="258"/>
      <c r="E3" s="258"/>
      <c r="F3" s="258"/>
      <c r="G3" s="258"/>
      <c r="H3" s="258"/>
      <c r="I3" s="258"/>
      <c r="J3" s="258"/>
      <c r="K3" s="259"/>
    </row>
    <row r="4" s="1" customFormat="1" ht="25.5" customHeight="1">
      <c r="B4" s="260"/>
      <c r="C4" s="261" t="s">
        <v>454</v>
      </c>
      <c r="D4" s="261"/>
      <c r="E4" s="261"/>
      <c r="F4" s="261"/>
      <c r="G4" s="261"/>
      <c r="H4" s="261"/>
      <c r="I4" s="261"/>
      <c r="J4" s="261"/>
      <c r="K4" s="262"/>
    </row>
    <row r="5" s="1" customFormat="1" ht="5.25" customHeight="1">
      <c r="B5" s="260"/>
      <c r="C5" s="263"/>
      <c r="D5" s="263"/>
      <c r="E5" s="263"/>
      <c r="F5" s="263"/>
      <c r="G5" s="263"/>
      <c r="H5" s="263"/>
      <c r="I5" s="263"/>
      <c r="J5" s="263"/>
      <c r="K5" s="262"/>
    </row>
    <row r="6" s="1" customFormat="1" ht="15" customHeight="1">
      <c r="B6" s="260"/>
      <c r="C6" s="264" t="s">
        <v>455</v>
      </c>
      <c r="D6" s="264"/>
      <c r="E6" s="264"/>
      <c r="F6" s="264"/>
      <c r="G6" s="264"/>
      <c r="H6" s="264"/>
      <c r="I6" s="264"/>
      <c r="J6" s="264"/>
      <c r="K6" s="262"/>
    </row>
    <row r="7" s="1" customFormat="1" ht="15" customHeight="1">
      <c r="B7" s="265"/>
      <c r="C7" s="264" t="s">
        <v>456</v>
      </c>
      <c r="D7" s="264"/>
      <c r="E7" s="264"/>
      <c r="F7" s="264"/>
      <c r="G7" s="264"/>
      <c r="H7" s="264"/>
      <c r="I7" s="264"/>
      <c r="J7" s="264"/>
      <c r="K7" s="262"/>
    </row>
    <row r="8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="1" customFormat="1" ht="15" customHeight="1">
      <c r="B9" s="265"/>
      <c r="C9" s="264" t="s">
        <v>457</v>
      </c>
      <c r="D9" s="264"/>
      <c r="E9" s="264"/>
      <c r="F9" s="264"/>
      <c r="G9" s="264"/>
      <c r="H9" s="264"/>
      <c r="I9" s="264"/>
      <c r="J9" s="264"/>
      <c r="K9" s="262"/>
    </row>
    <row r="10" s="1" customFormat="1" ht="15" customHeight="1">
      <c r="B10" s="265"/>
      <c r="C10" s="264"/>
      <c r="D10" s="264" t="s">
        <v>458</v>
      </c>
      <c r="E10" s="264"/>
      <c r="F10" s="264"/>
      <c r="G10" s="264"/>
      <c r="H10" s="264"/>
      <c r="I10" s="264"/>
      <c r="J10" s="264"/>
      <c r="K10" s="262"/>
    </row>
    <row r="11" s="1" customFormat="1" ht="15" customHeight="1">
      <c r="B11" s="265"/>
      <c r="C11" s="266"/>
      <c r="D11" s="264" t="s">
        <v>459</v>
      </c>
      <c r="E11" s="264"/>
      <c r="F11" s="264"/>
      <c r="G11" s="264"/>
      <c r="H11" s="264"/>
      <c r="I11" s="264"/>
      <c r="J11" s="264"/>
      <c r="K11" s="262"/>
    </row>
    <row r="12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="1" customFormat="1" ht="15" customHeight="1">
      <c r="B13" s="265"/>
      <c r="C13" s="266"/>
      <c r="D13" s="267" t="s">
        <v>460</v>
      </c>
      <c r="E13" s="264"/>
      <c r="F13" s="264"/>
      <c r="G13" s="264"/>
      <c r="H13" s="264"/>
      <c r="I13" s="264"/>
      <c r="J13" s="264"/>
      <c r="K13" s="262"/>
    </row>
    <row r="14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="1" customFormat="1" ht="15" customHeight="1">
      <c r="B15" s="265"/>
      <c r="C15" s="266"/>
      <c r="D15" s="264" t="s">
        <v>461</v>
      </c>
      <c r="E15" s="264"/>
      <c r="F15" s="264"/>
      <c r="G15" s="264"/>
      <c r="H15" s="264"/>
      <c r="I15" s="264"/>
      <c r="J15" s="264"/>
      <c r="K15" s="262"/>
    </row>
    <row r="16" s="1" customFormat="1" ht="15" customHeight="1">
      <c r="B16" s="265"/>
      <c r="C16" s="266"/>
      <c r="D16" s="264" t="s">
        <v>462</v>
      </c>
      <c r="E16" s="264"/>
      <c r="F16" s="264"/>
      <c r="G16" s="264"/>
      <c r="H16" s="264"/>
      <c r="I16" s="264"/>
      <c r="J16" s="264"/>
      <c r="K16" s="262"/>
    </row>
    <row r="17" s="1" customFormat="1" ht="15" customHeight="1">
      <c r="B17" s="265"/>
      <c r="C17" s="266"/>
      <c r="D17" s="264" t="s">
        <v>463</v>
      </c>
      <c r="E17" s="264"/>
      <c r="F17" s="264"/>
      <c r="G17" s="264"/>
      <c r="H17" s="264"/>
      <c r="I17" s="264"/>
      <c r="J17" s="264"/>
      <c r="K17" s="262"/>
    </row>
    <row r="18" s="1" customFormat="1" ht="15" customHeight="1">
      <c r="B18" s="265"/>
      <c r="C18" s="266"/>
      <c r="D18" s="266"/>
      <c r="E18" s="268" t="s">
        <v>79</v>
      </c>
      <c r="F18" s="264" t="s">
        <v>464</v>
      </c>
      <c r="G18" s="264"/>
      <c r="H18" s="264"/>
      <c r="I18" s="264"/>
      <c r="J18" s="264"/>
      <c r="K18" s="262"/>
    </row>
    <row r="19" s="1" customFormat="1" ht="15" customHeight="1">
      <c r="B19" s="265"/>
      <c r="C19" s="266"/>
      <c r="D19" s="266"/>
      <c r="E19" s="268" t="s">
        <v>465</v>
      </c>
      <c r="F19" s="264" t="s">
        <v>466</v>
      </c>
      <c r="G19" s="264"/>
      <c r="H19" s="264"/>
      <c r="I19" s="264"/>
      <c r="J19" s="264"/>
      <c r="K19" s="262"/>
    </row>
    <row r="20" s="1" customFormat="1" ht="15" customHeight="1">
      <c r="B20" s="265"/>
      <c r="C20" s="266"/>
      <c r="D20" s="266"/>
      <c r="E20" s="268" t="s">
        <v>467</v>
      </c>
      <c r="F20" s="264" t="s">
        <v>468</v>
      </c>
      <c r="G20" s="264"/>
      <c r="H20" s="264"/>
      <c r="I20" s="264"/>
      <c r="J20" s="264"/>
      <c r="K20" s="262"/>
    </row>
    <row r="21" s="1" customFormat="1" ht="15" customHeight="1">
      <c r="B21" s="265"/>
      <c r="C21" s="266"/>
      <c r="D21" s="266"/>
      <c r="E21" s="268" t="s">
        <v>469</v>
      </c>
      <c r="F21" s="264" t="s">
        <v>470</v>
      </c>
      <c r="G21" s="264"/>
      <c r="H21" s="264"/>
      <c r="I21" s="264"/>
      <c r="J21" s="264"/>
      <c r="K21" s="262"/>
    </row>
    <row r="22" s="1" customFormat="1" ht="15" customHeight="1">
      <c r="B22" s="265"/>
      <c r="C22" s="266"/>
      <c r="D22" s="266"/>
      <c r="E22" s="268" t="s">
        <v>471</v>
      </c>
      <c r="F22" s="264" t="s">
        <v>472</v>
      </c>
      <c r="G22" s="264"/>
      <c r="H22" s="264"/>
      <c r="I22" s="264"/>
      <c r="J22" s="264"/>
      <c r="K22" s="262"/>
    </row>
    <row r="23" s="1" customFormat="1" ht="15" customHeight="1">
      <c r="B23" s="265"/>
      <c r="C23" s="266"/>
      <c r="D23" s="266"/>
      <c r="E23" s="268" t="s">
        <v>473</v>
      </c>
      <c r="F23" s="264" t="s">
        <v>474</v>
      </c>
      <c r="G23" s="264"/>
      <c r="H23" s="264"/>
      <c r="I23" s="264"/>
      <c r="J23" s="264"/>
      <c r="K23" s="262"/>
    </row>
    <row r="24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="1" customFormat="1" ht="15" customHeight="1">
      <c r="B25" s="265"/>
      <c r="C25" s="264" t="s">
        <v>475</v>
      </c>
      <c r="D25" s="264"/>
      <c r="E25" s="264"/>
      <c r="F25" s="264"/>
      <c r="G25" s="264"/>
      <c r="H25" s="264"/>
      <c r="I25" s="264"/>
      <c r="J25" s="264"/>
      <c r="K25" s="262"/>
    </row>
    <row r="26" s="1" customFormat="1" ht="15" customHeight="1">
      <c r="B26" s="265"/>
      <c r="C26" s="264" t="s">
        <v>476</v>
      </c>
      <c r="D26" s="264"/>
      <c r="E26" s="264"/>
      <c r="F26" s="264"/>
      <c r="G26" s="264"/>
      <c r="H26" s="264"/>
      <c r="I26" s="264"/>
      <c r="J26" s="264"/>
      <c r="K26" s="262"/>
    </row>
    <row r="27" s="1" customFormat="1" ht="15" customHeight="1">
      <c r="B27" s="265"/>
      <c r="C27" s="264"/>
      <c r="D27" s="264" t="s">
        <v>477</v>
      </c>
      <c r="E27" s="264"/>
      <c r="F27" s="264"/>
      <c r="G27" s="264"/>
      <c r="H27" s="264"/>
      <c r="I27" s="264"/>
      <c r="J27" s="264"/>
      <c r="K27" s="262"/>
    </row>
    <row r="28" s="1" customFormat="1" ht="15" customHeight="1">
      <c r="B28" s="265"/>
      <c r="C28" s="266"/>
      <c r="D28" s="264" t="s">
        <v>478</v>
      </c>
      <c r="E28" s="264"/>
      <c r="F28" s="264"/>
      <c r="G28" s="264"/>
      <c r="H28" s="264"/>
      <c r="I28" s="264"/>
      <c r="J28" s="264"/>
      <c r="K28" s="262"/>
    </row>
    <row r="29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="1" customFormat="1" ht="15" customHeight="1">
      <c r="B30" s="265"/>
      <c r="C30" s="266"/>
      <c r="D30" s="264" t="s">
        <v>479</v>
      </c>
      <c r="E30" s="264"/>
      <c r="F30" s="264"/>
      <c r="G30" s="264"/>
      <c r="H30" s="264"/>
      <c r="I30" s="264"/>
      <c r="J30" s="264"/>
      <c r="K30" s="262"/>
    </row>
    <row r="31" s="1" customFormat="1" ht="15" customHeight="1">
      <c r="B31" s="265"/>
      <c r="C31" s="266"/>
      <c r="D31" s="264" t="s">
        <v>480</v>
      </c>
      <c r="E31" s="264"/>
      <c r="F31" s="264"/>
      <c r="G31" s="264"/>
      <c r="H31" s="264"/>
      <c r="I31" s="264"/>
      <c r="J31" s="264"/>
      <c r="K31" s="262"/>
    </row>
    <row r="32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="1" customFormat="1" ht="15" customHeight="1">
      <c r="B33" s="265"/>
      <c r="C33" s="266"/>
      <c r="D33" s="264" t="s">
        <v>481</v>
      </c>
      <c r="E33" s="264"/>
      <c r="F33" s="264"/>
      <c r="G33" s="264"/>
      <c r="H33" s="264"/>
      <c r="I33" s="264"/>
      <c r="J33" s="264"/>
      <c r="K33" s="262"/>
    </row>
    <row r="34" s="1" customFormat="1" ht="15" customHeight="1">
      <c r="B34" s="265"/>
      <c r="C34" s="266"/>
      <c r="D34" s="264" t="s">
        <v>482</v>
      </c>
      <c r="E34" s="264"/>
      <c r="F34" s="264"/>
      <c r="G34" s="264"/>
      <c r="H34" s="264"/>
      <c r="I34" s="264"/>
      <c r="J34" s="264"/>
      <c r="K34" s="262"/>
    </row>
    <row r="35" s="1" customFormat="1" ht="15" customHeight="1">
      <c r="B35" s="265"/>
      <c r="C35" s="266"/>
      <c r="D35" s="264" t="s">
        <v>483</v>
      </c>
      <c r="E35" s="264"/>
      <c r="F35" s="264"/>
      <c r="G35" s="264"/>
      <c r="H35" s="264"/>
      <c r="I35" s="264"/>
      <c r="J35" s="264"/>
      <c r="K35" s="262"/>
    </row>
    <row r="36" s="1" customFormat="1" ht="15" customHeight="1">
      <c r="B36" s="265"/>
      <c r="C36" s="266"/>
      <c r="D36" s="264"/>
      <c r="E36" s="267" t="s">
        <v>102</v>
      </c>
      <c r="F36" s="264"/>
      <c r="G36" s="264" t="s">
        <v>484</v>
      </c>
      <c r="H36" s="264"/>
      <c r="I36" s="264"/>
      <c r="J36" s="264"/>
      <c r="K36" s="262"/>
    </row>
    <row r="37" s="1" customFormat="1" ht="30.75" customHeight="1">
      <c r="B37" s="265"/>
      <c r="C37" s="266"/>
      <c r="D37" s="264"/>
      <c r="E37" s="267" t="s">
        <v>485</v>
      </c>
      <c r="F37" s="264"/>
      <c r="G37" s="264" t="s">
        <v>486</v>
      </c>
      <c r="H37" s="264"/>
      <c r="I37" s="264"/>
      <c r="J37" s="264"/>
      <c r="K37" s="262"/>
    </row>
    <row r="38" s="1" customFormat="1" ht="15" customHeight="1">
      <c r="B38" s="265"/>
      <c r="C38" s="266"/>
      <c r="D38" s="264"/>
      <c r="E38" s="267" t="s">
        <v>56</v>
      </c>
      <c r="F38" s="264"/>
      <c r="G38" s="264" t="s">
        <v>487</v>
      </c>
      <c r="H38" s="264"/>
      <c r="I38" s="264"/>
      <c r="J38" s="264"/>
      <c r="K38" s="262"/>
    </row>
    <row r="39" s="1" customFormat="1" ht="15" customHeight="1">
      <c r="B39" s="265"/>
      <c r="C39" s="266"/>
      <c r="D39" s="264"/>
      <c r="E39" s="267" t="s">
        <v>57</v>
      </c>
      <c r="F39" s="264"/>
      <c r="G39" s="264" t="s">
        <v>488</v>
      </c>
      <c r="H39" s="264"/>
      <c r="I39" s="264"/>
      <c r="J39" s="264"/>
      <c r="K39" s="262"/>
    </row>
    <row r="40" s="1" customFormat="1" ht="15" customHeight="1">
      <c r="B40" s="265"/>
      <c r="C40" s="266"/>
      <c r="D40" s="264"/>
      <c r="E40" s="267" t="s">
        <v>103</v>
      </c>
      <c r="F40" s="264"/>
      <c r="G40" s="264" t="s">
        <v>489</v>
      </c>
      <c r="H40" s="264"/>
      <c r="I40" s="264"/>
      <c r="J40" s="264"/>
      <c r="K40" s="262"/>
    </row>
    <row r="41" s="1" customFormat="1" ht="15" customHeight="1">
      <c r="B41" s="265"/>
      <c r="C41" s="266"/>
      <c r="D41" s="264"/>
      <c r="E41" s="267" t="s">
        <v>104</v>
      </c>
      <c r="F41" s="264"/>
      <c r="G41" s="264" t="s">
        <v>490</v>
      </c>
      <c r="H41" s="264"/>
      <c r="I41" s="264"/>
      <c r="J41" s="264"/>
      <c r="K41" s="262"/>
    </row>
    <row r="42" s="1" customFormat="1" ht="15" customHeight="1">
      <c r="B42" s="265"/>
      <c r="C42" s="266"/>
      <c r="D42" s="264"/>
      <c r="E42" s="267" t="s">
        <v>491</v>
      </c>
      <c r="F42" s="264"/>
      <c r="G42" s="264" t="s">
        <v>492</v>
      </c>
      <c r="H42" s="264"/>
      <c r="I42" s="264"/>
      <c r="J42" s="264"/>
      <c r="K42" s="262"/>
    </row>
    <row r="43" s="1" customFormat="1" ht="15" customHeight="1">
      <c r="B43" s="265"/>
      <c r="C43" s="266"/>
      <c r="D43" s="264"/>
      <c r="E43" s="267"/>
      <c r="F43" s="264"/>
      <c r="G43" s="264" t="s">
        <v>493</v>
      </c>
      <c r="H43" s="264"/>
      <c r="I43" s="264"/>
      <c r="J43" s="264"/>
      <c r="K43" s="262"/>
    </row>
    <row r="44" s="1" customFormat="1" ht="15" customHeight="1">
      <c r="B44" s="265"/>
      <c r="C44" s="266"/>
      <c r="D44" s="264"/>
      <c r="E44" s="267" t="s">
        <v>494</v>
      </c>
      <c r="F44" s="264"/>
      <c r="G44" s="264" t="s">
        <v>495</v>
      </c>
      <c r="H44" s="264"/>
      <c r="I44" s="264"/>
      <c r="J44" s="264"/>
      <c r="K44" s="262"/>
    </row>
    <row r="45" s="1" customFormat="1" ht="15" customHeight="1">
      <c r="B45" s="265"/>
      <c r="C45" s="266"/>
      <c r="D45" s="264"/>
      <c r="E45" s="267" t="s">
        <v>106</v>
      </c>
      <c r="F45" s="264"/>
      <c r="G45" s="264" t="s">
        <v>496</v>
      </c>
      <c r="H45" s="264"/>
      <c r="I45" s="264"/>
      <c r="J45" s="264"/>
      <c r="K45" s="262"/>
    </row>
    <row r="46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="1" customFormat="1" ht="15" customHeight="1">
      <c r="B47" s="265"/>
      <c r="C47" s="266"/>
      <c r="D47" s="264" t="s">
        <v>497</v>
      </c>
      <c r="E47" s="264"/>
      <c r="F47" s="264"/>
      <c r="G47" s="264"/>
      <c r="H47" s="264"/>
      <c r="I47" s="264"/>
      <c r="J47" s="264"/>
      <c r="K47" s="262"/>
    </row>
    <row r="48" s="1" customFormat="1" ht="15" customHeight="1">
      <c r="B48" s="265"/>
      <c r="C48" s="266"/>
      <c r="D48" s="266"/>
      <c r="E48" s="264" t="s">
        <v>498</v>
      </c>
      <c r="F48" s="264"/>
      <c r="G48" s="264"/>
      <c r="H48" s="264"/>
      <c r="I48" s="264"/>
      <c r="J48" s="264"/>
      <c r="K48" s="262"/>
    </row>
    <row r="49" s="1" customFormat="1" ht="15" customHeight="1">
      <c r="B49" s="265"/>
      <c r="C49" s="266"/>
      <c r="D49" s="266"/>
      <c r="E49" s="264" t="s">
        <v>499</v>
      </c>
      <c r="F49" s="264"/>
      <c r="G49" s="264"/>
      <c r="H49" s="264"/>
      <c r="I49" s="264"/>
      <c r="J49" s="264"/>
      <c r="K49" s="262"/>
    </row>
    <row r="50" s="1" customFormat="1" ht="15" customHeight="1">
      <c r="B50" s="265"/>
      <c r="C50" s="266"/>
      <c r="D50" s="266"/>
      <c r="E50" s="264" t="s">
        <v>500</v>
      </c>
      <c r="F50" s="264"/>
      <c r="G50" s="264"/>
      <c r="H50" s="264"/>
      <c r="I50" s="264"/>
      <c r="J50" s="264"/>
      <c r="K50" s="262"/>
    </row>
    <row r="51" s="1" customFormat="1" ht="15" customHeight="1">
      <c r="B51" s="265"/>
      <c r="C51" s="266"/>
      <c r="D51" s="264" t="s">
        <v>501</v>
      </c>
      <c r="E51" s="264"/>
      <c r="F51" s="264"/>
      <c r="G51" s="264"/>
      <c r="H51" s="264"/>
      <c r="I51" s="264"/>
      <c r="J51" s="264"/>
      <c r="K51" s="262"/>
    </row>
    <row r="52" s="1" customFormat="1" ht="25.5" customHeight="1">
      <c r="B52" s="260"/>
      <c r="C52" s="261" t="s">
        <v>502</v>
      </c>
      <c r="D52" s="261"/>
      <c r="E52" s="261"/>
      <c r="F52" s="261"/>
      <c r="G52" s="261"/>
      <c r="H52" s="261"/>
      <c r="I52" s="261"/>
      <c r="J52" s="261"/>
      <c r="K52" s="262"/>
    </row>
    <row r="53" s="1" customFormat="1" ht="5.25" customHeight="1">
      <c r="B53" s="260"/>
      <c r="C53" s="263"/>
      <c r="D53" s="263"/>
      <c r="E53" s="263"/>
      <c r="F53" s="263"/>
      <c r="G53" s="263"/>
      <c r="H53" s="263"/>
      <c r="I53" s="263"/>
      <c r="J53" s="263"/>
      <c r="K53" s="262"/>
    </row>
    <row r="54" s="1" customFormat="1" ht="15" customHeight="1">
      <c r="B54" s="260"/>
      <c r="C54" s="264" t="s">
        <v>503</v>
      </c>
      <c r="D54" s="264"/>
      <c r="E54" s="264"/>
      <c r="F54" s="264"/>
      <c r="G54" s="264"/>
      <c r="H54" s="264"/>
      <c r="I54" s="264"/>
      <c r="J54" s="264"/>
      <c r="K54" s="262"/>
    </row>
    <row r="55" s="1" customFormat="1" ht="15" customHeight="1">
      <c r="B55" s="260"/>
      <c r="C55" s="264" t="s">
        <v>504</v>
      </c>
      <c r="D55" s="264"/>
      <c r="E55" s="264"/>
      <c r="F55" s="264"/>
      <c r="G55" s="264"/>
      <c r="H55" s="264"/>
      <c r="I55" s="264"/>
      <c r="J55" s="264"/>
      <c r="K55" s="262"/>
    </row>
    <row r="56" s="1" customFormat="1" ht="12.75" customHeight="1">
      <c r="B56" s="260"/>
      <c r="C56" s="264"/>
      <c r="D56" s="264"/>
      <c r="E56" s="264"/>
      <c r="F56" s="264"/>
      <c r="G56" s="264"/>
      <c r="H56" s="264"/>
      <c r="I56" s="264"/>
      <c r="J56" s="264"/>
      <c r="K56" s="262"/>
    </row>
    <row r="57" s="1" customFormat="1" ht="15" customHeight="1">
      <c r="B57" s="260"/>
      <c r="C57" s="264" t="s">
        <v>505</v>
      </c>
      <c r="D57" s="264"/>
      <c r="E57" s="264"/>
      <c r="F57" s="264"/>
      <c r="G57" s="264"/>
      <c r="H57" s="264"/>
      <c r="I57" s="264"/>
      <c r="J57" s="264"/>
      <c r="K57" s="262"/>
    </row>
    <row r="58" s="1" customFormat="1" ht="15" customHeight="1">
      <c r="B58" s="260"/>
      <c r="C58" s="266"/>
      <c r="D58" s="264" t="s">
        <v>506</v>
      </c>
      <c r="E58" s="264"/>
      <c r="F58" s="264"/>
      <c r="G58" s="264"/>
      <c r="H58" s="264"/>
      <c r="I58" s="264"/>
      <c r="J58" s="264"/>
      <c r="K58" s="262"/>
    </row>
    <row r="59" s="1" customFormat="1" ht="15" customHeight="1">
      <c r="B59" s="260"/>
      <c r="C59" s="266"/>
      <c r="D59" s="264" t="s">
        <v>507</v>
      </c>
      <c r="E59" s="264"/>
      <c r="F59" s="264"/>
      <c r="G59" s="264"/>
      <c r="H59" s="264"/>
      <c r="I59" s="264"/>
      <c r="J59" s="264"/>
      <c r="K59" s="262"/>
    </row>
    <row r="60" s="1" customFormat="1" ht="15" customHeight="1">
      <c r="B60" s="260"/>
      <c r="C60" s="266"/>
      <c r="D60" s="264" t="s">
        <v>508</v>
      </c>
      <c r="E60" s="264"/>
      <c r="F60" s="264"/>
      <c r="G60" s="264"/>
      <c r="H60" s="264"/>
      <c r="I60" s="264"/>
      <c r="J60" s="264"/>
      <c r="K60" s="262"/>
    </row>
    <row r="61" s="1" customFormat="1" ht="15" customHeight="1">
      <c r="B61" s="260"/>
      <c r="C61" s="266"/>
      <c r="D61" s="264" t="s">
        <v>509</v>
      </c>
      <c r="E61" s="264"/>
      <c r="F61" s="264"/>
      <c r="G61" s="264"/>
      <c r="H61" s="264"/>
      <c r="I61" s="264"/>
      <c r="J61" s="264"/>
      <c r="K61" s="262"/>
    </row>
    <row r="62" s="1" customFormat="1" ht="15" customHeight="1">
      <c r="B62" s="260"/>
      <c r="C62" s="266"/>
      <c r="D62" s="269" t="s">
        <v>510</v>
      </c>
      <c r="E62" s="269"/>
      <c r="F62" s="269"/>
      <c r="G62" s="269"/>
      <c r="H62" s="269"/>
      <c r="I62" s="269"/>
      <c r="J62" s="269"/>
      <c r="K62" s="262"/>
    </row>
    <row r="63" s="1" customFormat="1" ht="15" customHeight="1">
      <c r="B63" s="260"/>
      <c r="C63" s="266"/>
      <c r="D63" s="264" t="s">
        <v>511</v>
      </c>
      <c r="E63" s="264"/>
      <c r="F63" s="264"/>
      <c r="G63" s="264"/>
      <c r="H63" s="264"/>
      <c r="I63" s="264"/>
      <c r="J63" s="264"/>
      <c r="K63" s="262"/>
    </row>
    <row r="64" s="1" customFormat="1" ht="12.75" customHeight="1">
      <c r="B64" s="260"/>
      <c r="C64" s="266"/>
      <c r="D64" s="266"/>
      <c r="E64" s="270"/>
      <c r="F64" s="266"/>
      <c r="G64" s="266"/>
      <c r="H64" s="266"/>
      <c r="I64" s="266"/>
      <c r="J64" s="266"/>
      <c r="K64" s="262"/>
    </row>
    <row r="65" s="1" customFormat="1" ht="15" customHeight="1">
      <c r="B65" s="260"/>
      <c r="C65" s="266"/>
      <c r="D65" s="264" t="s">
        <v>512</v>
      </c>
      <c r="E65" s="264"/>
      <c r="F65" s="264"/>
      <c r="G65" s="264"/>
      <c r="H65" s="264"/>
      <c r="I65" s="264"/>
      <c r="J65" s="264"/>
      <c r="K65" s="262"/>
    </row>
    <row r="66" s="1" customFormat="1" ht="15" customHeight="1">
      <c r="B66" s="260"/>
      <c r="C66" s="266"/>
      <c r="D66" s="269" t="s">
        <v>513</v>
      </c>
      <c r="E66" s="269"/>
      <c r="F66" s="269"/>
      <c r="G66" s="269"/>
      <c r="H66" s="269"/>
      <c r="I66" s="269"/>
      <c r="J66" s="269"/>
      <c r="K66" s="262"/>
    </row>
    <row r="67" s="1" customFormat="1" ht="15" customHeight="1">
      <c r="B67" s="260"/>
      <c r="C67" s="266"/>
      <c r="D67" s="264" t="s">
        <v>514</v>
      </c>
      <c r="E67" s="264"/>
      <c r="F67" s="264"/>
      <c r="G67" s="264"/>
      <c r="H67" s="264"/>
      <c r="I67" s="264"/>
      <c r="J67" s="264"/>
      <c r="K67" s="262"/>
    </row>
    <row r="68" s="1" customFormat="1" ht="15" customHeight="1">
      <c r="B68" s="260"/>
      <c r="C68" s="266"/>
      <c r="D68" s="264" t="s">
        <v>515</v>
      </c>
      <c r="E68" s="264"/>
      <c r="F68" s="264"/>
      <c r="G68" s="264"/>
      <c r="H68" s="264"/>
      <c r="I68" s="264"/>
      <c r="J68" s="264"/>
      <c r="K68" s="262"/>
    </row>
    <row r="69" s="1" customFormat="1" ht="15" customHeight="1">
      <c r="B69" s="260"/>
      <c r="C69" s="266"/>
      <c r="D69" s="264" t="s">
        <v>516</v>
      </c>
      <c r="E69" s="264"/>
      <c r="F69" s="264"/>
      <c r="G69" s="264"/>
      <c r="H69" s="264"/>
      <c r="I69" s="264"/>
      <c r="J69" s="264"/>
      <c r="K69" s="262"/>
    </row>
    <row r="70" s="1" customFormat="1" ht="15" customHeight="1">
      <c r="B70" s="260"/>
      <c r="C70" s="266"/>
      <c r="D70" s="264" t="s">
        <v>517</v>
      </c>
      <c r="E70" s="264"/>
      <c r="F70" s="264"/>
      <c r="G70" s="264"/>
      <c r="H70" s="264"/>
      <c r="I70" s="264"/>
      <c r="J70" s="264"/>
      <c r="K70" s="262"/>
    </row>
    <row r="7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="1" customFormat="1" ht="45" customHeight="1">
      <c r="B75" s="279"/>
      <c r="C75" s="280" t="s">
        <v>518</v>
      </c>
      <c r="D75" s="280"/>
      <c r="E75" s="280"/>
      <c r="F75" s="280"/>
      <c r="G75" s="280"/>
      <c r="H75" s="280"/>
      <c r="I75" s="280"/>
      <c r="J75" s="280"/>
      <c r="K75" s="281"/>
    </row>
    <row r="76" s="1" customFormat="1" ht="17.25" customHeight="1">
      <c r="B76" s="279"/>
      <c r="C76" s="282" t="s">
        <v>519</v>
      </c>
      <c r="D76" s="282"/>
      <c r="E76" s="282"/>
      <c r="F76" s="282" t="s">
        <v>520</v>
      </c>
      <c r="G76" s="283"/>
      <c r="H76" s="282" t="s">
        <v>57</v>
      </c>
      <c r="I76" s="282" t="s">
        <v>60</v>
      </c>
      <c r="J76" s="282" t="s">
        <v>521</v>
      </c>
      <c r="K76" s="281"/>
    </row>
    <row r="77" s="1" customFormat="1" ht="17.25" customHeight="1">
      <c r="B77" s="279"/>
      <c r="C77" s="284" t="s">
        <v>522</v>
      </c>
      <c r="D77" s="284"/>
      <c r="E77" s="284"/>
      <c r="F77" s="285" t="s">
        <v>523</v>
      </c>
      <c r="G77" s="286"/>
      <c r="H77" s="284"/>
      <c r="I77" s="284"/>
      <c r="J77" s="284" t="s">
        <v>524</v>
      </c>
      <c r="K77" s="281"/>
    </row>
    <row r="78" s="1" customFormat="1" ht="5.25" customHeight="1">
      <c r="B78" s="279"/>
      <c r="C78" s="287"/>
      <c r="D78" s="287"/>
      <c r="E78" s="287"/>
      <c r="F78" s="287"/>
      <c r="G78" s="288"/>
      <c r="H78" s="287"/>
      <c r="I78" s="287"/>
      <c r="J78" s="287"/>
      <c r="K78" s="281"/>
    </row>
    <row r="79" s="1" customFormat="1" ht="15" customHeight="1">
      <c r="B79" s="279"/>
      <c r="C79" s="267" t="s">
        <v>56</v>
      </c>
      <c r="D79" s="289"/>
      <c r="E79" s="289"/>
      <c r="F79" s="290" t="s">
        <v>525</v>
      </c>
      <c r="G79" s="291"/>
      <c r="H79" s="267" t="s">
        <v>526</v>
      </c>
      <c r="I79" s="267" t="s">
        <v>527</v>
      </c>
      <c r="J79" s="267">
        <v>20</v>
      </c>
      <c r="K79" s="281"/>
    </row>
    <row r="80" s="1" customFormat="1" ht="15" customHeight="1">
      <c r="B80" s="279"/>
      <c r="C80" s="267" t="s">
        <v>528</v>
      </c>
      <c r="D80" s="267"/>
      <c r="E80" s="267"/>
      <c r="F80" s="290" t="s">
        <v>525</v>
      </c>
      <c r="G80" s="291"/>
      <c r="H80" s="267" t="s">
        <v>529</v>
      </c>
      <c r="I80" s="267" t="s">
        <v>527</v>
      </c>
      <c r="J80" s="267">
        <v>120</v>
      </c>
      <c r="K80" s="281"/>
    </row>
    <row r="81" s="1" customFormat="1" ht="15" customHeight="1">
      <c r="B81" s="292"/>
      <c r="C81" s="267" t="s">
        <v>530</v>
      </c>
      <c r="D81" s="267"/>
      <c r="E81" s="267"/>
      <c r="F81" s="290" t="s">
        <v>531</v>
      </c>
      <c r="G81" s="291"/>
      <c r="H81" s="267" t="s">
        <v>532</v>
      </c>
      <c r="I81" s="267" t="s">
        <v>527</v>
      </c>
      <c r="J81" s="267">
        <v>50</v>
      </c>
      <c r="K81" s="281"/>
    </row>
    <row r="82" s="1" customFormat="1" ht="15" customHeight="1">
      <c r="B82" s="292"/>
      <c r="C82" s="267" t="s">
        <v>533</v>
      </c>
      <c r="D82" s="267"/>
      <c r="E82" s="267"/>
      <c r="F82" s="290" t="s">
        <v>525</v>
      </c>
      <c r="G82" s="291"/>
      <c r="H82" s="267" t="s">
        <v>534</v>
      </c>
      <c r="I82" s="267" t="s">
        <v>535</v>
      </c>
      <c r="J82" s="267"/>
      <c r="K82" s="281"/>
    </row>
    <row r="83" s="1" customFormat="1" ht="15" customHeight="1">
      <c r="B83" s="292"/>
      <c r="C83" s="293" t="s">
        <v>536</v>
      </c>
      <c r="D83" s="293"/>
      <c r="E83" s="293"/>
      <c r="F83" s="294" t="s">
        <v>531</v>
      </c>
      <c r="G83" s="293"/>
      <c r="H83" s="293" t="s">
        <v>537</v>
      </c>
      <c r="I83" s="293" t="s">
        <v>527</v>
      </c>
      <c r="J83" s="293">
        <v>15</v>
      </c>
      <c r="K83" s="281"/>
    </row>
    <row r="84" s="1" customFormat="1" ht="15" customHeight="1">
      <c r="B84" s="292"/>
      <c r="C84" s="293" t="s">
        <v>538</v>
      </c>
      <c r="D84" s="293"/>
      <c r="E84" s="293"/>
      <c r="F84" s="294" t="s">
        <v>531</v>
      </c>
      <c r="G84" s="293"/>
      <c r="H84" s="293" t="s">
        <v>539</v>
      </c>
      <c r="I84" s="293" t="s">
        <v>527</v>
      </c>
      <c r="J84" s="293">
        <v>15</v>
      </c>
      <c r="K84" s="281"/>
    </row>
    <row r="85" s="1" customFormat="1" ht="15" customHeight="1">
      <c r="B85" s="292"/>
      <c r="C85" s="293" t="s">
        <v>540</v>
      </c>
      <c r="D85" s="293"/>
      <c r="E85" s="293"/>
      <c r="F85" s="294" t="s">
        <v>531</v>
      </c>
      <c r="G85" s="293"/>
      <c r="H85" s="293" t="s">
        <v>541</v>
      </c>
      <c r="I85" s="293" t="s">
        <v>527</v>
      </c>
      <c r="J85" s="293">
        <v>20</v>
      </c>
      <c r="K85" s="281"/>
    </row>
    <row r="86" s="1" customFormat="1" ht="15" customHeight="1">
      <c r="B86" s="292"/>
      <c r="C86" s="293" t="s">
        <v>542</v>
      </c>
      <c r="D86" s="293"/>
      <c r="E86" s="293"/>
      <c r="F86" s="294" t="s">
        <v>531</v>
      </c>
      <c r="G86" s="293"/>
      <c r="H86" s="293" t="s">
        <v>543</v>
      </c>
      <c r="I86" s="293" t="s">
        <v>527</v>
      </c>
      <c r="J86" s="293">
        <v>20</v>
      </c>
      <c r="K86" s="281"/>
    </row>
    <row r="87" s="1" customFormat="1" ht="15" customHeight="1">
      <c r="B87" s="292"/>
      <c r="C87" s="267" t="s">
        <v>544</v>
      </c>
      <c r="D87" s="267"/>
      <c r="E87" s="267"/>
      <c r="F87" s="290" t="s">
        <v>531</v>
      </c>
      <c r="G87" s="291"/>
      <c r="H87" s="267" t="s">
        <v>545</v>
      </c>
      <c r="I87" s="267" t="s">
        <v>527</v>
      </c>
      <c r="J87" s="267">
        <v>50</v>
      </c>
      <c r="K87" s="281"/>
    </row>
    <row r="88" s="1" customFormat="1" ht="15" customHeight="1">
      <c r="B88" s="292"/>
      <c r="C88" s="267" t="s">
        <v>546</v>
      </c>
      <c r="D88" s="267"/>
      <c r="E88" s="267"/>
      <c r="F88" s="290" t="s">
        <v>531</v>
      </c>
      <c r="G88" s="291"/>
      <c r="H88" s="267" t="s">
        <v>547</v>
      </c>
      <c r="I88" s="267" t="s">
        <v>527</v>
      </c>
      <c r="J88" s="267">
        <v>20</v>
      </c>
      <c r="K88" s="281"/>
    </row>
    <row r="89" s="1" customFormat="1" ht="15" customHeight="1">
      <c r="B89" s="292"/>
      <c r="C89" s="267" t="s">
        <v>548</v>
      </c>
      <c r="D89" s="267"/>
      <c r="E89" s="267"/>
      <c r="F89" s="290" t="s">
        <v>531</v>
      </c>
      <c r="G89" s="291"/>
      <c r="H89" s="267" t="s">
        <v>549</v>
      </c>
      <c r="I89" s="267" t="s">
        <v>527</v>
      </c>
      <c r="J89" s="267">
        <v>20</v>
      </c>
      <c r="K89" s="281"/>
    </row>
    <row r="90" s="1" customFormat="1" ht="15" customHeight="1">
      <c r="B90" s="292"/>
      <c r="C90" s="267" t="s">
        <v>550</v>
      </c>
      <c r="D90" s="267"/>
      <c r="E90" s="267"/>
      <c r="F90" s="290" t="s">
        <v>531</v>
      </c>
      <c r="G90" s="291"/>
      <c r="H90" s="267" t="s">
        <v>551</v>
      </c>
      <c r="I90" s="267" t="s">
        <v>527</v>
      </c>
      <c r="J90" s="267">
        <v>50</v>
      </c>
      <c r="K90" s="281"/>
    </row>
    <row r="91" s="1" customFormat="1" ht="15" customHeight="1">
      <c r="B91" s="292"/>
      <c r="C91" s="267" t="s">
        <v>552</v>
      </c>
      <c r="D91" s="267"/>
      <c r="E91" s="267"/>
      <c r="F91" s="290" t="s">
        <v>531</v>
      </c>
      <c r="G91" s="291"/>
      <c r="H91" s="267" t="s">
        <v>552</v>
      </c>
      <c r="I91" s="267" t="s">
        <v>527</v>
      </c>
      <c r="J91" s="267">
        <v>50</v>
      </c>
      <c r="K91" s="281"/>
    </row>
    <row r="92" s="1" customFormat="1" ht="15" customHeight="1">
      <c r="B92" s="292"/>
      <c r="C92" s="267" t="s">
        <v>553</v>
      </c>
      <c r="D92" s="267"/>
      <c r="E92" s="267"/>
      <c r="F92" s="290" t="s">
        <v>531</v>
      </c>
      <c r="G92" s="291"/>
      <c r="H92" s="267" t="s">
        <v>554</v>
      </c>
      <c r="I92" s="267" t="s">
        <v>527</v>
      </c>
      <c r="J92" s="267">
        <v>255</v>
      </c>
      <c r="K92" s="281"/>
    </row>
    <row r="93" s="1" customFormat="1" ht="15" customHeight="1">
      <c r="B93" s="292"/>
      <c r="C93" s="267" t="s">
        <v>555</v>
      </c>
      <c r="D93" s="267"/>
      <c r="E93" s="267"/>
      <c r="F93" s="290" t="s">
        <v>525</v>
      </c>
      <c r="G93" s="291"/>
      <c r="H93" s="267" t="s">
        <v>556</v>
      </c>
      <c r="I93" s="267" t="s">
        <v>557</v>
      </c>
      <c r="J93" s="267"/>
      <c r="K93" s="281"/>
    </row>
    <row r="94" s="1" customFormat="1" ht="15" customHeight="1">
      <c r="B94" s="292"/>
      <c r="C94" s="267" t="s">
        <v>558</v>
      </c>
      <c r="D94" s="267"/>
      <c r="E94" s="267"/>
      <c r="F94" s="290" t="s">
        <v>525</v>
      </c>
      <c r="G94" s="291"/>
      <c r="H94" s="267" t="s">
        <v>559</v>
      </c>
      <c r="I94" s="267" t="s">
        <v>560</v>
      </c>
      <c r="J94" s="267"/>
      <c r="K94" s="281"/>
    </row>
    <row r="95" s="1" customFormat="1" ht="15" customHeight="1">
      <c r="B95" s="292"/>
      <c r="C95" s="267" t="s">
        <v>561</v>
      </c>
      <c r="D95" s="267"/>
      <c r="E95" s="267"/>
      <c r="F95" s="290" t="s">
        <v>525</v>
      </c>
      <c r="G95" s="291"/>
      <c r="H95" s="267" t="s">
        <v>561</v>
      </c>
      <c r="I95" s="267" t="s">
        <v>560</v>
      </c>
      <c r="J95" s="267"/>
      <c r="K95" s="281"/>
    </row>
    <row r="96" s="1" customFormat="1" ht="15" customHeight="1">
      <c r="B96" s="292"/>
      <c r="C96" s="267" t="s">
        <v>41</v>
      </c>
      <c r="D96" s="267"/>
      <c r="E96" s="267"/>
      <c r="F96" s="290" t="s">
        <v>525</v>
      </c>
      <c r="G96" s="291"/>
      <c r="H96" s="267" t="s">
        <v>562</v>
      </c>
      <c r="I96" s="267" t="s">
        <v>560</v>
      </c>
      <c r="J96" s="267"/>
      <c r="K96" s="281"/>
    </row>
    <row r="97" s="1" customFormat="1" ht="15" customHeight="1">
      <c r="B97" s="292"/>
      <c r="C97" s="267" t="s">
        <v>51</v>
      </c>
      <c r="D97" s="267"/>
      <c r="E97" s="267"/>
      <c r="F97" s="290" t="s">
        <v>525</v>
      </c>
      <c r="G97" s="291"/>
      <c r="H97" s="267" t="s">
        <v>563</v>
      </c>
      <c r="I97" s="267" t="s">
        <v>560</v>
      </c>
      <c r="J97" s="267"/>
      <c r="K97" s="281"/>
    </row>
    <row r="98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="1" customFormat="1" ht="45" customHeight="1">
      <c r="B102" s="279"/>
      <c r="C102" s="280" t="s">
        <v>564</v>
      </c>
      <c r="D102" s="280"/>
      <c r="E102" s="280"/>
      <c r="F102" s="280"/>
      <c r="G102" s="280"/>
      <c r="H102" s="280"/>
      <c r="I102" s="280"/>
      <c r="J102" s="280"/>
      <c r="K102" s="281"/>
    </row>
    <row r="103" s="1" customFormat="1" ht="17.25" customHeight="1">
      <c r="B103" s="279"/>
      <c r="C103" s="282" t="s">
        <v>519</v>
      </c>
      <c r="D103" s="282"/>
      <c r="E103" s="282"/>
      <c r="F103" s="282" t="s">
        <v>520</v>
      </c>
      <c r="G103" s="283"/>
      <c r="H103" s="282" t="s">
        <v>57</v>
      </c>
      <c r="I103" s="282" t="s">
        <v>60</v>
      </c>
      <c r="J103" s="282" t="s">
        <v>521</v>
      </c>
      <c r="K103" s="281"/>
    </row>
    <row r="104" s="1" customFormat="1" ht="17.25" customHeight="1">
      <c r="B104" s="279"/>
      <c r="C104" s="284" t="s">
        <v>522</v>
      </c>
      <c r="D104" s="284"/>
      <c r="E104" s="284"/>
      <c r="F104" s="285" t="s">
        <v>523</v>
      </c>
      <c r="G104" s="286"/>
      <c r="H104" s="284"/>
      <c r="I104" s="284"/>
      <c r="J104" s="284" t="s">
        <v>524</v>
      </c>
      <c r="K104" s="281"/>
    </row>
    <row r="105" s="1" customFormat="1" ht="5.25" customHeight="1">
      <c r="B105" s="279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="1" customFormat="1" ht="15" customHeight="1">
      <c r="B106" s="279"/>
      <c r="C106" s="267" t="s">
        <v>56</v>
      </c>
      <c r="D106" s="289"/>
      <c r="E106" s="289"/>
      <c r="F106" s="290" t="s">
        <v>525</v>
      </c>
      <c r="G106" s="267"/>
      <c r="H106" s="267" t="s">
        <v>565</v>
      </c>
      <c r="I106" s="267" t="s">
        <v>527</v>
      </c>
      <c r="J106" s="267">
        <v>20</v>
      </c>
      <c r="K106" s="281"/>
    </row>
    <row r="107" s="1" customFormat="1" ht="15" customHeight="1">
      <c r="B107" s="279"/>
      <c r="C107" s="267" t="s">
        <v>528</v>
      </c>
      <c r="D107" s="267"/>
      <c r="E107" s="267"/>
      <c r="F107" s="290" t="s">
        <v>525</v>
      </c>
      <c r="G107" s="267"/>
      <c r="H107" s="267" t="s">
        <v>565</v>
      </c>
      <c r="I107" s="267" t="s">
        <v>527</v>
      </c>
      <c r="J107" s="267">
        <v>120</v>
      </c>
      <c r="K107" s="281"/>
    </row>
    <row r="108" s="1" customFormat="1" ht="15" customHeight="1">
      <c r="B108" s="292"/>
      <c r="C108" s="267" t="s">
        <v>530</v>
      </c>
      <c r="D108" s="267"/>
      <c r="E108" s="267"/>
      <c r="F108" s="290" t="s">
        <v>531</v>
      </c>
      <c r="G108" s="267"/>
      <c r="H108" s="267" t="s">
        <v>565</v>
      </c>
      <c r="I108" s="267" t="s">
        <v>527</v>
      </c>
      <c r="J108" s="267">
        <v>50</v>
      </c>
      <c r="K108" s="281"/>
    </row>
    <row r="109" s="1" customFormat="1" ht="15" customHeight="1">
      <c r="B109" s="292"/>
      <c r="C109" s="267" t="s">
        <v>533</v>
      </c>
      <c r="D109" s="267"/>
      <c r="E109" s="267"/>
      <c r="F109" s="290" t="s">
        <v>525</v>
      </c>
      <c r="G109" s="267"/>
      <c r="H109" s="267" t="s">
        <v>565</v>
      </c>
      <c r="I109" s="267" t="s">
        <v>535</v>
      </c>
      <c r="J109" s="267"/>
      <c r="K109" s="281"/>
    </row>
    <row r="110" s="1" customFormat="1" ht="15" customHeight="1">
      <c r="B110" s="292"/>
      <c r="C110" s="267" t="s">
        <v>544</v>
      </c>
      <c r="D110" s="267"/>
      <c r="E110" s="267"/>
      <c r="F110" s="290" t="s">
        <v>531</v>
      </c>
      <c r="G110" s="267"/>
      <c r="H110" s="267" t="s">
        <v>565</v>
      </c>
      <c r="I110" s="267" t="s">
        <v>527</v>
      </c>
      <c r="J110" s="267">
        <v>50</v>
      </c>
      <c r="K110" s="281"/>
    </row>
    <row r="111" s="1" customFormat="1" ht="15" customHeight="1">
      <c r="B111" s="292"/>
      <c r="C111" s="267" t="s">
        <v>552</v>
      </c>
      <c r="D111" s="267"/>
      <c r="E111" s="267"/>
      <c r="F111" s="290" t="s">
        <v>531</v>
      </c>
      <c r="G111" s="267"/>
      <c r="H111" s="267" t="s">
        <v>565</v>
      </c>
      <c r="I111" s="267" t="s">
        <v>527</v>
      </c>
      <c r="J111" s="267">
        <v>50</v>
      </c>
      <c r="K111" s="281"/>
    </row>
    <row r="112" s="1" customFormat="1" ht="15" customHeight="1">
      <c r="B112" s="292"/>
      <c r="C112" s="267" t="s">
        <v>550</v>
      </c>
      <c r="D112" s="267"/>
      <c r="E112" s="267"/>
      <c r="F112" s="290" t="s">
        <v>531</v>
      </c>
      <c r="G112" s="267"/>
      <c r="H112" s="267" t="s">
        <v>565</v>
      </c>
      <c r="I112" s="267" t="s">
        <v>527</v>
      </c>
      <c r="J112" s="267">
        <v>50</v>
      </c>
      <c r="K112" s="281"/>
    </row>
    <row r="113" s="1" customFormat="1" ht="15" customHeight="1">
      <c r="B113" s="292"/>
      <c r="C113" s="267" t="s">
        <v>56</v>
      </c>
      <c r="D113" s="267"/>
      <c r="E113" s="267"/>
      <c r="F113" s="290" t="s">
        <v>525</v>
      </c>
      <c r="G113" s="267"/>
      <c r="H113" s="267" t="s">
        <v>566</v>
      </c>
      <c r="I113" s="267" t="s">
        <v>527</v>
      </c>
      <c r="J113" s="267">
        <v>20</v>
      </c>
      <c r="K113" s="281"/>
    </row>
    <row r="114" s="1" customFormat="1" ht="15" customHeight="1">
      <c r="B114" s="292"/>
      <c r="C114" s="267" t="s">
        <v>567</v>
      </c>
      <c r="D114" s="267"/>
      <c r="E114" s="267"/>
      <c r="F114" s="290" t="s">
        <v>525</v>
      </c>
      <c r="G114" s="267"/>
      <c r="H114" s="267" t="s">
        <v>568</v>
      </c>
      <c r="I114" s="267" t="s">
        <v>527</v>
      </c>
      <c r="J114" s="267">
        <v>120</v>
      </c>
      <c r="K114" s="281"/>
    </row>
    <row r="115" s="1" customFormat="1" ht="15" customHeight="1">
      <c r="B115" s="292"/>
      <c r="C115" s="267" t="s">
        <v>41</v>
      </c>
      <c r="D115" s="267"/>
      <c r="E115" s="267"/>
      <c r="F115" s="290" t="s">
        <v>525</v>
      </c>
      <c r="G115" s="267"/>
      <c r="H115" s="267" t="s">
        <v>569</v>
      </c>
      <c r="I115" s="267" t="s">
        <v>560</v>
      </c>
      <c r="J115" s="267"/>
      <c r="K115" s="281"/>
    </row>
    <row r="116" s="1" customFormat="1" ht="15" customHeight="1">
      <c r="B116" s="292"/>
      <c r="C116" s="267" t="s">
        <v>51</v>
      </c>
      <c r="D116" s="267"/>
      <c r="E116" s="267"/>
      <c r="F116" s="290" t="s">
        <v>525</v>
      </c>
      <c r="G116" s="267"/>
      <c r="H116" s="267" t="s">
        <v>570</v>
      </c>
      <c r="I116" s="267" t="s">
        <v>560</v>
      </c>
      <c r="J116" s="267"/>
      <c r="K116" s="281"/>
    </row>
    <row r="117" s="1" customFormat="1" ht="15" customHeight="1">
      <c r="B117" s="292"/>
      <c r="C117" s="267" t="s">
        <v>60</v>
      </c>
      <c r="D117" s="267"/>
      <c r="E117" s="267"/>
      <c r="F117" s="290" t="s">
        <v>525</v>
      </c>
      <c r="G117" s="267"/>
      <c r="H117" s="267" t="s">
        <v>571</v>
      </c>
      <c r="I117" s="267" t="s">
        <v>572</v>
      </c>
      <c r="J117" s="267"/>
      <c r="K117" s="281"/>
    </row>
    <row r="118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="1" customFormat="1" ht="45" customHeight="1">
      <c r="B122" s="308"/>
      <c r="C122" s="258" t="s">
        <v>573</v>
      </c>
      <c r="D122" s="258"/>
      <c r="E122" s="258"/>
      <c r="F122" s="258"/>
      <c r="G122" s="258"/>
      <c r="H122" s="258"/>
      <c r="I122" s="258"/>
      <c r="J122" s="258"/>
      <c r="K122" s="309"/>
    </row>
    <row r="123" s="1" customFormat="1" ht="17.25" customHeight="1">
      <c r="B123" s="310"/>
      <c r="C123" s="282" t="s">
        <v>519</v>
      </c>
      <c r="D123" s="282"/>
      <c r="E123" s="282"/>
      <c r="F123" s="282" t="s">
        <v>520</v>
      </c>
      <c r="G123" s="283"/>
      <c r="H123" s="282" t="s">
        <v>57</v>
      </c>
      <c r="I123" s="282" t="s">
        <v>60</v>
      </c>
      <c r="J123" s="282" t="s">
        <v>521</v>
      </c>
      <c r="K123" s="311"/>
    </row>
    <row r="124" s="1" customFormat="1" ht="17.25" customHeight="1">
      <c r="B124" s="310"/>
      <c r="C124" s="284" t="s">
        <v>522</v>
      </c>
      <c r="D124" s="284"/>
      <c r="E124" s="284"/>
      <c r="F124" s="285" t="s">
        <v>523</v>
      </c>
      <c r="G124" s="286"/>
      <c r="H124" s="284"/>
      <c r="I124" s="284"/>
      <c r="J124" s="284" t="s">
        <v>524</v>
      </c>
      <c r="K124" s="311"/>
    </row>
    <row r="125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="1" customFormat="1" ht="15" customHeight="1">
      <c r="B126" s="312"/>
      <c r="C126" s="267" t="s">
        <v>528</v>
      </c>
      <c r="D126" s="289"/>
      <c r="E126" s="289"/>
      <c r="F126" s="290" t="s">
        <v>525</v>
      </c>
      <c r="G126" s="267"/>
      <c r="H126" s="267" t="s">
        <v>565</v>
      </c>
      <c r="I126" s="267" t="s">
        <v>527</v>
      </c>
      <c r="J126" s="267">
        <v>120</v>
      </c>
      <c r="K126" s="315"/>
    </row>
    <row r="127" s="1" customFormat="1" ht="15" customHeight="1">
      <c r="B127" s="312"/>
      <c r="C127" s="267" t="s">
        <v>574</v>
      </c>
      <c r="D127" s="267"/>
      <c r="E127" s="267"/>
      <c r="F127" s="290" t="s">
        <v>525</v>
      </c>
      <c r="G127" s="267"/>
      <c r="H127" s="267" t="s">
        <v>575</v>
      </c>
      <c r="I127" s="267" t="s">
        <v>527</v>
      </c>
      <c r="J127" s="267" t="s">
        <v>576</v>
      </c>
      <c r="K127" s="315"/>
    </row>
    <row r="128" s="1" customFormat="1" ht="15" customHeight="1">
      <c r="B128" s="312"/>
      <c r="C128" s="267" t="s">
        <v>473</v>
      </c>
      <c r="D128" s="267"/>
      <c r="E128" s="267"/>
      <c r="F128" s="290" t="s">
        <v>525</v>
      </c>
      <c r="G128" s="267"/>
      <c r="H128" s="267" t="s">
        <v>577</v>
      </c>
      <c r="I128" s="267" t="s">
        <v>527</v>
      </c>
      <c r="J128" s="267" t="s">
        <v>576</v>
      </c>
      <c r="K128" s="315"/>
    </row>
    <row r="129" s="1" customFormat="1" ht="15" customHeight="1">
      <c r="B129" s="312"/>
      <c r="C129" s="267" t="s">
        <v>536</v>
      </c>
      <c r="D129" s="267"/>
      <c r="E129" s="267"/>
      <c r="F129" s="290" t="s">
        <v>531</v>
      </c>
      <c r="G129" s="267"/>
      <c r="H129" s="267" t="s">
        <v>537</v>
      </c>
      <c r="I129" s="267" t="s">
        <v>527</v>
      </c>
      <c r="J129" s="267">
        <v>15</v>
      </c>
      <c r="K129" s="315"/>
    </row>
    <row r="130" s="1" customFormat="1" ht="15" customHeight="1">
      <c r="B130" s="312"/>
      <c r="C130" s="293" t="s">
        <v>538</v>
      </c>
      <c r="D130" s="293"/>
      <c r="E130" s="293"/>
      <c r="F130" s="294" t="s">
        <v>531</v>
      </c>
      <c r="G130" s="293"/>
      <c r="H130" s="293" t="s">
        <v>539</v>
      </c>
      <c r="I130" s="293" t="s">
        <v>527</v>
      </c>
      <c r="J130" s="293">
        <v>15</v>
      </c>
      <c r="K130" s="315"/>
    </row>
    <row r="131" s="1" customFormat="1" ht="15" customHeight="1">
      <c r="B131" s="312"/>
      <c r="C131" s="293" t="s">
        <v>540</v>
      </c>
      <c r="D131" s="293"/>
      <c r="E131" s="293"/>
      <c r="F131" s="294" t="s">
        <v>531</v>
      </c>
      <c r="G131" s="293"/>
      <c r="H131" s="293" t="s">
        <v>541</v>
      </c>
      <c r="I131" s="293" t="s">
        <v>527</v>
      </c>
      <c r="J131" s="293">
        <v>20</v>
      </c>
      <c r="K131" s="315"/>
    </row>
    <row r="132" s="1" customFormat="1" ht="15" customHeight="1">
      <c r="B132" s="312"/>
      <c r="C132" s="293" t="s">
        <v>542</v>
      </c>
      <c r="D132" s="293"/>
      <c r="E132" s="293"/>
      <c r="F132" s="294" t="s">
        <v>531</v>
      </c>
      <c r="G132" s="293"/>
      <c r="H132" s="293" t="s">
        <v>543</v>
      </c>
      <c r="I132" s="293" t="s">
        <v>527</v>
      </c>
      <c r="J132" s="293">
        <v>20</v>
      </c>
      <c r="K132" s="315"/>
    </row>
    <row r="133" s="1" customFormat="1" ht="15" customHeight="1">
      <c r="B133" s="312"/>
      <c r="C133" s="267" t="s">
        <v>530</v>
      </c>
      <c r="D133" s="267"/>
      <c r="E133" s="267"/>
      <c r="F133" s="290" t="s">
        <v>531</v>
      </c>
      <c r="G133" s="267"/>
      <c r="H133" s="267" t="s">
        <v>565</v>
      </c>
      <c r="I133" s="267" t="s">
        <v>527</v>
      </c>
      <c r="J133" s="267">
        <v>50</v>
      </c>
      <c r="K133" s="315"/>
    </row>
    <row r="134" s="1" customFormat="1" ht="15" customHeight="1">
      <c r="B134" s="312"/>
      <c r="C134" s="267" t="s">
        <v>544</v>
      </c>
      <c r="D134" s="267"/>
      <c r="E134" s="267"/>
      <c r="F134" s="290" t="s">
        <v>531</v>
      </c>
      <c r="G134" s="267"/>
      <c r="H134" s="267" t="s">
        <v>565</v>
      </c>
      <c r="I134" s="267" t="s">
        <v>527</v>
      </c>
      <c r="J134" s="267">
        <v>50</v>
      </c>
      <c r="K134" s="315"/>
    </row>
    <row r="135" s="1" customFormat="1" ht="15" customHeight="1">
      <c r="B135" s="312"/>
      <c r="C135" s="267" t="s">
        <v>550</v>
      </c>
      <c r="D135" s="267"/>
      <c r="E135" s="267"/>
      <c r="F135" s="290" t="s">
        <v>531</v>
      </c>
      <c r="G135" s="267"/>
      <c r="H135" s="267" t="s">
        <v>565</v>
      </c>
      <c r="I135" s="267" t="s">
        <v>527</v>
      </c>
      <c r="J135" s="267">
        <v>50</v>
      </c>
      <c r="K135" s="315"/>
    </row>
    <row r="136" s="1" customFormat="1" ht="15" customHeight="1">
      <c r="B136" s="312"/>
      <c r="C136" s="267" t="s">
        <v>552</v>
      </c>
      <c r="D136" s="267"/>
      <c r="E136" s="267"/>
      <c r="F136" s="290" t="s">
        <v>531</v>
      </c>
      <c r="G136" s="267"/>
      <c r="H136" s="267" t="s">
        <v>565</v>
      </c>
      <c r="I136" s="267" t="s">
        <v>527</v>
      </c>
      <c r="J136" s="267">
        <v>50</v>
      </c>
      <c r="K136" s="315"/>
    </row>
    <row r="137" s="1" customFormat="1" ht="15" customHeight="1">
      <c r="B137" s="312"/>
      <c r="C137" s="267" t="s">
        <v>553</v>
      </c>
      <c r="D137" s="267"/>
      <c r="E137" s="267"/>
      <c r="F137" s="290" t="s">
        <v>531</v>
      </c>
      <c r="G137" s="267"/>
      <c r="H137" s="267" t="s">
        <v>578</v>
      </c>
      <c r="I137" s="267" t="s">
        <v>527</v>
      </c>
      <c r="J137" s="267">
        <v>255</v>
      </c>
      <c r="K137" s="315"/>
    </row>
    <row r="138" s="1" customFormat="1" ht="15" customHeight="1">
      <c r="B138" s="312"/>
      <c r="C138" s="267" t="s">
        <v>555</v>
      </c>
      <c r="D138" s="267"/>
      <c r="E138" s="267"/>
      <c r="F138" s="290" t="s">
        <v>525</v>
      </c>
      <c r="G138" s="267"/>
      <c r="H138" s="267" t="s">
        <v>579</v>
      </c>
      <c r="I138" s="267" t="s">
        <v>557</v>
      </c>
      <c r="J138" s="267"/>
      <c r="K138" s="315"/>
    </row>
    <row r="139" s="1" customFormat="1" ht="15" customHeight="1">
      <c r="B139" s="312"/>
      <c r="C139" s="267" t="s">
        <v>558</v>
      </c>
      <c r="D139" s="267"/>
      <c r="E139" s="267"/>
      <c r="F139" s="290" t="s">
        <v>525</v>
      </c>
      <c r="G139" s="267"/>
      <c r="H139" s="267" t="s">
        <v>580</v>
      </c>
      <c r="I139" s="267" t="s">
        <v>560</v>
      </c>
      <c r="J139" s="267"/>
      <c r="K139" s="315"/>
    </row>
    <row r="140" s="1" customFormat="1" ht="15" customHeight="1">
      <c r="B140" s="312"/>
      <c r="C140" s="267" t="s">
        <v>561</v>
      </c>
      <c r="D140" s="267"/>
      <c r="E140" s="267"/>
      <c r="F140" s="290" t="s">
        <v>525</v>
      </c>
      <c r="G140" s="267"/>
      <c r="H140" s="267" t="s">
        <v>561</v>
      </c>
      <c r="I140" s="267" t="s">
        <v>560</v>
      </c>
      <c r="J140" s="267"/>
      <c r="K140" s="315"/>
    </row>
    <row r="141" s="1" customFormat="1" ht="15" customHeight="1">
      <c r="B141" s="312"/>
      <c r="C141" s="267" t="s">
        <v>41</v>
      </c>
      <c r="D141" s="267"/>
      <c r="E141" s="267"/>
      <c r="F141" s="290" t="s">
        <v>525</v>
      </c>
      <c r="G141" s="267"/>
      <c r="H141" s="267" t="s">
        <v>581</v>
      </c>
      <c r="I141" s="267" t="s">
        <v>560</v>
      </c>
      <c r="J141" s="267"/>
      <c r="K141" s="315"/>
    </row>
    <row r="142" s="1" customFormat="1" ht="15" customHeight="1">
      <c r="B142" s="312"/>
      <c r="C142" s="267" t="s">
        <v>582</v>
      </c>
      <c r="D142" s="267"/>
      <c r="E142" s="267"/>
      <c r="F142" s="290" t="s">
        <v>525</v>
      </c>
      <c r="G142" s="267"/>
      <c r="H142" s="267" t="s">
        <v>583</v>
      </c>
      <c r="I142" s="267" t="s">
        <v>560</v>
      </c>
      <c r="J142" s="267"/>
      <c r="K142" s="315"/>
    </row>
    <row r="143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="1" customFormat="1" ht="45" customHeight="1">
      <c r="B147" s="279"/>
      <c r="C147" s="280" t="s">
        <v>584</v>
      </c>
      <c r="D147" s="280"/>
      <c r="E147" s="280"/>
      <c r="F147" s="280"/>
      <c r="G147" s="280"/>
      <c r="H147" s="280"/>
      <c r="I147" s="280"/>
      <c r="J147" s="280"/>
      <c r="K147" s="281"/>
    </row>
    <row r="148" s="1" customFormat="1" ht="17.25" customHeight="1">
      <c r="B148" s="279"/>
      <c r="C148" s="282" t="s">
        <v>519</v>
      </c>
      <c r="D148" s="282"/>
      <c r="E148" s="282"/>
      <c r="F148" s="282" t="s">
        <v>520</v>
      </c>
      <c r="G148" s="283"/>
      <c r="H148" s="282" t="s">
        <v>57</v>
      </c>
      <c r="I148" s="282" t="s">
        <v>60</v>
      </c>
      <c r="J148" s="282" t="s">
        <v>521</v>
      </c>
      <c r="K148" s="281"/>
    </row>
    <row r="149" s="1" customFormat="1" ht="17.25" customHeight="1">
      <c r="B149" s="279"/>
      <c r="C149" s="284" t="s">
        <v>522</v>
      </c>
      <c r="D149" s="284"/>
      <c r="E149" s="284"/>
      <c r="F149" s="285" t="s">
        <v>523</v>
      </c>
      <c r="G149" s="286"/>
      <c r="H149" s="284"/>
      <c r="I149" s="284"/>
      <c r="J149" s="284" t="s">
        <v>524</v>
      </c>
      <c r="K149" s="281"/>
    </row>
    <row r="150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="1" customFormat="1" ht="15" customHeight="1">
      <c r="B151" s="292"/>
      <c r="C151" s="319" t="s">
        <v>528</v>
      </c>
      <c r="D151" s="267"/>
      <c r="E151" s="267"/>
      <c r="F151" s="320" t="s">
        <v>525</v>
      </c>
      <c r="G151" s="267"/>
      <c r="H151" s="319" t="s">
        <v>565</v>
      </c>
      <c r="I151" s="319" t="s">
        <v>527</v>
      </c>
      <c r="J151" s="319">
        <v>120</v>
      </c>
      <c r="K151" s="315"/>
    </row>
    <row r="152" s="1" customFormat="1" ht="15" customHeight="1">
      <c r="B152" s="292"/>
      <c r="C152" s="319" t="s">
        <v>574</v>
      </c>
      <c r="D152" s="267"/>
      <c r="E152" s="267"/>
      <c r="F152" s="320" t="s">
        <v>525</v>
      </c>
      <c r="G152" s="267"/>
      <c r="H152" s="319" t="s">
        <v>585</v>
      </c>
      <c r="I152" s="319" t="s">
        <v>527</v>
      </c>
      <c r="J152" s="319" t="s">
        <v>576</v>
      </c>
      <c r="K152" s="315"/>
    </row>
    <row r="153" s="1" customFormat="1" ht="15" customHeight="1">
      <c r="B153" s="292"/>
      <c r="C153" s="319" t="s">
        <v>473</v>
      </c>
      <c r="D153" s="267"/>
      <c r="E153" s="267"/>
      <c r="F153" s="320" t="s">
        <v>525</v>
      </c>
      <c r="G153" s="267"/>
      <c r="H153" s="319" t="s">
        <v>586</v>
      </c>
      <c r="I153" s="319" t="s">
        <v>527</v>
      </c>
      <c r="J153" s="319" t="s">
        <v>576</v>
      </c>
      <c r="K153" s="315"/>
    </row>
    <row r="154" s="1" customFormat="1" ht="15" customHeight="1">
      <c r="B154" s="292"/>
      <c r="C154" s="319" t="s">
        <v>530</v>
      </c>
      <c r="D154" s="267"/>
      <c r="E154" s="267"/>
      <c r="F154" s="320" t="s">
        <v>531</v>
      </c>
      <c r="G154" s="267"/>
      <c r="H154" s="319" t="s">
        <v>565</v>
      </c>
      <c r="I154" s="319" t="s">
        <v>527</v>
      </c>
      <c r="J154" s="319">
        <v>50</v>
      </c>
      <c r="K154" s="315"/>
    </row>
    <row r="155" s="1" customFormat="1" ht="15" customHeight="1">
      <c r="B155" s="292"/>
      <c r="C155" s="319" t="s">
        <v>533</v>
      </c>
      <c r="D155" s="267"/>
      <c r="E155" s="267"/>
      <c r="F155" s="320" t="s">
        <v>525</v>
      </c>
      <c r="G155" s="267"/>
      <c r="H155" s="319" t="s">
        <v>565</v>
      </c>
      <c r="I155" s="319" t="s">
        <v>535</v>
      </c>
      <c r="J155" s="319"/>
      <c r="K155" s="315"/>
    </row>
    <row r="156" s="1" customFormat="1" ht="15" customHeight="1">
      <c r="B156" s="292"/>
      <c r="C156" s="319" t="s">
        <v>544</v>
      </c>
      <c r="D156" s="267"/>
      <c r="E156" s="267"/>
      <c r="F156" s="320" t="s">
        <v>531</v>
      </c>
      <c r="G156" s="267"/>
      <c r="H156" s="319" t="s">
        <v>565</v>
      </c>
      <c r="I156" s="319" t="s">
        <v>527</v>
      </c>
      <c r="J156" s="319">
        <v>50</v>
      </c>
      <c r="K156" s="315"/>
    </row>
    <row r="157" s="1" customFormat="1" ht="15" customHeight="1">
      <c r="B157" s="292"/>
      <c r="C157" s="319" t="s">
        <v>552</v>
      </c>
      <c r="D157" s="267"/>
      <c r="E157" s="267"/>
      <c r="F157" s="320" t="s">
        <v>531</v>
      </c>
      <c r="G157" s="267"/>
      <c r="H157" s="319" t="s">
        <v>565</v>
      </c>
      <c r="I157" s="319" t="s">
        <v>527</v>
      </c>
      <c r="J157" s="319">
        <v>50</v>
      </c>
      <c r="K157" s="315"/>
    </row>
    <row r="158" s="1" customFormat="1" ht="15" customHeight="1">
      <c r="B158" s="292"/>
      <c r="C158" s="319" t="s">
        <v>550</v>
      </c>
      <c r="D158" s="267"/>
      <c r="E158" s="267"/>
      <c r="F158" s="320" t="s">
        <v>531</v>
      </c>
      <c r="G158" s="267"/>
      <c r="H158" s="319" t="s">
        <v>565</v>
      </c>
      <c r="I158" s="319" t="s">
        <v>527</v>
      </c>
      <c r="J158" s="319">
        <v>50</v>
      </c>
      <c r="K158" s="315"/>
    </row>
    <row r="159" s="1" customFormat="1" ht="15" customHeight="1">
      <c r="B159" s="292"/>
      <c r="C159" s="319" t="s">
        <v>85</v>
      </c>
      <c r="D159" s="267"/>
      <c r="E159" s="267"/>
      <c r="F159" s="320" t="s">
        <v>525</v>
      </c>
      <c r="G159" s="267"/>
      <c r="H159" s="319" t="s">
        <v>587</v>
      </c>
      <c r="I159" s="319" t="s">
        <v>527</v>
      </c>
      <c r="J159" s="319" t="s">
        <v>588</v>
      </c>
      <c r="K159" s="315"/>
    </row>
    <row r="160" s="1" customFormat="1" ht="15" customHeight="1">
      <c r="B160" s="292"/>
      <c r="C160" s="319" t="s">
        <v>589</v>
      </c>
      <c r="D160" s="267"/>
      <c r="E160" s="267"/>
      <c r="F160" s="320" t="s">
        <v>525</v>
      </c>
      <c r="G160" s="267"/>
      <c r="H160" s="319" t="s">
        <v>590</v>
      </c>
      <c r="I160" s="319" t="s">
        <v>560</v>
      </c>
      <c r="J160" s="319"/>
      <c r="K160" s="315"/>
    </row>
    <row r="161" s="1" customFormat="1" ht="15" customHeight="1">
      <c r="B161" s="321"/>
      <c r="C161" s="322"/>
      <c r="D161" s="322"/>
      <c r="E161" s="322"/>
      <c r="F161" s="322"/>
      <c r="G161" s="322"/>
      <c r="H161" s="322"/>
      <c r="I161" s="322"/>
      <c r="J161" s="322"/>
      <c r="K161" s="323"/>
    </row>
    <row r="162" s="1" customFormat="1" ht="18.75" customHeight="1">
      <c r="B162" s="303"/>
      <c r="C162" s="313"/>
      <c r="D162" s="313"/>
      <c r="E162" s="313"/>
      <c r="F162" s="324"/>
      <c r="G162" s="313"/>
      <c r="H162" s="313"/>
      <c r="I162" s="313"/>
      <c r="J162" s="313"/>
      <c r="K162" s="303"/>
    </row>
    <row r="163" s="1" customFormat="1" ht="18.75" customHeight="1">
      <c r="B163" s="303"/>
      <c r="C163" s="313"/>
      <c r="D163" s="313"/>
      <c r="E163" s="313"/>
      <c r="F163" s="324"/>
      <c r="G163" s="313"/>
      <c r="H163" s="313"/>
      <c r="I163" s="313"/>
      <c r="J163" s="313"/>
      <c r="K163" s="303"/>
    </row>
    <row r="164" s="1" customFormat="1" ht="18.75" customHeight="1">
      <c r="B164" s="303"/>
      <c r="C164" s="313"/>
      <c r="D164" s="313"/>
      <c r="E164" s="313"/>
      <c r="F164" s="324"/>
      <c r="G164" s="313"/>
      <c r="H164" s="313"/>
      <c r="I164" s="313"/>
      <c r="J164" s="313"/>
      <c r="K164" s="303"/>
    </row>
    <row r="165" s="1" customFormat="1" ht="18.75" customHeight="1">
      <c r="B165" s="303"/>
      <c r="C165" s="313"/>
      <c r="D165" s="313"/>
      <c r="E165" s="313"/>
      <c r="F165" s="324"/>
      <c r="G165" s="313"/>
      <c r="H165" s="313"/>
      <c r="I165" s="313"/>
      <c r="J165" s="313"/>
      <c r="K165" s="303"/>
    </row>
    <row r="166" s="1" customFormat="1" ht="18.75" customHeight="1">
      <c r="B166" s="303"/>
      <c r="C166" s="313"/>
      <c r="D166" s="313"/>
      <c r="E166" s="313"/>
      <c r="F166" s="324"/>
      <c r="G166" s="313"/>
      <c r="H166" s="313"/>
      <c r="I166" s="313"/>
      <c r="J166" s="313"/>
      <c r="K166" s="303"/>
    </row>
    <row r="167" s="1" customFormat="1" ht="18.75" customHeight="1">
      <c r="B167" s="303"/>
      <c r="C167" s="313"/>
      <c r="D167" s="313"/>
      <c r="E167" s="313"/>
      <c r="F167" s="324"/>
      <c r="G167" s="313"/>
      <c r="H167" s="313"/>
      <c r="I167" s="313"/>
      <c r="J167" s="313"/>
      <c r="K167" s="303"/>
    </row>
    <row r="168" s="1" customFormat="1" ht="18.75" customHeight="1">
      <c r="B168" s="303"/>
      <c r="C168" s="313"/>
      <c r="D168" s="313"/>
      <c r="E168" s="313"/>
      <c r="F168" s="324"/>
      <c r="G168" s="313"/>
      <c r="H168" s="313"/>
      <c r="I168" s="313"/>
      <c r="J168" s="313"/>
      <c r="K168" s="303"/>
    </row>
    <row r="169" s="1" customFormat="1" ht="18.75" customHeight="1">
      <c r="B169" s="275"/>
      <c r="C169" s="275"/>
      <c r="D169" s="275"/>
      <c r="E169" s="275"/>
      <c r="F169" s="275"/>
      <c r="G169" s="275"/>
      <c r="H169" s="275"/>
      <c r="I169" s="275"/>
      <c r="J169" s="275"/>
      <c r="K169" s="275"/>
    </row>
    <row r="170" s="1" customFormat="1" ht="7.5" customHeight="1">
      <c r="B170" s="254"/>
      <c r="C170" s="255"/>
      <c r="D170" s="255"/>
      <c r="E170" s="255"/>
      <c r="F170" s="255"/>
      <c r="G170" s="255"/>
      <c r="H170" s="255"/>
      <c r="I170" s="255"/>
      <c r="J170" s="255"/>
      <c r="K170" s="256"/>
    </row>
    <row r="171" s="1" customFormat="1" ht="45" customHeight="1">
      <c r="B171" s="257"/>
      <c r="C171" s="258" t="s">
        <v>591</v>
      </c>
      <c r="D171" s="258"/>
      <c r="E171" s="258"/>
      <c r="F171" s="258"/>
      <c r="G171" s="258"/>
      <c r="H171" s="258"/>
      <c r="I171" s="258"/>
      <c r="J171" s="258"/>
      <c r="K171" s="259"/>
    </row>
    <row r="172" s="1" customFormat="1" ht="17.25" customHeight="1">
      <c r="B172" s="257"/>
      <c r="C172" s="282" t="s">
        <v>519</v>
      </c>
      <c r="D172" s="282"/>
      <c r="E172" s="282"/>
      <c r="F172" s="282" t="s">
        <v>520</v>
      </c>
      <c r="G172" s="325"/>
      <c r="H172" s="326" t="s">
        <v>57</v>
      </c>
      <c r="I172" s="326" t="s">
        <v>60</v>
      </c>
      <c r="J172" s="282" t="s">
        <v>521</v>
      </c>
      <c r="K172" s="259"/>
    </row>
    <row r="173" s="1" customFormat="1" ht="17.25" customHeight="1">
      <c r="B173" s="260"/>
      <c r="C173" s="284" t="s">
        <v>522</v>
      </c>
      <c r="D173" s="284"/>
      <c r="E173" s="284"/>
      <c r="F173" s="285" t="s">
        <v>523</v>
      </c>
      <c r="G173" s="327"/>
      <c r="H173" s="328"/>
      <c r="I173" s="328"/>
      <c r="J173" s="284" t="s">
        <v>524</v>
      </c>
      <c r="K173" s="262"/>
    </row>
    <row r="174" s="1" customFormat="1" ht="5.25" customHeight="1">
      <c r="B174" s="292"/>
      <c r="C174" s="287"/>
      <c r="D174" s="287"/>
      <c r="E174" s="287"/>
      <c r="F174" s="287"/>
      <c r="G174" s="288"/>
      <c r="H174" s="287"/>
      <c r="I174" s="287"/>
      <c r="J174" s="287"/>
      <c r="K174" s="315"/>
    </row>
    <row r="175" s="1" customFormat="1" ht="15" customHeight="1">
      <c r="B175" s="292"/>
      <c r="C175" s="267" t="s">
        <v>528</v>
      </c>
      <c r="D175" s="267"/>
      <c r="E175" s="267"/>
      <c r="F175" s="290" t="s">
        <v>525</v>
      </c>
      <c r="G175" s="267"/>
      <c r="H175" s="267" t="s">
        <v>565</v>
      </c>
      <c r="I175" s="267" t="s">
        <v>527</v>
      </c>
      <c r="J175" s="267">
        <v>120</v>
      </c>
      <c r="K175" s="315"/>
    </row>
    <row r="176" s="1" customFormat="1" ht="15" customHeight="1">
      <c r="B176" s="292"/>
      <c r="C176" s="267" t="s">
        <v>574</v>
      </c>
      <c r="D176" s="267"/>
      <c r="E176" s="267"/>
      <c r="F176" s="290" t="s">
        <v>525</v>
      </c>
      <c r="G176" s="267"/>
      <c r="H176" s="267" t="s">
        <v>575</v>
      </c>
      <c r="I176" s="267" t="s">
        <v>527</v>
      </c>
      <c r="J176" s="267" t="s">
        <v>576</v>
      </c>
      <c r="K176" s="315"/>
    </row>
    <row r="177" s="1" customFormat="1" ht="15" customHeight="1">
      <c r="B177" s="292"/>
      <c r="C177" s="267" t="s">
        <v>473</v>
      </c>
      <c r="D177" s="267"/>
      <c r="E177" s="267"/>
      <c r="F177" s="290" t="s">
        <v>525</v>
      </c>
      <c r="G177" s="267"/>
      <c r="H177" s="267" t="s">
        <v>592</v>
      </c>
      <c r="I177" s="267" t="s">
        <v>527</v>
      </c>
      <c r="J177" s="267" t="s">
        <v>576</v>
      </c>
      <c r="K177" s="315"/>
    </row>
    <row r="178" s="1" customFormat="1" ht="15" customHeight="1">
      <c r="B178" s="292"/>
      <c r="C178" s="267" t="s">
        <v>530</v>
      </c>
      <c r="D178" s="267"/>
      <c r="E178" s="267"/>
      <c r="F178" s="290" t="s">
        <v>531</v>
      </c>
      <c r="G178" s="267"/>
      <c r="H178" s="267" t="s">
        <v>592</v>
      </c>
      <c r="I178" s="267" t="s">
        <v>527</v>
      </c>
      <c r="J178" s="267">
        <v>50</v>
      </c>
      <c r="K178" s="315"/>
    </row>
    <row r="179" s="1" customFormat="1" ht="15" customHeight="1">
      <c r="B179" s="292"/>
      <c r="C179" s="267" t="s">
        <v>533</v>
      </c>
      <c r="D179" s="267"/>
      <c r="E179" s="267"/>
      <c r="F179" s="290" t="s">
        <v>525</v>
      </c>
      <c r="G179" s="267"/>
      <c r="H179" s="267" t="s">
        <v>592</v>
      </c>
      <c r="I179" s="267" t="s">
        <v>535</v>
      </c>
      <c r="J179" s="267"/>
      <c r="K179" s="315"/>
    </row>
    <row r="180" s="1" customFormat="1" ht="15" customHeight="1">
      <c r="B180" s="292"/>
      <c r="C180" s="267" t="s">
        <v>544</v>
      </c>
      <c r="D180" s="267"/>
      <c r="E180" s="267"/>
      <c r="F180" s="290" t="s">
        <v>531</v>
      </c>
      <c r="G180" s="267"/>
      <c r="H180" s="267" t="s">
        <v>592</v>
      </c>
      <c r="I180" s="267" t="s">
        <v>527</v>
      </c>
      <c r="J180" s="267">
        <v>50</v>
      </c>
      <c r="K180" s="315"/>
    </row>
    <row r="181" s="1" customFormat="1" ht="15" customHeight="1">
      <c r="B181" s="292"/>
      <c r="C181" s="267" t="s">
        <v>552</v>
      </c>
      <c r="D181" s="267"/>
      <c r="E181" s="267"/>
      <c r="F181" s="290" t="s">
        <v>531</v>
      </c>
      <c r="G181" s="267"/>
      <c r="H181" s="267" t="s">
        <v>592</v>
      </c>
      <c r="I181" s="267" t="s">
        <v>527</v>
      </c>
      <c r="J181" s="267">
        <v>50</v>
      </c>
      <c r="K181" s="315"/>
    </row>
    <row r="182" s="1" customFormat="1" ht="15" customHeight="1">
      <c r="B182" s="292"/>
      <c r="C182" s="267" t="s">
        <v>550</v>
      </c>
      <c r="D182" s="267"/>
      <c r="E182" s="267"/>
      <c r="F182" s="290" t="s">
        <v>531</v>
      </c>
      <c r="G182" s="267"/>
      <c r="H182" s="267" t="s">
        <v>592</v>
      </c>
      <c r="I182" s="267" t="s">
        <v>527</v>
      </c>
      <c r="J182" s="267">
        <v>50</v>
      </c>
      <c r="K182" s="315"/>
    </row>
    <row r="183" s="1" customFormat="1" ht="15" customHeight="1">
      <c r="B183" s="292"/>
      <c r="C183" s="267" t="s">
        <v>102</v>
      </c>
      <c r="D183" s="267"/>
      <c r="E183" s="267"/>
      <c r="F183" s="290" t="s">
        <v>525</v>
      </c>
      <c r="G183" s="267"/>
      <c r="H183" s="267" t="s">
        <v>593</v>
      </c>
      <c r="I183" s="267" t="s">
        <v>594</v>
      </c>
      <c r="J183" s="267"/>
      <c r="K183" s="315"/>
    </row>
    <row r="184" s="1" customFormat="1" ht="15" customHeight="1">
      <c r="B184" s="292"/>
      <c r="C184" s="267" t="s">
        <v>60</v>
      </c>
      <c r="D184" s="267"/>
      <c r="E184" s="267"/>
      <c r="F184" s="290" t="s">
        <v>525</v>
      </c>
      <c r="G184" s="267"/>
      <c r="H184" s="267" t="s">
        <v>595</v>
      </c>
      <c r="I184" s="267" t="s">
        <v>596</v>
      </c>
      <c r="J184" s="267">
        <v>1</v>
      </c>
      <c r="K184" s="315"/>
    </row>
    <row r="185" s="1" customFormat="1" ht="15" customHeight="1">
      <c r="B185" s="292"/>
      <c r="C185" s="267" t="s">
        <v>56</v>
      </c>
      <c r="D185" s="267"/>
      <c r="E185" s="267"/>
      <c r="F185" s="290" t="s">
        <v>525</v>
      </c>
      <c r="G185" s="267"/>
      <c r="H185" s="267" t="s">
        <v>597</v>
      </c>
      <c r="I185" s="267" t="s">
        <v>527</v>
      </c>
      <c r="J185" s="267">
        <v>20</v>
      </c>
      <c r="K185" s="315"/>
    </row>
    <row r="186" s="1" customFormat="1" ht="15" customHeight="1">
      <c r="B186" s="292"/>
      <c r="C186" s="267" t="s">
        <v>57</v>
      </c>
      <c r="D186" s="267"/>
      <c r="E186" s="267"/>
      <c r="F186" s="290" t="s">
        <v>525</v>
      </c>
      <c r="G186" s="267"/>
      <c r="H186" s="267" t="s">
        <v>598</v>
      </c>
      <c r="I186" s="267" t="s">
        <v>527</v>
      </c>
      <c r="J186" s="267">
        <v>255</v>
      </c>
      <c r="K186" s="315"/>
    </row>
    <row r="187" s="1" customFormat="1" ht="15" customHeight="1">
      <c r="B187" s="292"/>
      <c r="C187" s="267" t="s">
        <v>103</v>
      </c>
      <c r="D187" s="267"/>
      <c r="E187" s="267"/>
      <c r="F187" s="290" t="s">
        <v>525</v>
      </c>
      <c r="G187" s="267"/>
      <c r="H187" s="267" t="s">
        <v>489</v>
      </c>
      <c r="I187" s="267" t="s">
        <v>527</v>
      </c>
      <c r="J187" s="267">
        <v>10</v>
      </c>
      <c r="K187" s="315"/>
    </row>
    <row r="188" s="1" customFormat="1" ht="15" customHeight="1">
      <c r="B188" s="292"/>
      <c r="C188" s="267" t="s">
        <v>104</v>
      </c>
      <c r="D188" s="267"/>
      <c r="E188" s="267"/>
      <c r="F188" s="290" t="s">
        <v>525</v>
      </c>
      <c r="G188" s="267"/>
      <c r="H188" s="267" t="s">
        <v>599</v>
      </c>
      <c r="I188" s="267" t="s">
        <v>560</v>
      </c>
      <c r="J188" s="267"/>
      <c r="K188" s="315"/>
    </row>
    <row r="189" s="1" customFormat="1" ht="15" customHeight="1">
      <c r="B189" s="292"/>
      <c r="C189" s="267" t="s">
        <v>600</v>
      </c>
      <c r="D189" s="267"/>
      <c r="E189" s="267"/>
      <c r="F189" s="290" t="s">
        <v>525</v>
      </c>
      <c r="G189" s="267"/>
      <c r="H189" s="267" t="s">
        <v>601</v>
      </c>
      <c r="I189" s="267" t="s">
        <v>560</v>
      </c>
      <c r="J189" s="267"/>
      <c r="K189" s="315"/>
    </row>
    <row r="190" s="1" customFormat="1" ht="15" customHeight="1">
      <c r="B190" s="292"/>
      <c r="C190" s="267" t="s">
        <v>589</v>
      </c>
      <c r="D190" s="267"/>
      <c r="E190" s="267"/>
      <c r="F190" s="290" t="s">
        <v>525</v>
      </c>
      <c r="G190" s="267"/>
      <c r="H190" s="267" t="s">
        <v>602</v>
      </c>
      <c r="I190" s="267" t="s">
        <v>560</v>
      </c>
      <c r="J190" s="267"/>
      <c r="K190" s="315"/>
    </row>
    <row r="191" s="1" customFormat="1" ht="15" customHeight="1">
      <c r="B191" s="292"/>
      <c r="C191" s="267" t="s">
        <v>106</v>
      </c>
      <c r="D191" s="267"/>
      <c r="E191" s="267"/>
      <c r="F191" s="290" t="s">
        <v>531</v>
      </c>
      <c r="G191" s="267"/>
      <c r="H191" s="267" t="s">
        <v>603</v>
      </c>
      <c r="I191" s="267" t="s">
        <v>527</v>
      </c>
      <c r="J191" s="267">
        <v>50</v>
      </c>
      <c r="K191" s="315"/>
    </row>
    <row r="192" s="1" customFormat="1" ht="15" customHeight="1">
      <c r="B192" s="292"/>
      <c r="C192" s="267" t="s">
        <v>604</v>
      </c>
      <c r="D192" s="267"/>
      <c r="E192" s="267"/>
      <c r="F192" s="290" t="s">
        <v>531</v>
      </c>
      <c r="G192" s="267"/>
      <c r="H192" s="267" t="s">
        <v>605</v>
      </c>
      <c r="I192" s="267" t="s">
        <v>606</v>
      </c>
      <c r="J192" s="267"/>
      <c r="K192" s="315"/>
    </row>
    <row r="193" s="1" customFormat="1" ht="15" customHeight="1">
      <c r="B193" s="292"/>
      <c r="C193" s="267" t="s">
        <v>607</v>
      </c>
      <c r="D193" s="267"/>
      <c r="E193" s="267"/>
      <c r="F193" s="290" t="s">
        <v>531</v>
      </c>
      <c r="G193" s="267"/>
      <c r="H193" s="267" t="s">
        <v>608</v>
      </c>
      <c r="I193" s="267" t="s">
        <v>606</v>
      </c>
      <c r="J193" s="267"/>
      <c r="K193" s="315"/>
    </row>
    <row r="194" s="1" customFormat="1" ht="15" customHeight="1">
      <c r="B194" s="292"/>
      <c r="C194" s="267" t="s">
        <v>609</v>
      </c>
      <c r="D194" s="267"/>
      <c r="E194" s="267"/>
      <c r="F194" s="290" t="s">
        <v>531</v>
      </c>
      <c r="G194" s="267"/>
      <c r="H194" s="267" t="s">
        <v>610</v>
      </c>
      <c r="I194" s="267" t="s">
        <v>606</v>
      </c>
      <c r="J194" s="267"/>
      <c r="K194" s="315"/>
    </row>
    <row r="195" s="1" customFormat="1" ht="15" customHeight="1">
      <c r="B195" s="292"/>
      <c r="C195" s="329" t="s">
        <v>611</v>
      </c>
      <c r="D195" s="267"/>
      <c r="E195" s="267"/>
      <c r="F195" s="290" t="s">
        <v>531</v>
      </c>
      <c r="G195" s="267"/>
      <c r="H195" s="267" t="s">
        <v>612</v>
      </c>
      <c r="I195" s="267" t="s">
        <v>613</v>
      </c>
      <c r="J195" s="330" t="s">
        <v>614</v>
      </c>
      <c r="K195" s="315"/>
    </row>
    <row r="196" s="16" customFormat="1" ht="15" customHeight="1">
      <c r="B196" s="331"/>
      <c r="C196" s="332" t="s">
        <v>615</v>
      </c>
      <c r="D196" s="333"/>
      <c r="E196" s="333"/>
      <c r="F196" s="334" t="s">
        <v>531</v>
      </c>
      <c r="G196" s="333"/>
      <c r="H196" s="333" t="s">
        <v>616</v>
      </c>
      <c r="I196" s="333" t="s">
        <v>613</v>
      </c>
      <c r="J196" s="335" t="s">
        <v>614</v>
      </c>
      <c r="K196" s="336"/>
    </row>
    <row r="197" s="1" customFormat="1" ht="15" customHeight="1">
      <c r="B197" s="292"/>
      <c r="C197" s="329" t="s">
        <v>45</v>
      </c>
      <c r="D197" s="267"/>
      <c r="E197" s="267"/>
      <c r="F197" s="290" t="s">
        <v>525</v>
      </c>
      <c r="G197" s="267"/>
      <c r="H197" s="264" t="s">
        <v>617</v>
      </c>
      <c r="I197" s="267" t="s">
        <v>618</v>
      </c>
      <c r="J197" s="267"/>
      <c r="K197" s="315"/>
    </row>
    <row r="198" s="1" customFormat="1" ht="15" customHeight="1">
      <c r="B198" s="292"/>
      <c r="C198" s="329" t="s">
        <v>619</v>
      </c>
      <c r="D198" s="267"/>
      <c r="E198" s="267"/>
      <c r="F198" s="290" t="s">
        <v>525</v>
      </c>
      <c r="G198" s="267"/>
      <c r="H198" s="267" t="s">
        <v>620</v>
      </c>
      <c r="I198" s="267" t="s">
        <v>560</v>
      </c>
      <c r="J198" s="267"/>
      <c r="K198" s="315"/>
    </row>
    <row r="199" s="1" customFormat="1" ht="15" customHeight="1">
      <c r="B199" s="292"/>
      <c r="C199" s="329" t="s">
        <v>621</v>
      </c>
      <c r="D199" s="267"/>
      <c r="E199" s="267"/>
      <c r="F199" s="290" t="s">
        <v>525</v>
      </c>
      <c r="G199" s="267"/>
      <c r="H199" s="267" t="s">
        <v>622</v>
      </c>
      <c r="I199" s="267" t="s">
        <v>560</v>
      </c>
      <c r="J199" s="267"/>
      <c r="K199" s="315"/>
    </row>
    <row r="200" s="1" customFormat="1" ht="15" customHeight="1">
      <c r="B200" s="292"/>
      <c r="C200" s="329" t="s">
        <v>623</v>
      </c>
      <c r="D200" s="267"/>
      <c r="E200" s="267"/>
      <c r="F200" s="290" t="s">
        <v>531</v>
      </c>
      <c r="G200" s="267"/>
      <c r="H200" s="267" t="s">
        <v>624</v>
      </c>
      <c r="I200" s="267" t="s">
        <v>560</v>
      </c>
      <c r="J200" s="267"/>
      <c r="K200" s="315"/>
    </row>
    <row r="201" s="1" customFormat="1" ht="15" customHeight="1">
      <c r="B201" s="321"/>
      <c r="C201" s="337"/>
      <c r="D201" s="322"/>
      <c r="E201" s="322"/>
      <c r="F201" s="322"/>
      <c r="G201" s="322"/>
      <c r="H201" s="322"/>
      <c r="I201" s="322"/>
      <c r="J201" s="322"/>
      <c r="K201" s="323"/>
    </row>
    <row r="202" s="1" customFormat="1" ht="18.75" customHeight="1">
      <c r="B202" s="303"/>
      <c r="C202" s="313"/>
      <c r="D202" s="313"/>
      <c r="E202" s="313"/>
      <c r="F202" s="324"/>
      <c r="G202" s="313"/>
      <c r="H202" s="313"/>
      <c r="I202" s="313"/>
      <c r="J202" s="313"/>
      <c r="K202" s="303"/>
    </row>
    <row r="203" s="1" customFormat="1" ht="18.75" customHeight="1">
      <c r="B203" s="275"/>
      <c r="C203" s="275"/>
      <c r="D203" s="275"/>
      <c r="E203" s="275"/>
      <c r="F203" s="275"/>
      <c r="G203" s="275"/>
      <c r="H203" s="275"/>
      <c r="I203" s="275"/>
      <c r="J203" s="275"/>
      <c r="K203" s="275"/>
    </row>
    <row r="204" s="1" customFormat="1" ht="13.5">
      <c r="B204" s="254"/>
      <c r="C204" s="255"/>
      <c r="D204" s="255"/>
      <c r="E204" s="255"/>
      <c r="F204" s="255"/>
      <c r="G204" s="255"/>
      <c r="H204" s="255"/>
      <c r="I204" s="255"/>
      <c r="J204" s="255"/>
      <c r="K204" s="256"/>
    </row>
    <row r="205" s="1" customFormat="1" ht="21" customHeight="1">
      <c r="B205" s="257"/>
      <c r="C205" s="258" t="s">
        <v>625</v>
      </c>
      <c r="D205" s="258"/>
      <c r="E205" s="258"/>
      <c r="F205" s="258"/>
      <c r="G205" s="258"/>
      <c r="H205" s="258"/>
      <c r="I205" s="258"/>
      <c r="J205" s="258"/>
      <c r="K205" s="259"/>
    </row>
    <row r="206" s="1" customFormat="1" ht="25.5" customHeight="1">
      <c r="B206" s="257"/>
      <c r="C206" s="338" t="s">
        <v>626</v>
      </c>
      <c r="D206" s="338"/>
      <c r="E206" s="338"/>
      <c r="F206" s="338" t="s">
        <v>627</v>
      </c>
      <c r="G206" s="339"/>
      <c r="H206" s="338" t="s">
        <v>628</v>
      </c>
      <c r="I206" s="338"/>
      <c r="J206" s="338"/>
      <c r="K206" s="259"/>
    </row>
    <row r="207" s="1" customFormat="1" ht="5.25" customHeight="1">
      <c r="B207" s="292"/>
      <c r="C207" s="287"/>
      <c r="D207" s="287"/>
      <c r="E207" s="287"/>
      <c r="F207" s="287"/>
      <c r="G207" s="313"/>
      <c r="H207" s="287"/>
      <c r="I207" s="287"/>
      <c r="J207" s="287"/>
      <c r="K207" s="315"/>
    </row>
    <row r="208" s="1" customFormat="1" ht="15" customHeight="1">
      <c r="B208" s="292"/>
      <c r="C208" s="267" t="s">
        <v>618</v>
      </c>
      <c r="D208" s="267"/>
      <c r="E208" s="267"/>
      <c r="F208" s="290" t="s">
        <v>46</v>
      </c>
      <c r="G208" s="267"/>
      <c r="H208" s="267" t="s">
        <v>629</v>
      </c>
      <c r="I208" s="267"/>
      <c r="J208" s="267"/>
      <c r="K208" s="315"/>
    </row>
    <row r="209" s="1" customFormat="1" ht="15" customHeight="1">
      <c r="B209" s="292"/>
      <c r="C209" s="267"/>
      <c r="D209" s="267"/>
      <c r="E209" s="267"/>
      <c r="F209" s="290" t="s">
        <v>47</v>
      </c>
      <c r="G209" s="267"/>
      <c r="H209" s="267" t="s">
        <v>630</v>
      </c>
      <c r="I209" s="267"/>
      <c r="J209" s="267"/>
      <c r="K209" s="315"/>
    </row>
    <row r="210" s="1" customFormat="1" ht="15" customHeight="1">
      <c r="B210" s="292"/>
      <c r="C210" s="267"/>
      <c r="D210" s="267"/>
      <c r="E210" s="267"/>
      <c r="F210" s="290" t="s">
        <v>50</v>
      </c>
      <c r="G210" s="267"/>
      <c r="H210" s="267" t="s">
        <v>631</v>
      </c>
      <c r="I210" s="267"/>
      <c r="J210" s="267"/>
      <c r="K210" s="315"/>
    </row>
    <row r="211" s="1" customFormat="1" ht="15" customHeight="1">
      <c r="B211" s="292"/>
      <c r="C211" s="267"/>
      <c r="D211" s="267"/>
      <c r="E211" s="267"/>
      <c r="F211" s="290" t="s">
        <v>48</v>
      </c>
      <c r="G211" s="267"/>
      <c r="H211" s="267" t="s">
        <v>632</v>
      </c>
      <c r="I211" s="267"/>
      <c r="J211" s="267"/>
      <c r="K211" s="315"/>
    </row>
    <row r="212" s="1" customFormat="1" ht="15" customHeight="1">
      <c r="B212" s="292"/>
      <c r="C212" s="267"/>
      <c r="D212" s="267"/>
      <c r="E212" s="267"/>
      <c r="F212" s="290" t="s">
        <v>49</v>
      </c>
      <c r="G212" s="267"/>
      <c r="H212" s="267" t="s">
        <v>633</v>
      </c>
      <c r="I212" s="267"/>
      <c r="J212" s="267"/>
      <c r="K212" s="315"/>
    </row>
    <row r="213" s="1" customFormat="1" ht="15" customHeight="1">
      <c r="B213" s="292"/>
      <c r="C213" s="267"/>
      <c r="D213" s="267"/>
      <c r="E213" s="267"/>
      <c r="F213" s="290"/>
      <c r="G213" s="267"/>
      <c r="H213" s="267"/>
      <c r="I213" s="267"/>
      <c r="J213" s="267"/>
      <c r="K213" s="315"/>
    </row>
    <row r="214" s="1" customFormat="1" ht="15" customHeight="1">
      <c r="B214" s="292"/>
      <c r="C214" s="267" t="s">
        <v>572</v>
      </c>
      <c r="D214" s="267"/>
      <c r="E214" s="267"/>
      <c r="F214" s="290" t="s">
        <v>79</v>
      </c>
      <c r="G214" s="267"/>
      <c r="H214" s="267" t="s">
        <v>634</v>
      </c>
      <c r="I214" s="267"/>
      <c r="J214" s="267"/>
      <c r="K214" s="315"/>
    </row>
    <row r="215" s="1" customFormat="1" ht="15" customHeight="1">
      <c r="B215" s="292"/>
      <c r="C215" s="267"/>
      <c r="D215" s="267"/>
      <c r="E215" s="267"/>
      <c r="F215" s="290" t="s">
        <v>467</v>
      </c>
      <c r="G215" s="267"/>
      <c r="H215" s="267" t="s">
        <v>468</v>
      </c>
      <c r="I215" s="267"/>
      <c r="J215" s="267"/>
      <c r="K215" s="315"/>
    </row>
    <row r="216" s="1" customFormat="1" ht="15" customHeight="1">
      <c r="B216" s="292"/>
      <c r="C216" s="267"/>
      <c r="D216" s="267"/>
      <c r="E216" s="267"/>
      <c r="F216" s="290" t="s">
        <v>465</v>
      </c>
      <c r="G216" s="267"/>
      <c r="H216" s="267" t="s">
        <v>635</v>
      </c>
      <c r="I216" s="267"/>
      <c r="J216" s="267"/>
      <c r="K216" s="315"/>
    </row>
    <row r="217" s="1" customFormat="1" ht="15" customHeight="1">
      <c r="B217" s="340"/>
      <c r="C217" s="267"/>
      <c r="D217" s="267"/>
      <c r="E217" s="267"/>
      <c r="F217" s="290" t="s">
        <v>469</v>
      </c>
      <c r="G217" s="329"/>
      <c r="H217" s="319" t="s">
        <v>470</v>
      </c>
      <c r="I217" s="319"/>
      <c r="J217" s="319"/>
      <c r="K217" s="341"/>
    </row>
    <row r="218" s="1" customFormat="1" ht="15" customHeight="1">
      <c r="B218" s="340"/>
      <c r="C218" s="267"/>
      <c r="D218" s="267"/>
      <c r="E218" s="267"/>
      <c r="F218" s="290" t="s">
        <v>471</v>
      </c>
      <c r="G218" s="329"/>
      <c r="H218" s="319" t="s">
        <v>636</v>
      </c>
      <c r="I218" s="319"/>
      <c r="J218" s="319"/>
      <c r="K218" s="341"/>
    </row>
    <row r="219" s="1" customFormat="1" ht="15" customHeight="1">
      <c r="B219" s="340"/>
      <c r="C219" s="267"/>
      <c r="D219" s="267"/>
      <c r="E219" s="267"/>
      <c r="F219" s="290"/>
      <c r="G219" s="329"/>
      <c r="H219" s="319"/>
      <c r="I219" s="319"/>
      <c r="J219" s="319"/>
      <c r="K219" s="341"/>
    </row>
    <row r="220" s="1" customFormat="1" ht="15" customHeight="1">
      <c r="B220" s="340"/>
      <c r="C220" s="267" t="s">
        <v>596</v>
      </c>
      <c r="D220" s="267"/>
      <c r="E220" s="267"/>
      <c r="F220" s="290">
        <v>1</v>
      </c>
      <c r="G220" s="329"/>
      <c r="H220" s="319" t="s">
        <v>637</v>
      </c>
      <c r="I220" s="319"/>
      <c r="J220" s="319"/>
      <c r="K220" s="341"/>
    </row>
    <row r="221" s="1" customFormat="1" ht="15" customHeight="1">
      <c r="B221" s="340"/>
      <c r="C221" s="267"/>
      <c r="D221" s="267"/>
      <c r="E221" s="267"/>
      <c r="F221" s="290">
        <v>2</v>
      </c>
      <c r="G221" s="329"/>
      <c r="H221" s="319" t="s">
        <v>638</v>
      </c>
      <c r="I221" s="319"/>
      <c r="J221" s="319"/>
      <c r="K221" s="341"/>
    </row>
    <row r="222" s="1" customFormat="1" ht="15" customHeight="1">
      <c r="B222" s="340"/>
      <c r="C222" s="267"/>
      <c r="D222" s="267"/>
      <c r="E222" s="267"/>
      <c r="F222" s="290">
        <v>3</v>
      </c>
      <c r="G222" s="329"/>
      <c r="H222" s="319" t="s">
        <v>639</v>
      </c>
      <c r="I222" s="319"/>
      <c r="J222" s="319"/>
      <c r="K222" s="341"/>
    </row>
    <row r="223" s="1" customFormat="1" ht="15" customHeight="1">
      <c r="B223" s="340"/>
      <c r="C223" s="267"/>
      <c r="D223" s="267"/>
      <c r="E223" s="267"/>
      <c r="F223" s="290">
        <v>4</v>
      </c>
      <c r="G223" s="329"/>
      <c r="H223" s="319" t="s">
        <v>640</v>
      </c>
      <c r="I223" s="319"/>
      <c r="J223" s="319"/>
      <c r="K223" s="341"/>
    </row>
    <row r="224" s="1" customFormat="1" ht="12.75" customHeight="1">
      <c r="B224" s="342"/>
      <c r="C224" s="343"/>
      <c r="D224" s="343"/>
      <c r="E224" s="343"/>
      <c r="F224" s="343"/>
      <c r="G224" s="343"/>
      <c r="H224" s="343"/>
      <c r="I224" s="343"/>
      <c r="J224" s="343"/>
      <c r="K224" s="34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71:J171"/>
    <mergeCell ref="C205:J205"/>
    <mergeCell ref="H206:J206"/>
    <mergeCell ref="H209:J209"/>
    <mergeCell ref="H210:J210"/>
    <mergeCell ref="H216:J216"/>
    <mergeCell ref="H217:J217"/>
    <mergeCell ref="H218:J218"/>
    <mergeCell ref="H220:J220"/>
    <mergeCell ref="H221:J221"/>
    <mergeCell ref="H222:J222"/>
    <mergeCell ref="H208:J208"/>
    <mergeCell ref="H223:J223"/>
    <mergeCell ref="H211:J211"/>
    <mergeCell ref="H212:J212"/>
    <mergeCell ref="H214:J214"/>
    <mergeCell ref="H215:J215"/>
  </mergeCells>
  <pageSetup r:id="rId1" paperSize="9" orientation="landscape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Hykyš</dc:creator>
  <cp:lastModifiedBy>Lukáš Hykyš</cp:lastModifiedBy>
  <dcterms:created xsi:type="dcterms:W3CDTF">2025-07-10T14:43:40Z</dcterms:created>
  <dcterms:modified xsi:type="dcterms:W3CDTF">2025-07-10T14:43:42Z</dcterms:modified>
</cp:coreProperties>
</file>