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W:\600 - Projekce\B-19-014-000_Hala ZŠ Rychnovska\98_odevzdani\200812_DPS final\_VV\"/>
    </mc:Choice>
  </mc:AlternateContent>
  <xr:revisionPtr revIDLastSave="0" documentId="13_ncr:1_{5AE102B9-A47C-4B5D-924F-DCA3139EBE0B}" xr6:coauthVersionLast="45" xr6:coauthVersionMax="45" xr10:uidLastSave="{00000000-0000-0000-0000-000000000000}"/>
  <bookViews>
    <workbookView xWindow="-120" yWindow="-120" windowWidth="29040" windowHeight="15840" activeTab="2" xr2:uid="{00000000-000D-0000-FFFF-FFFF00000000}"/>
  </bookViews>
  <sheets>
    <sheet name="Rekapitulace stavby" sheetId="1" r:id="rId1"/>
    <sheet name="D.1.1-2 - ASŘ,KSŘ Soupis ..." sheetId="2" r:id="rId2"/>
    <sheet name="D.1.4.a - Zdravotechnika" sheetId="3" r:id="rId3"/>
    <sheet name="D.1.4.b - Vzduchotechnika" sheetId="4" r:id="rId4"/>
    <sheet name="D.1.4.c - Vytápění" sheetId="5" r:id="rId5"/>
    <sheet name="D.1.4.d - Silnoproud" sheetId="6" r:id="rId6"/>
    <sheet name="D.1.4.e1 - Slaboproud - SK" sheetId="7" r:id="rId7"/>
    <sheet name="D.1.4.e2 - Slaboproud - CCTV" sheetId="8" r:id="rId8"/>
    <sheet name="D.1.4.e3 - Slaboproud - PZTS" sheetId="9" r:id="rId9"/>
    <sheet name="D.1.4.e4 - Slaboproud - MR" sheetId="10" r:id="rId10"/>
    <sheet name="D.1.4.e5 - Slaboproud - JČ" sheetId="11" r:id="rId11"/>
    <sheet name="D.1.4.f - Měření a regulace" sheetId="12" r:id="rId12"/>
    <sheet name="D.1.4.g - Přeložka SEK" sheetId="13" r:id="rId13"/>
    <sheet name="D.1.4.h - Sadové úpravy" sheetId="14" r:id="rId14"/>
    <sheet name="D.1.4.i - Zpevněné plochy" sheetId="15" r:id="rId15"/>
    <sheet name="02.01 - Sopis prací a dod..." sheetId="16" r:id="rId16"/>
    <sheet name="VRN.01 - Vedlejší a ostat..." sheetId="17" r:id="rId17"/>
    <sheet name="Seznam figur" sheetId="18" r:id="rId18"/>
    <sheet name="Pokyny pro vyplnění" sheetId="19" r:id="rId19"/>
  </sheets>
  <definedNames>
    <definedName name="_xlnm._FilterDatabase" localSheetId="15" hidden="1">'02.01 - Sopis prací a dod...'!$C$87:$K$128</definedName>
    <definedName name="_xlnm._FilterDatabase" localSheetId="1" hidden="1">'D.1.1-2 - ASŘ,KSŘ Soupis ...'!$C$121:$K$1989</definedName>
    <definedName name="_xlnm._FilterDatabase" localSheetId="2" hidden="1">'D.1.4.a - Zdravotechnika'!$C$86:$K$169</definedName>
    <definedName name="_xlnm._FilterDatabase" localSheetId="3" hidden="1">'D.1.4.b - Vzduchotechnika'!$C$88:$K$141</definedName>
    <definedName name="_xlnm._FilterDatabase" localSheetId="4" hidden="1">'D.1.4.c - Vytápění'!$C$98:$K$261</definedName>
    <definedName name="_xlnm._FilterDatabase" localSheetId="5" hidden="1">'D.1.4.d - Silnoproud'!$C$88:$K$230</definedName>
    <definedName name="_xlnm._FilterDatabase" localSheetId="6" hidden="1">'D.1.4.e1 - Slaboproud - SK'!$C$89:$K$137</definedName>
    <definedName name="_xlnm._FilterDatabase" localSheetId="7" hidden="1">'D.1.4.e2 - Slaboproud - CCTV'!$C$88:$K$110</definedName>
    <definedName name="_xlnm._FilterDatabase" localSheetId="8" hidden="1">'D.1.4.e3 - Slaboproud - PZTS'!$C$89:$K$129</definedName>
    <definedName name="_xlnm._FilterDatabase" localSheetId="9" hidden="1">'D.1.4.e4 - Slaboproud - MR'!$C$89:$K$122</definedName>
    <definedName name="_xlnm._FilterDatabase" localSheetId="10" hidden="1">'D.1.4.e5 - Slaboproud - JČ'!$C$89:$K$119</definedName>
    <definedName name="_xlnm._FilterDatabase" localSheetId="11" hidden="1">'D.1.4.f - Měření a regulace'!$C$84:$K$141</definedName>
    <definedName name="_xlnm._FilterDatabase" localSheetId="12" hidden="1">'D.1.4.g - Přeložka SEK'!$C$86:$K$90</definedName>
    <definedName name="_xlnm._FilterDatabase" localSheetId="13" hidden="1">'D.1.4.h - Sadové úpravy'!$C$88:$K$126</definedName>
    <definedName name="_xlnm._FilterDatabase" localSheetId="14" hidden="1">'D.1.4.i - Zpevněné plochy'!$C$92:$K$224</definedName>
    <definedName name="_xlnm._FilterDatabase" localSheetId="16" hidden="1">'VRN.01 - Vedlejší a ostat...'!$C$85:$K$125</definedName>
    <definedName name="_xlnm.Print_Titles" localSheetId="15">'02.01 - Sopis prací a dod...'!$87:$87</definedName>
    <definedName name="_xlnm.Print_Titles" localSheetId="1">'D.1.1-2 - ASŘ,KSŘ Soupis ...'!$121:$121</definedName>
    <definedName name="_xlnm.Print_Titles" localSheetId="2">'D.1.4.a - Zdravotechnika'!$86:$86</definedName>
    <definedName name="_xlnm.Print_Titles" localSheetId="3">'D.1.4.b - Vzduchotechnika'!$88:$88</definedName>
    <definedName name="_xlnm.Print_Titles" localSheetId="4">'D.1.4.c - Vytápění'!$98:$98</definedName>
    <definedName name="_xlnm.Print_Titles" localSheetId="5">'D.1.4.d - Silnoproud'!$88:$88</definedName>
    <definedName name="_xlnm.Print_Titles" localSheetId="6">'D.1.4.e1 - Slaboproud - SK'!$89:$89</definedName>
    <definedName name="_xlnm.Print_Titles" localSheetId="7">'D.1.4.e2 - Slaboproud - CCTV'!$88:$88</definedName>
    <definedName name="_xlnm.Print_Titles" localSheetId="8">'D.1.4.e3 - Slaboproud - PZTS'!$89:$89</definedName>
    <definedName name="_xlnm.Print_Titles" localSheetId="9">'D.1.4.e4 - Slaboproud - MR'!$89:$89</definedName>
    <definedName name="_xlnm.Print_Titles" localSheetId="10">'D.1.4.e5 - Slaboproud - JČ'!$89:$89</definedName>
    <definedName name="_xlnm.Print_Titles" localSheetId="11">'D.1.4.f - Měření a regulace'!$84:$84</definedName>
    <definedName name="_xlnm.Print_Titles" localSheetId="12">'D.1.4.g - Přeložka SEK'!$86:$86</definedName>
    <definedName name="_xlnm.Print_Titles" localSheetId="13">'D.1.4.h - Sadové úpravy'!$88:$88</definedName>
    <definedName name="_xlnm.Print_Titles" localSheetId="14">'D.1.4.i - Zpevněné plochy'!$92:$92</definedName>
    <definedName name="_xlnm.Print_Titles" localSheetId="0">'Rekapitulace stavby'!$52:$52</definedName>
    <definedName name="_xlnm.Print_Titles" localSheetId="17">'Seznam figur'!$9:$9</definedName>
    <definedName name="_xlnm.Print_Titles" localSheetId="16">'VRN.01 - Vedlejší a ostat...'!$85:$85</definedName>
    <definedName name="_xlnm.Print_Area" localSheetId="15">'02.01 - Sopis prací a dod...'!$C$4:$J$41,'02.01 - Sopis prací a dod...'!$C$47:$J$67,'02.01 - Sopis prací a dod...'!$C$73:$K$128</definedName>
    <definedName name="_xlnm.Print_Area" localSheetId="1">'D.1.1-2 - ASŘ,KSŘ Soupis ...'!$C$4:$J$41,'D.1.1-2 - ASŘ,KSŘ Soupis ...'!$C$47:$J$101,'D.1.1-2 - ASŘ,KSŘ Soupis ...'!$C$107:$K$1989</definedName>
    <definedName name="_xlnm.Print_Area" localSheetId="2">'D.1.4.a - Zdravotechnika'!$C$4:$J$41,'D.1.4.a - Zdravotechnika'!$C$47:$J$66,'D.1.4.a - Zdravotechnika'!$C$72:$K$169</definedName>
    <definedName name="_xlnm.Print_Area" localSheetId="3">'D.1.4.b - Vzduchotechnika'!$C$4:$J$41,'D.1.4.b - Vzduchotechnika'!$C$47:$J$68,'D.1.4.b - Vzduchotechnika'!$C$74:$K$141</definedName>
    <definedName name="_xlnm.Print_Area" localSheetId="4">'D.1.4.c - Vytápění'!$C$4:$J$41,'D.1.4.c - Vytápění'!$C$47:$J$78,'D.1.4.c - Vytápění'!$C$84:$K$261</definedName>
    <definedName name="_xlnm.Print_Area" localSheetId="5">'D.1.4.d - Silnoproud'!$C$4:$J$41,'D.1.4.d - Silnoproud'!$C$47:$J$68,'D.1.4.d - Silnoproud'!$C$74:$K$230</definedName>
    <definedName name="_xlnm.Print_Area" localSheetId="6">'D.1.4.e1 - Slaboproud - SK'!$C$4:$J$41,'D.1.4.e1 - Slaboproud - SK'!$C$47:$J$69,'D.1.4.e1 - Slaboproud - SK'!$C$75:$K$137</definedName>
    <definedName name="_xlnm.Print_Area" localSheetId="7">'D.1.4.e2 - Slaboproud - CCTV'!$C$4:$J$41,'D.1.4.e2 - Slaboproud - CCTV'!$C$47:$J$68,'D.1.4.e2 - Slaboproud - CCTV'!$C$74:$K$110</definedName>
    <definedName name="_xlnm.Print_Area" localSheetId="8">'D.1.4.e3 - Slaboproud - PZTS'!$C$4:$J$41,'D.1.4.e3 - Slaboproud - PZTS'!$C$47:$J$69,'D.1.4.e3 - Slaboproud - PZTS'!$C$75:$K$129</definedName>
    <definedName name="_xlnm.Print_Area" localSheetId="9">'D.1.4.e4 - Slaboproud - MR'!$C$4:$J$41,'D.1.4.e4 - Slaboproud - MR'!$C$47:$J$69,'D.1.4.e4 - Slaboproud - MR'!$C$75:$K$122</definedName>
    <definedName name="_xlnm.Print_Area" localSheetId="10">'D.1.4.e5 - Slaboproud - JČ'!$C$4:$J$41,'D.1.4.e5 - Slaboproud - JČ'!$C$47:$J$69,'D.1.4.e5 - Slaboproud - JČ'!$C$75:$K$119</definedName>
    <definedName name="_xlnm.Print_Area" localSheetId="11">'D.1.4.f - Měření a regulace'!$C$4:$J$41,'D.1.4.f - Měření a regulace'!$C$47:$J$64,'D.1.4.f - Měření a regulace'!$C$70:$K$141</definedName>
    <definedName name="_xlnm.Print_Area" localSheetId="12">'D.1.4.g - Přeložka SEK'!$C$4:$J$41,'D.1.4.g - Přeložka SEK'!$C$47:$J$66,'D.1.4.g - Přeložka SEK'!$C$72:$K$90</definedName>
    <definedName name="_xlnm.Print_Area" localSheetId="13">'D.1.4.h - Sadové úpravy'!$C$4:$J$41,'D.1.4.h - Sadové úpravy'!$C$47:$J$68,'D.1.4.h - Sadové úpravy'!$C$74:$K$126</definedName>
    <definedName name="_xlnm.Print_Area" localSheetId="14">'D.1.4.i - Zpevněné plochy'!$C$4:$J$41,'D.1.4.i - Zpevněné plochy'!$C$47:$J$72,'D.1.4.i - Zpevněné plochy'!$C$78:$K$224</definedName>
    <definedName name="_xlnm.Print_Area" localSheetId="18">'Pokyny pro vyplnění'!$B$2:$K$71,'Pokyny pro vyplnění'!$B$74:$K$118,'Pokyny pro vyplnění'!$B$121:$K$190,'Pokyny pro vyplnění'!$B$198:$K$218</definedName>
    <definedName name="_xlnm.Print_Area" localSheetId="0">'Rekapitulace stavby'!$D$4:$AO$36,'Rekapitulace stavby'!$C$42:$AQ$74</definedName>
    <definedName name="_xlnm.Print_Area" localSheetId="17">'Seznam figur'!$C$4:$G$335</definedName>
    <definedName name="_xlnm.Print_Area" localSheetId="16">'VRN.01 - Vedlejší a ostat...'!$C$4:$J$41,'VRN.01 - Vedlejší a ostat...'!$C$47:$J$65,'VRN.01 - Vedlejší a ostat...'!$C$71:$K$125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 i="18" l="1"/>
  <c r="J39" i="17"/>
  <c r="J38" i="17"/>
  <c r="AY73" i="1" s="1"/>
  <c r="J37" i="17"/>
  <c r="AX73" i="1" s="1"/>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9" i="17"/>
  <c r="BH119" i="17"/>
  <c r="BG119" i="17"/>
  <c r="BF119" i="17"/>
  <c r="T119" i="17"/>
  <c r="R119" i="17"/>
  <c r="P119" i="17"/>
  <c r="BI118" i="17"/>
  <c r="BH118" i="17"/>
  <c r="BG118" i="17"/>
  <c r="BF118" i="17"/>
  <c r="T118" i="17"/>
  <c r="R118" i="17"/>
  <c r="P118" i="17"/>
  <c r="BI117" i="17"/>
  <c r="BH117" i="17"/>
  <c r="BG117" i="17"/>
  <c r="BF117" i="17"/>
  <c r="T117" i="17"/>
  <c r="R117" i="17"/>
  <c r="P117" i="17"/>
  <c r="BI116" i="17"/>
  <c r="BH116" i="17"/>
  <c r="BG116" i="17"/>
  <c r="BF116" i="17"/>
  <c r="T116" i="17"/>
  <c r="R116" i="17"/>
  <c r="P116" i="17"/>
  <c r="BI108" i="17"/>
  <c r="BH108" i="17"/>
  <c r="BG108" i="17"/>
  <c r="BF108" i="17"/>
  <c r="T108" i="17"/>
  <c r="R108" i="17"/>
  <c r="P108" i="17"/>
  <c r="BI107" i="17"/>
  <c r="BH107" i="17"/>
  <c r="BG107" i="17"/>
  <c r="BF107" i="17"/>
  <c r="T107" i="17"/>
  <c r="R107" i="17"/>
  <c r="P107" i="17"/>
  <c r="BI106" i="17"/>
  <c r="BH106" i="17"/>
  <c r="BG106" i="17"/>
  <c r="BF106" i="17"/>
  <c r="T106" i="17"/>
  <c r="R106" i="17"/>
  <c r="P106" i="17"/>
  <c r="BI105" i="17"/>
  <c r="BH105" i="17"/>
  <c r="BG105" i="17"/>
  <c r="BF105" i="17"/>
  <c r="T105" i="17"/>
  <c r="R105" i="17"/>
  <c r="P105" i="17"/>
  <c r="BI104" i="17"/>
  <c r="BH104" i="17"/>
  <c r="BG104" i="17"/>
  <c r="BF104" i="17"/>
  <c r="T104" i="17"/>
  <c r="R104" i="17"/>
  <c r="P104" i="17"/>
  <c r="BI102" i="17"/>
  <c r="BH102" i="17"/>
  <c r="BG102" i="17"/>
  <c r="BF102" i="17"/>
  <c r="T102" i="17"/>
  <c r="R102" i="17"/>
  <c r="P102" i="17"/>
  <c r="BI101" i="17"/>
  <c r="BH101" i="17"/>
  <c r="BG101" i="17"/>
  <c r="BF101" i="17"/>
  <c r="T101" i="17"/>
  <c r="R101" i="17"/>
  <c r="P101"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BI95" i="17"/>
  <c r="BH95" i="17"/>
  <c r="BG95" i="17"/>
  <c r="BF95" i="17"/>
  <c r="T95" i="17"/>
  <c r="R95" i="17"/>
  <c r="P95" i="17"/>
  <c r="BI94" i="17"/>
  <c r="BH94" i="17"/>
  <c r="BG94" i="17"/>
  <c r="BF94" i="17"/>
  <c r="T94" i="17"/>
  <c r="R94" i="17"/>
  <c r="P94" i="17"/>
  <c r="BI93" i="17"/>
  <c r="BH93" i="17"/>
  <c r="BG93" i="17"/>
  <c r="BF93" i="17"/>
  <c r="T93" i="17"/>
  <c r="R93" i="17"/>
  <c r="P93" i="17"/>
  <c r="BI92" i="17"/>
  <c r="BH92" i="17"/>
  <c r="BG92" i="17"/>
  <c r="BF92" i="17"/>
  <c r="T92" i="17"/>
  <c r="R92" i="17"/>
  <c r="P92" i="17"/>
  <c r="BI91" i="17"/>
  <c r="BH91" i="17"/>
  <c r="BG91" i="17"/>
  <c r="BF91" i="17"/>
  <c r="T91" i="17"/>
  <c r="R91" i="17"/>
  <c r="P91" i="17"/>
  <c r="BI89" i="17"/>
  <c r="BH89" i="17"/>
  <c r="BG89" i="17"/>
  <c r="BF89" i="17"/>
  <c r="T89" i="17"/>
  <c r="R89" i="17"/>
  <c r="P89" i="17"/>
  <c r="BI88" i="17"/>
  <c r="BH88" i="17"/>
  <c r="BG88" i="17"/>
  <c r="BF88" i="17"/>
  <c r="T88" i="17"/>
  <c r="R88" i="17"/>
  <c r="P88" i="17"/>
  <c r="J82" i="17"/>
  <c r="F82" i="17"/>
  <c r="F80" i="17"/>
  <c r="E78" i="17"/>
  <c r="J58" i="17"/>
  <c r="F58" i="17"/>
  <c r="F56" i="17"/>
  <c r="E54" i="17"/>
  <c r="J26" i="17"/>
  <c r="E26" i="17"/>
  <c r="J83" i="17" s="1"/>
  <c r="J25" i="17"/>
  <c r="J20" i="17"/>
  <c r="E20" i="17"/>
  <c r="F83" i="17" s="1"/>
  <c r="J19" i="17"/>
  <c r="J14" i="17"/>
  <c r="J80" i="17"/>
  <c r="E7" i="17"/>
  <c r="E74" i="17"/>
  <c r="J39" i="16"/>
  <c r="J38" i="16"/>
  <c r="AY71" i="1" s="1"/>
  <c r="J37" i="16"/>
  <c r="AX71" i="1" s="1"/>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5" i="16"/>
  <c r="BH115" i="16"/>
  <c r="BG115" i="16"/>
  <c r="BF115" i="16"/>
  <c r="T115" i="16"/>
  <c r="R115" i="16"/>
  <c r="P115" i="16"/>
  <c r="BI114" i="16"/>
  <c r="BH114" i="16"/>
  <c r="BG114" i="16"/>
  <c r="BF114" i="16"/>
  <c r="T114" i="16"/>
  <c r="R114" i="16"/>
  <c r="P114" i="16"/>
  <c r="BI113" i="16"/>
  <c r="BH113" i="16"/>
  <c r="BG113" i="16"/>
  <c r="BF113" i="16"/>
  <c r="T113" i="16"/>
  <c r="R113" i="16"/>
  <c r="P113" i="16"/>
  <c r="BI112" i="16"/>
  <c r="BH112" i="16"/>
  <c r="BG112" i="16"/>
  <c r="BF112" i="16"/>
  <c r="T112" i="16"/>
  <c r="R112" i="16"/>
  <c r="P112" i="16"/>
  <c r="BI109" i="16"/>
  <c r="BH109" i="16"/>
  <c r="BG109" i="16"/>
  <c r="BF109" i="16"/>
  <c r="T109" i="16"/>
  <c r="R109" i="16"/>
  <c r="P109" i="16"/>
  <c r="BI105" i="16"/>
  <c r="BH105" i="16"/>
  <c r="BG105" i="16"/>
  <c r="BF105" i="16"/>
  <c r="T105" i="16"/>
  <c r="R105" i="16"/>
  <c r="P105" i="16"/>
  <c r="BI102" i="16"/>
  <c r="BH102" i="16"/>
  <c r="BG102" i="16"/>
  <c r="BF102" i="16"/>
  <c r="T102" i="16"/>
  <c r="R102" i="16"/>
  <c r="P102" i="16"/>
  <c r="BI99" i="16"/>
  <c r="BH99" i="16"/>
  <c r="BG99" i="16"/>
  <c r="BF99" i="16"/>
  <c r="T99" i="16"/>
  <c r="R99" i="16"/>
  <c r="P99" i="16"/>
  <c r="BI96" i="16"/>
  <c r="BH96" i="16"/>
  <c r="BG96" i="16"/>
  <c r="BF96" i="16"/>
  <c r="T96" i="16"/>
  <c r="R96" i="16"/>
  <c r="P96" i="16"/>
  <c r="BI92" i="16"/>
  <c r="BH92" i="16"/>
  <c r="BG92" i="16"/>
  <c r="BF92" i="16"/>
  <c r="T92" i="16"/>
  <c r="R92" i="16"/>
  <c r="P92" i="16"/>
  <c r="F82" i="16"/>
  <c r="E80" i="16"/>
  <c r="F56" i="16"/>
  <c r="E54" i="16"/>
  <c r="J26" i="16"/>
  <c r="E26" i="16"/>
  <c r="J85" i="16" s="1"/>
  <c r="J25" i="16"/>
  <c r="J23" i="16"/>
  <c r="E23" i="16"/>
  <c r="J84" i="16" s="1"/>
  <c r="J22" i="16"/>
  <c r="J20" i="16"/>
  <c r="E20" i="16"/>
  <c r="F85" i="16" s="1"/>
  <c r="J19" i="16"/>
  <c r="J17" i="16"/>
  <c r="E17" i="16"/>
  <c r="F84" i="16" s="1"/>
  <c r="J16" i="16"/>
  <c r="J14" i="16"/>
  <c r="J82" i="16"/>
  <c r="E7" i="16"/>
  <c r="E76" i="16"/>
  <c r="J39" i="15"/>
  <c r="J38" i="15"/>
  <c r="AY69" i="1" s="1"/>
  <c r="J37" i="15"/>
  <c r="AX69" i="1" s="1"/>
  <c r="BI224" i="15"/>
  <c r="BH224" i="15"/>
  <c r="BG224" i="15"/>
  <c r="BF224" i="15"/>
  <c r="T224" i="15"/>
  <c r="T223" i="15" s="1"/>
  <c r="R224" i="15"/>
  <c r="R223" i="15" s="1"/>
  <c r="P224" i="15"/>
  <c r="P223" i="15" s="1"/>
  <c r="BI220" i="15"/>
  <c r="BH220" i="15"/>
  <c r="BG220" i="15"/>
  <c r="BF220" i="15"/>
  <c r="T220" i="15"/>
  <c r="R220" i="15"/>
  <c r="P220" i="15"/>
  <c r="BI217" i="15"/>
  <c r="BH217" i="15"/>
  <c r="BG217" i="15"/>
  <c r="BF217" i="15"/>
  <c r="T217" i="15"/>
  <c r="R217" i="15"/>
  <c r="P217" i="15"/>
  <c r="BI202" i="15"/>
  <c r="BH202" i="15"/>
  <c r="BG202" i="15"/>
  <c r="BF202" i="15"/>
  <c r="T202" i="15"/>
  <c r="R202" i="15"/>
  <c r="P202" i="15"/>
  <c r="BI195" i="15"/>
  <c r="BH195" i="15"/>
  <c r="BG195" i="15"/>
  <c r="BF195" i="15"/>
  <c r="T195" i="15"/>
  <c r="R195" i="15"/>
  <c r="P195" i="15"/>
  <c r="BI192" i="15"/>
  <c r="BH192" i="15"/>
  <c r="BG192" i="15"/>
  <c r="BF192" i="15"/>
  <c r="T192" i="15"/>
  <c r="R192" i="15"/>
  <c r="P192" i="15"/>
  <c r="BI190" i="15"/>
  <c r="BH190" i="15"/>
  <c r="BG190" i="15"/>
  <c r="BF190" i="15"/>
  <c r="T190" i="15"/>
  <c r="R190" i="15"/>
  <c r="P190" i="15"/>
  <c r="BI186" i="15"/>
  <c r="BH186" i="15"/>
  <c r="BG186" i="15"/>
  <c r="BF186" i="15"/>
  <c r="T186" i="15"/>
  <c r="R186" i="15"/>
  <c r="P186" i="15"/>
  <c r="BI181" i="15"/>
  <c r="BH181" i="15"/>
  <c r="BG181" i="15"/>
  <c r="BF181" i="15"/>
  <c r="T181" i="15"/>
  <c r="R181" i="15"/>
  <c r="P181" i="15"/>
  <c r="BI175" i="15"/>
  <c r="BH175" i="15"/>
  <c r="BG175" i="15"/>
  <c r="BF175" i="15"/>
  <c r="T175" i="15"/>
  <c r="R175" i="15"/>
  <c r="P175" i="15"/>
  <c r="BI173" i="15"/>
  <c r="BH173" i="15"/>
  <c r="BG173" i="15"/>
  <c r="BF173" i="15"/>
  <c r="T173" i="15"/>
  <c r="R173" i="15"/>
  <c r="P173" i="15"/>
  <c r="BI171" i="15"/>
  <c r="BH171" i="15"/>
  <c r="BG171" i="15"/>
  <c r="BF171" i="15"/>
  <c r="T171" i="15"/>
  <c r="R171" i="15"/>
  <c r="P171" i="15"/>
  <c r="BI167" i="15"/>
  <c r="BH167" i="15"/>
  <c r="BG167" i="15"/>
  <c r="BF167" i="15"/>
  <c r="T167" i="15"/>
  <c r="R167" i="15"/>
  <c r="P167" i="15"/>
  <c r="BI165" i="15"/>
  <c r="BH165" i="15"/>
  <c r="BG165" i="15"/>
  <c r="BF165" i="15"/>
  <c r="T165" i="15"/>
  <c r="R165" i="15"/>
  <c r="P165" i="15"/>
  <c r="BI161" i="15"/>
  <c r="BH161" i="15"/>
  <c r="BG161" i="15"/>
  <c r="BF161" i="15"/>
  <c r="T161" i="15"/>
  <c r="R161" i="15"/>
  <c r="P161" i="15"/>
  <c r="BI154" i="15"/>
  <c r="BH154" i="15"/>
  <c r="BG154" i="15"/>
  <c r="BF154" i="15"/>
  <c r="T154" i="15"/>
  <c r="R154" i="15"/>
  <c r="P154" i="15"/>
  <c r="BI152" i="15"/>
  <c r="BH152" i="15"/>
  <c r="BG152" i="15"/>
  <c r="BF152" i="15"/>
  <c r="T152" i="15"/>
  <c r="R152" i="15"/>
  <c r="P152" i="15"/>
  <c r="BI148" i="15"/>
  <c r="BH148" i="15"/>
  <c r="BG148" i="15"/>
  <c r="BF148" i="15"/>
  <c r="T148" i="15"/>
  <c r="R148" i="15"/>
  <c r="P148" i="15"/>
  <c r="BI143" i="15"/>
  <c r="BH143" i="15"/>
  <c r="BG143" i="15"/>
  <c r="BF143" i="15"/>
  <c r="T143" i="15"/>
  <c r="R143" i="15"/>
  <c r="P143" i="15"/>
  <c r="BI135" i="15"/>
  <c r="BH135" i="15"/>
  <c r="BG135" i="15"/>
  <c r="BF135" i="15"/>
  <c r="T135" i="15"/>
  <c r="R135" i="15"/>
  <c r="P135" i="15"/>
  <c r="BI132" i="15"/>
  <c r="BH132" i="15"/>
  <c r="BG132" i="15"/>
  <c r="BF132" i="15"/>
  <c r="T132" i="15"/>
  <c r="R132" i="15"/>
  <c r="P132" i="15"/>
  <c r="BI128" i="15"/>
  <c r="BH128" i="15"/>
  <c r="BG128" i="15"/>
  <c r="BF128" i="15"/>
  <c r="T128" i="15"/>
  <c r="R128" i="15"/>
  <c r="P128" i="15"/>
  <c r="BI125" i="15"/>
  <c r="BH125" i="15"/>
  <c r="BG125" i="15"/>
  <c r="BF125" i="15"/>
  <c r="T125" i="15"/>
  <c r="R125" i="15"/>
  <c r="P125" i="15"/>
  <c r="BI115" i="15"/>
  <c r="BH115" i="15"/>
  <c r="BG115" i="15"/>
  <c r="BF115" i="15"/>
  <c r="T115" i="15"/>
  <c r="R115" i="15"/>
  <c r="P115" i="15"/>
  <c r="BI112" i="15"/>
  <c r="BH112" i="15"/>
  <c r="BG112" i="15"/>
  <c r="BF112" i="15"/>
  <c r="T112" i="15"/>
  <c r="R112" i="15"/>
  <c r="P112" i="15"/>
  <c r="BI109" i="15"/>
  <c r="BH109" i="15"/>
  <c r="BG109" i="15"/>
  <c r="BF109" i="15"/>
  <c r="T109" i="15"/>
  <c r="R109" i="15"/>
  <c r="P109" i="15"/>
  <c r="BI106" i="15"/>
  <c r="BH106" i="15"/>
  <c r="BG106" i="15"/>
  <c r="BF106" i="15"/>
  <c r="T106" i="15"/>
  <c r="R106" i="15"/>
  <c r="P106" i="15"/>
  <c r="BI96" i="15"/>
  <c r="BH96" i="15"/>
  <c r="BG96" i="15"/>
  <c r="BF96" i="15"/>
  <c r="T96" i="15"/>
  <c r="R96" i="15"/>
  <c r="P96" i="15"/>
  <c r="F87" i="15"/>
  <c r="E85" i="15"/>
  <c r="F56" i="15"/>
  <c r="E54" i="15"/>
  <c r="J26" i="15"/>
  <c r="E26" i="15"/>
  <c r="J90" i="15" s="1"/>
  <c r="J25" i="15"/>
  <c r="J23" i="15"/>
  <c r="E23" i="15"/>
  <c r="J89" i="15" s="1"/>
  <c r="J22" i="15"/>
  <c r="J20" i="15"/>
  <c r="E20" i="15"/>
  <c r="F90" i="15" s="1"/>
  <c r="J19" i="15"/>
  <c r="J17" i="15"/>
  <c r="E17" i="15"/>
  <c r="F89" i="15" s="1"/>
  <c r="J16" i="15"/>
  <c r="J14" i="15"/>
  <c r="J87" i="15"/>
  <c r="E7" i="15"/>
  <c r="E81" i="15"/>
  <c r="J39" i="14"/>
  <c r="J38" i="14"/>
  <c r="AY68" i="1" s="1"/>
  <c r="J37" i="14"/>
  <c r="AX68" i="1" s="1"/>
  <c r="BI126" i="14"/>
  <c r="BH126" i="14"/>
  <c r="BG126" i="14"/>
  <c r="BF126" i="14"/>
  <c r="T126" i="14"/>
  <c r="T125" i="14" s="1"/>
  <c r="T124" i="14" s="1"/>
  <c r="R126" i="14"/>
  <c r="R125" i="14"/>
  <c r="R124" i="14" s="1"/>
  <c r="P126" i="14"/>
  <c r="P125" i="14" s="1"/>
  <c r="P124" i="14" s="1"/>
  <c r="BI123" i="14"/>
  <c r="BH123" i="14"/>
  <c r="BG123" i="14"/>
  <c r="BF123" i="14"/>
  <c r="T123" i="14"/>
  <c r="R123" i="14"/>
  <c r="P123" i="14"/>
  <c r="BI122" i="14"/>
  <c r="BH122" i="14"/>
  <c r="BG122" i="14"/>
  <c r="BF122" i="14"/>
  <c r="T122" i="14"/>
  <c r="R122" i="14"/>
  <c r="P122" i="14"/>
  <c r="BI121" i="14"/>
  <c r="BH121" i="14"/>
  <c r="BG121" i="14"/>
  <c r="BF121" i="14"/>
  <c r="T121" i="14"/>
  <c r="R121" i="14"/>
  <c r="P121" i="14"/>
  <c r="BI120" i="14"/>
  <c r="BH120" i="14"/>
  <c r="BG120" i="14"/>
  <c r="BF120" i="14"/>
  <c r="T120" i="14"/>
  <c r="R120" i="14"/>
  <c r="P120" i="14"/>
  <c r="BI119" i="14"/>
  <c r="BH119" i="14"/>
  <c r="BG119" i="14"/>
  <c r="BF119" i="14"/>
  <c r="T119" i="14"/>
  <c r="R119" i="14"/>
  <c r="P119" i="14"/>
  <c r="BI118" i="14"/>
  <c r="BH118" i="14"/>
  <c r="BG118" i="14"/>
  <c r="BF118" i="14"/>
  <c r="T118" i="14"/>
  <c r="R118" i="14"/>
  <c r="P118" i="14"/>
  <c r="BI117" i="14"/>
  <c r="BH117" i="14"/>
  <c r="BG117" i="14"/>
  <c r="BF117" i="14"/>
  <c r="T117" i="14"/>
  <c r="R117" i="14"/>
  <c r="P117" i="14"/>
  <c r="BI116" i="14"/>
  <c r="BH116" i="14"/>
  <c r="BG116" i="14"/>
  <c r="BF116" i="14"/>
  <c r="T116" i="14"/>
  <c r="R116" i="14"/>
  <c r="P116" i="14"/>
  <c r="BI115" i="14"/>
  <c r="BH115" i="14"/>
  <c r="BG115" i="14"/>
  <c r="BF115" i="14"/>
  <c r="T115" i="14"/>
  <c r="R115" i="14"/>
  <c r="P115" i="14"/>
  <c r="BI114" i="14"/>
  <c r="BH114" i="14"/>
  <c r="BG114" i="14"/>
  <c r="BF114" i="14"/>
  <c r="T114" i="14"/>
  <c r="R114" i="14"/>
  <c r="P114" i="14"/>
  <c r="BI113" i="14"/>
  <c r="BH113" i="14"/>
  <c r="BG113" i="14"/>
  <c r="BF113" i="14"/>
  <c r="T113" i="14"/>
  <c r="R113" i="14"/>
  <c r="P113" i="14"/>
  <c r="BI112" i="14"/>
  <c r="BH112" i="14"/>
  <c r="BG112" i="14"/>
  <c r="BF112" i="14"/>
  <c r="T112" i="14"/>
  <c r="R112" i="14"/>
  <c r="P112" i="14"/>
  <c r="BI111" i="14"/>
  <c r="BH111" i="14"/>
  <c r="BG111" i="14"/>
  <c r="BF111" i="14"/>
  <c r="T111" i="14"/>
  <c r="R111" i="14"/>
  <c r="P111" i="14"/>
  <c r="BI110" i="14"/>
  <c r="BH110" i="14"/>
  <c r="BG110" i="14"/>
  <c r="BF110" i="14"/>
  <c r="T110" i="14"/>
  <c r="R110" i="14"/>
  <c r="P110" i="14"/>
  <c r="BI109" i="14"/>
  <c r="BH109" i="14"/>
  <c r="BG109" i="14"/>
  <c r="BF109" i="14"/>
  <c r="T109" i="14"/>
  <c r="R109" i="14"/>
  <c r="P109" i="14"/>
  <c r="BI108" i="14"/>
  <c r="BH108" i="14"/>
  <c r="BG108" i="14"/>
  <c r="BF108" i="14"/>
  <c r="T108" i="14"/>
  <c r="R108" i="14"/>
  <c r="P108" i="14"/>
  <c r="BI107" i="14"/>
  <c r="BH107" i="14"/>
  <c r="BG107" i="14"/>
  <c r="BF107" i="14"/>
  <c r="T107" i="14"/>
  <c r="R107" i="14"/>
  <c r="P107" i="14"/>
  <c r="BI106" i="14"/>
  <c r="BH106" i="14"/>
  <c r="BG106" i="14"/>
  <c r="BF106" i="14"/>
  <c r="T106" i="14"/>
  <c r="R106" i="14"/>
  <c r="P106" i="14"/>
  <c r="BI105" i="14"/>
  <c r="BH105" i="14"/>
  <c r="BG105" i="14"/>
  <c r="BF105" i="14"/>
  <c r="T105" i="14"/>
  <c r="R105" i="14"/>
  <c r="P105" i="14"/>
  <c r="BI104" i="14"/>
  <c r="BH104" i="14"/>
  <c r="BG104" i="14"/>
  <c r="BF104" i="14"/>
  <c r="T104" i="14"/>
  <c r="R104" i="14"/>
  <c r="P104" i="14"/>
  <c r="BI103" i="14"/>
  <c r="BH103" i="14"/>
  <c r="BG103" i="14"/>
  <c r="BF103" i="14"/>
  <c r="T103" i="14"/>
  <c r="R103" i="14"/>
  <c r="P103" i="14"/>
  <c r="BI102" i="14"/>
  <c r="BH102" i="14"/>
  <c r="BG102" i="14"/>
  <c r="BF102" i="14"/>
  <c r="T102" i="14"/>
  <c r="R102" i="14"/>
  <c r="P102" i="14"/>
  <c r="BI101" i="14"/>
  <c r="BH101" i="14"/>
  <c r="BG101" i="14"/>
  <c r="BF101" i="14"/>
  <c r="T101" i="14"/>
  <c r="R101" i="14"/>
  <c r="P101" i="14"/>
  <c r="BI100" i="14"/>
  <c r="BH100" i="14"/>
  <c r="BG100" i="14"/>
  <c r="BF100" i="14"/>
  <c r="T100" i="14"/>
  <c r="R100" i="14"/>
  <c r="P100" i="14"/>
  <c r="BI99" i="14"/>
  <c r="BH99" i="14"/>
  <c r="BG99" i="14"/>
  <c r="BF99" i="14"/>
  <c r="T99" i="14"/>
  <c r="R99" i="14"/>
  <c r="P99" i="14"/>
  <c r="BI98" i="14"/>
  <c r="BH98" i="14"/>
  <c r="BG98" i="14"/>
  <c r="BF98" i="14"/>
  <c r="T98" i="14"/>
  <c r="R98" i="14"/>
  <c r="P98" i="14"/>
  <c r="BI97" i="14"/>
  <c r="BH97" i="14"/>
  <c r="BG97" i="14"/>
  <c r="BF97" i="14"/>
  <c r="T97" i="14"/>
  <c r="R97" i="14"/>
  <c r="P97" i="14"/>
  <c r="BI96" i="14"/>
  <c r="BH96" i="14"/>
  <c r="BG96" i="14"/>
  <c r="BF96" i="14"/>
  <c r="T96" i="14"/>
  <c r="R96" i="14"/>
  <c r="P96" i="14"/>
  <c r="BI94" i="14"/>
  <c r="BH94" i="14"/>
  <c r="BG94" i="14"/>
  <c r="BF94" i="14"/>
  <c r="T94" i="14"/>
  <c r="R94" i="14"/>
  <c r="P94" i="14"/>
  <c r="BI93" i="14"/>
  <c r="BH93" i="14"/>
  <c r="BG93" i="14"/>
  <c r="BF93" i="14"/>
  <c r="T93" i="14"/>
  <c r="R93" i="14"/>
  <c r="P93" i="14"/>
  <c r="BI92" i="14"/>
  <c r="BH92" i="14"/>
  <c r="BG92" i="14"/>
  <c r="BF92" i="14"/>
  <c r="T92" i="14"/>
  <c r="R92" i="14"/>
  <c r="P92" i="14"/>
  <c r="F83" i="14"/>
  <c r="E81" i="14"/>
  <c r="F56" i="14"/>
  <c r="E54" i="14"/>
  <c r="J26" i="14"/>
  <c r="E26" i="14"/>
  <c r="J86" i="14"/>
  <c r="J25" i="14"/>
  <c r="J23" i="14"/>
  <c r="E23" i="14"/>
  <c r="J85" i="14"/>
  <c r="J22" i="14"/>
  <c r="J20" i="14"/>
  <c r="E20" i="14"/>
  <c r="F86" i="14"/>
  <c r="J19" i="14"/>
  <c r="J17" i="14"/>
  <c r="E17" i="14"/>
  <c r="F85" i="14"/>
  <c r="J16" i="14"/>
  <c r="J14" i="14"/>
  <c r="J83" i="14" s="1"/>
  <c r="E7" i="14"/>
  <c r="E77" i="14" s="1"/>
  <c r="J39" i="13"/>
  <c r="J38" i="13"/>
  <c r="AY67" i="1"/>
  <c r="J37" i="13"/>
  <c r="AX67" i="1"/>
  <c r="BI90" i="13"/>
  <c r="BH90" i="13"/>
  <c r="BG90" i="13"/>
  <c r="BF90" i="13"/>
  <c r="T90" i="13"/>
  <c r="T89" i="13"/>
  <c r="T88" i="13" s="1"/>
  <c r="T87" i="13" s="1"/>
  <c r="R90" i="13"/>
  <c r="R89" i="13"/>
  <c r="R88" i="13" s="1"/>
  <c r="R87" i="13" s="1"/>
  <c r="P90" i="13"/>
  <c r="P89" i="13"/>
  <c r="P88" i="13" s="1"/>
  <c r="P87" i="13" s="1"/>
  <c r="AU67" i="1" s="1"/>
  <c r="J83" i="13"/>
  <c r="F83" i="13"/>
  <c r="F81" i="13"/>
  <c r="E79" i="13"/>
  <c r="J58" i="13"/>
  <c r="F58" i="13"/>
  <c r="F56" i="13"/>
  <c r="E54" i="13"/>
  <c r="J26" i="13"/>
  <c r="E26" i="13"/>
  <c r="J84" i="13"/>
  <c r="J25" i="13"/>
  <c r="J20" i="13"/>
  <c r="E20" i="13"/>
  <c r="F84" i="13"/>
  <c r="J19" i="13"/>
  <c r="J14" i="13"/>
  <c r="J81" i="13" s="1"/>
  <c r="E7" i="13"/>
  <c r="E75" i="13"/>
  <c r="J39" i="12"/>
  <c r="J38" i="12"/>
  <c r="AY66" i="1"/>
  <c r="J37" i="12"/>
  <c r="AX66" i="1"/>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BI127" i="12"/>
  <c r="BH127" i="12"/>
  <c r="BG127" i="12"/>
  <c r="BF127" i="12"/>
  <c r="T127" i="12"/>
  <c r="R127" i="12"/>
  <c r="P127" i="12"/>
  <c r="BI126" i="12"/>
  <c r="BH126" i="12"/>
  <c r="BG126" i="12"/>
  <c r="BF126" i="12"/>
  <c r="T126" i="12"/>
  <c r="R126" i="12"/>
  <c r="P126" i="12"/>
  <c r="BI125" i="12"/>
  <c r="BH125" i="12"/>
  <c r="BG125" i="12"/>
  <c r="BF125" i="12"/>
  <c r="T125" i="12"/>
  <c r="R125" i="12"/>
  <c r="P125" i="12"/>
  <c r="BI124" i="12"/>
  <c r="BH124" i="12"/>
  <c r="BG124" i="12"/>
  <c r="BF124" i="12"/>
  <c r="T124" i="12"/>
  <c r="R124" i="12"/>
  <c r="P124" i="12"/>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10" i="12"/>
  <c r="BH110" i="12"/>
  <c r="BG110" i="12"/>
  <c r="BF110" i="12"/>
  <c r="T110" i="12"/>
  <c r="R110" i="12"/>
  <c r="P110" i="12"/>
  <c r="BI109" i="12"/>
  <c r="BH109" i="12"/>
  <c r="BG109" i="12"/>
  <c r="BF109" i="12"/>
  <c r="T109" i="12"/>
  <c r="R109" i="12"/>
  <c r="P109" i="12"/>
  <c r="BI108" i="12"/>
  <c r="BH108" i="12"/>
  <c r="BG108" i="12"/>
  <c r="BF108" i="12"/>
  <c r="T108" i="12"/>
  <c r="R108" i="12"/>
  <c r="P108" i="12"/>
  <c r="BI107" i="12"/>
  <c r="BH107" i="12"/>
  <c r="BG107" i="12"/>
  <c r="BF107" i="12"/>
  <c r="T107" i="12"/>
  <c r="R107" i="12"/>
  <c r="P107" i="12"/>
  <c r="BI106" i="12"/>
  <c r="BH106" i="12"/>
  <c r="BG106" i="12"/>
  <c r="BF106" i="12"/>
  <c r="T106" i="12"/>
  <c r="R106" i="12"/>
  <c r="P106" i="12"/>
  <c r="BI105" i="12"/>
  <c r="BH105" i="12"/>
  <c r="BG105" i="12"/>
  <c r="BF105" i="12"/>
  <c r="T105" i="12"/>
  <c r="R105" i="12"/>
  <c r="P105" i="12"/>
  <c r="BI104" i="12"/>
  <c r="BH104" i="12"/>
  <c r="BG104" i="12"/>
  <c r="BF104" i="12"/>
  <c r="T104" i="12"/>
  <c r="R104" i="12"/>
  <c r="P104" i="12"/>
  <c r="BI103" i="12"/>
  <c r="BH103" i="12"/>
  <c r="BG103" i="12"/>
  <c r="BF103" i="12"/>
  <c r="T103" i="12"/>
  <c r="R103" i="12"/>
  <c r="P103" i="12"/>
  <c r="BI102" i="12"/>
  <c r="BH102" i="12"/>
  <c r="BG102" i="12"/>
  <c r="BF102" i="12"/>
  <c r="T102" i="12"/>
  <c r="R102" i="12"/>
  <c r="P102"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BI96" i="12"/>
  <c r="BH96" i="12"/>
  <c r="BG96" i="12"/>
  <c r="BF96" i="12"/>
  <c r="T96" i="12"/>
  <c r="R96" i="12"/>
  <c r="P96" i="12"/>
  <c r="BI95" i="12"/>
  <c r="BH95" i="12"/>
  <c r="BG95" i="12"/>
  <c r="BF95" i="12"/>
  <c r="T95" i="12"/>
  <c r="R95" i="12"/>
  <c r="P95" i="12"/>
  <c r="BI94" i="12"/>
  <c r="BH94" i="12"/>
  <c r="BG94" i="12"/>
  <c r="BF94" i="12"/>
  <c r="T94" i="12"/>
  <c r="R94" i="12"/>
  <c r="P94" i="12"/>
  <c r="BI93" i="12"/>
  <c r="BH93" i="12"/>
  <c r="BG93" i="12"/>
  <c r="BF93" i="12"/>
  <c r="T93" i="12"/>
  <c r="R93" i="12"/>
  <c r="P93" i="12"/>
  <c r="BI92" i="12"/>
  <c r="BH92" i="12"/>
  <c r="BG92" i="12"/>
  <c r="BF92" i="12"/>
  <c r="T92" i="12"/>
  <c r="R92" i="12"/>
  <c r="P92" i="12"/>
  <c r="BI91" i="12"/>
  <c r="BH91" i="12"/>
  <c r="BG91" i="12"/>
  <c r="BF91" i="12"/>
  <c r="T91" i="12"/>
  <c r="R91" i="12"/>
  <c r="P91" i="12"/>
  <c r="BI90" i="12"/>
  <c r="BH90" i="12"/>
  <c r="BG90" i="12"/>
  <c r="BF90" i="12"/>
  <c r="T90" i="12"/>
  <c r="R90" i="12"/>
  <c r="P90" i="12"/>
  <c r="BI89" i="12"/>
  <c r="BH89" i="12"/>
  <c r="BG89" i="12"/>
  <c r="BF89" i="12"/>
  <c r="T89" i="12"/>
  <c r="R89" i="12"/>
  <c r="P89" i="12"/>
  <c r="BI88" i="12"/>
  <c r="BH88" i="12"/>
  <c r="BG88" i="12"/>
  <c r="BF88" i="12"/>
  <c r="T88" i="12"/>
  <c r="R88" i="12"/>
  <c r="P88" i="12"/>
  <c r="BI87" i="12"/>
  <c r="BH87" i="12"/>
  <c r="BG87" i="12"/>
  <c r="BF87" i="12"/>
  <c r="T87" i="12"/>
  <c r="R87" i="12"/>
  <c r="P87" i="12"/>
  <c r="BI86" i="12"/>
  <c r="BH86" i="12"/>
  <c r="BG86" i="12"/>
  <c r="BF86" i="12"/>
  <c r="T86" i="12"/>
  <c r="R86" i="12"/>
  <c r="P86" i="12"/>
  <c r="J81" i="12"/>
  <c r="F81" i="12"/>
  <c r="F79" i="12"/>
  <c r="E77" i="12"/>
  <c r="J58" i="12"/>
  <c r="F58" i="12"/>
  <c r="F56" i="12"/>
  <c r="E54" i="12"/>
  <c r="J26" i="12"/>
  <c r="E26" i="12"/>
  <c r="J82" i="12"/>
  <c r="J25" i="12"/>
  <c r="J20" i="12"/>
  <c r="E20" i="12"/>
  <c r="F82" i="12" s="1"/>
  <c r="J19" i="12"/>
  <c r="J14" i="12"/>
  <c r="J79" i="12"/>
  <c r="E7" i="12"/>
  <c r="E73" i="12"/>
  <c r="J39" i="11"/>
  <c r="J38" i="11"/>
  <c r="AY65" i="1" s="1"/>
  <c r="J37" i="11"/>
  <c r="AX65" i="1" s="1"/>
  <c r="BI119" i="11"/>
  <c r="BH119" i="11"/>
  <c r="BG119" i="11"/>
  <c r="BF119" i="11"/>
  <c r="T119" i="11"/>
  <c r="R119" i="11"/>
  <c r="P119" i="11"/>
  <c r="BI118" i="11"/>
  <c r="BH118" i="11"/>
  <c r="BG118" i="11"/>
  <c r="BF118" i="11"/>
  <c r="T118" i="11"/>
  <c r="R118" i="11"/>
  <c r="P118"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9" i="11"/>
  <c r="BH109" i="11"/>
  <c r="BG109" i="11"/>
  <c r="BF109" i="11"/>
  <c r="T109" i="11"/>
  <c r="R109" i="11"/>
  <c r="P109" i="11"/>
  <c r="BI107" i="11"/>
  <c r="BH107" i="11"/>
  <c r="BG107" i="11"/>
  <c r="BF107" i="11"/>
  <c r="T107" i="11"/>
  <c r="R107" i="11"/>
  <c r="P107" i="11"/>
  <c r="BI106" i="11"/>
  <c r="BH106" i="11"/>
  <c r="BG106" i="11"/>
  <c r="BF106" i="11"/>
  <c r="T106" i="11"/>
  <c r="R106" i="11"/>
  <c r="P106" i="11"/>
  <c r="BI105" i="11"/>
  <c r="BH105" i="11"/>
  <c r="BG105" i="11"/>
  <c r="BF105" i="11"/>
  <c r="T105" i="11"/>
  <c r="R105" i="11"/>
  <c r="P105" i="11"/>
  <c r="BI104" i="11"/>
  <c r="BH104" i="11"/>
  <c r="BG104" i="11"/>
  <c r="BF104" i="11"/>
  <c r="T104" i="11"/>
  <c r="R104" i="11"/>
  <c r="P104" i="11"/>
  <c r="BI102" i="11"/>
  <c r="BH102" i="11"/>
  <c r="BG102" i="11"/>
  <c r="BF102" i="11"/>
  <c r="T102" i="11"/>
  <c r="T101" i="11" s="1"/>
  <c r="R102" i="11"/>
  <c r="R101" i="11"/>
  <c r="P102" i="11"/>
  <c r="P101" i="11" s="1"/>
  <c r="BI100" i="11"/>
  <c r="BH100" i="11"/>
  <c r="BG100" i="11"/>
  <c r="BF100" i="11"/>
  <c r="T100" i="11"/>
  <c r="R100" i="11"/>
  <c r="P100" i="11"/>
  <c r="BI99" i="11"/>
  <c r="BH99" i="11"/>
  <c r="BG99" i="11"/>
  <c r="BF99" i="11"/>
  <c r="T99" i="11"/>
  <c r="R99" i="11"/>
  <c r="P99" i="11"/>
  <c r="BI98" i="11"/>
  <c r="BH98" i="11"/>
  <c r="BG98" i="11"/>
  <c r="BF98" i="11"/>
  <c r="T98" i="11"/>
  <c r="R98" i="11"/>
  <c r="P98" i="11"/>
  <c r="BI97" i="11"/>
  <c r="BH97" i="11"/>
  <c r="BG97" i="11"/>
  <c r="BF97" i="11"/>
  <c r="T97" i="11"/>
  <c r="R97" i="11"/>
  <c r="P97" i="11"/>
  <c r="BI96" i="11"/>
  <c r="BH96" i="11"/>
  <c r="BG96" i="11"/>
  <c r="BF96" i="11"/>
  <c r="T96" i="11"/>
  <c r="R96" i="11"/>
  <c r="P96" i="11"/>
  <c r="BI95" i="11"/>
  <c r="BH95" i="11"/>
  <c r="BG95" i="11"/>
  <c r="BF95" i="11"/>
  <c r="T95" i="11"/>
  <c r="R95" i="11"/>
  <c r="P95" i="11"/>
  <c r="BI94" i="11"/>
  <c r="BH94" i="11"/>
  <c r="BG94" i="11"/>
  <c r="BF94" i="11"/>
  <c r="T94" i="11"/>
  <c r="R94" i="11"/>
  <c r="P94" i="11"/>
  <c r="BI93" i="11"/>
  <c r="BH93" i="11"/>
  <c r="BG93" i="11"/>
  <c r="BF93" i="11"/>
  <c r="T93" i="11"/>
  <c r="R93" i="11"/>
  <c r="P93" i="11"/>
  <c r="BI92" i="11"/>
  <c r="BH92" i="11"/>
  <c r="BG92" i="11"/>
  <c r="BF92" i="11"/>
  <c r="T92" i="11"/>
  <c r="R92" i="11"/>
  <c r="P92" i="11"/>
  <c r="J86" i="11"/>
  <c r="F86" i="11"/>
  <c r="F84" i="11"/>
  <c r="E82" i="11"/>
  <c r="J58" i="11"/>
  <c r="F58" i="11"/>
  <c r="F56" i="11"/>
  <c r="E54" i="11"/>
  <c r="J26" i="11"/>
  <c r="E26" i="11"/>
  <c r="J87" i="11" s="1"/>
  <c r="J25" i="11"/>
  <c r="J20" i="11"/>
  <c r="E20" i="11"/>
  <c r="F87" i="11"/>
  <c r="J19" i="11"/>
  <c r="J14" i="11"/>
  <c r="J84" i="11"/>
  <c r="E7" i="11"/>
  <c r="E78" i="11"/>
  <c r="J39" i="10"/>
  <c r="J38" i="10"/>
  <c r="AY64" i="1"/>
  <c r="J37" i="10"/>
  <c r="AX64" i="1" s="1"/>
  <c r="BI122" i="10"/>
  <c r="BH122" i="10"/>
  <c r="BG122" i="10"/>
  <c r="BF122" i="10"/>
  <c r="T122" i="10"/>
  <c r="R122" i="10"/>
  <c r="P122" i="10"/>
  <c r="BI121" i="10"/>
  <c r="BH121" i="10"/>
  <c r="BG121" i="10"/>
  <c r="BF121" i="10"/>
  <c r="T121" i="10"/>
  <c r="R121" i="10"/>
  <c r="P121"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3" i="10"/>
  <c r="BH103" i="10"/>
  <c r="BG103" i="10"/>
  <c r="BF103" i="10"/>
  <c r="T103" i="10"/>
  <c r="T102" i="10"/>
  <c r="R103" i="10"/>
  <c r="R102" i="10" s="1"/>
  <c r="P103" i="10"/>
  <c r="P102" i="10" s="1"/>
  <c r="BI101" i="10"/>
  <c r="BH101" i="10"/>
  <c r="BG101" i="10"/>
  <c r="BF101" i="10"/>
  <c r="T101" i="10"/>
  <c r="R101" i="10"/>
  <c r="P101" i="10"/>
  <c r="BI100" i="10"/>
  <c r="BH100" i="10"/>
  <c r="BG100" i="10"/>
  <c r="BF100" i="10"/>
  <c r="T100" i="10"/>
  <c r="R100" i="10"/>
  <c r="P100" i="10"/>
  <c r="BI99" i="10"/>
  <c r="BH99" i="10"/>
  <c r="BG99" i="10"/>
  <c r="BF99" i="10"/>
  <c r="T99" i="10"/>
  <c r="R99" i="10"/>
  <c r="P99" i="10"/>
  <c r="BI98" i="10"/>
  <c r="BH98" i="10"/>
  <c r="BG98" i="10"/>
  <c r="BF98" i="10"/>
  <c r="T98" i="10"/>
  <c r="R98" i="10"/>
  <c r="P98" i="10"/>
  <c r="BI97" i="10"/>
  <c r="BH97" i="10"/>
  <c r="BG97" i="10"/>
  <c r="BF97" i="10"/>
  <c r="T97" i="10"/>
  <c r="R97" i="10"/>
  <c r="P97" i="10"/>
  <c r="BI96" i="10"/>
  <c r="BH96" i="10"/>
  <c r="BG96" i="10"/>
  <c r="BF96" i="10"/>
  <c r="T96" i="10"/>
  <c r="R96" i="10"/>
  <c r="P96" i="10"/>
  <c r="BI95" i="10"/>
  <c r="BH95" i="10"/>
  <c r="BG95" i="10"/>
  <c r="BF95" i="10"/>
  <c r="T95" i="10"/>
  <c r="R95" i="10"/>
  <c r="P95" i="10"/>
  <c r="BI94" i="10"/>
  <c r="BH94" i="10"/>
  <c r="BG94" i="10"/>
  <c r="BF94" i="10"/>
  <c r="T94" i="10"/>
  <c r="R94" i="10"/>
  <c r="P94" i="10"/>
  <c r="BI93" i="10"/>
  <c r="BH93" i="10"/>
  <c r="BG93" i="10"/>
  <c r="BF93" i="10"/>
  <c r="T93" i="10"/>
  <c r="R93" i="10"/>
  <c r="P93" i="10"/>
  <c r="BI92" i="10"/>
  <c r="BH92" i="10"/>
  <c r="BG92" i="10"/>
  <c r="BF92" i="10"/>
  <c r="T92" i="10"/>
  <c r="R92" i="10"/>
  <c r="P92" i="10"/>
  <c r="J86" i="10"/>
  <c r="F86" i="10"/>
  <c r="F84" i="10"/>
  <c r="E82" i="10"/>
  <c r="J58" i="10"/>
  <c r="F58" i="10"/>
  <c r="F56" i="10"/>
  <c r="E54" i="10"/>
  <c r="J26" i="10"/>
  <c r="E26" i="10"/>
  <c r="J87" i="10"/>
  <c r="J25" i="10"/>
  <c r="J20" i="10"/>
  <c r="E20" i="10"/>
  <c r="F87" i="10"/>
  <c r="J19" i="10"/>
  <c r="J14" i="10"/>
  <c r="J84" i="10" s="1"/>
  <c r="E7" i="10"/>
  <c r="E78" i="10" s="1"/>
  <c r="J39" i="9"/>
  <c r="J38" i="9"/>
  <c r="AY63" i="1"/>
  <c r="J37" i="9"/>
  <c r="AX63" i="1"/>
  <c r="BI129" i="9"/>
  <c r="BH129" i="9"/>
  <c r="BG129" i="9"/>
  <c r="BF129" i="9"/>
  <c r="T129" i="9"/>
  <c r="R129" i="9"/>
  <c r="P129" i="9"/>
  <c r="BI128" i="9"/>
  <c r="BH128" i="9"/>
  <c r="BG128" i="9"/>
  <c r="BF128" i="9"/>
  <c r="T128" i="9"/>
  <c r="R128" i="9"/>
  <c r="P128" i="9"/>
  <c r="BI127" i="9"/>
  <c r="BH127" i="9"/>
  <c r="BG127" i="9"/>
  <c r="BF127" i="9"/>
  <c r="T127" i="9"/>
  <c r="R127" i="9"/>
  <c r="P127"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0" i="9"/>
  <c r="BH100" i="9"/>
  <c r="BG100" i="9"/>
  <c r="BF100" i="9"/>
  <c r="T100" i="9"/>
  <c r="R100" i="9"/>
  <c r="P100" i="9"/>
  <c r="BI99" i="9"/>
  <c r="BH99" i="9"/>
  <c r="BG99" i="9"/>
  <c r="BF99" i="9"/>
  <c r="T99" i="9"/>
  <c r="R99" i="9"/>
  <c r="P99" i="9"/>
  <c r="BI98" i="9"/>
  <c r="BH98" i="9"/>
  <c r="BG98" i="9"/>
  <c r="BF98" i="9"/>
  <c r="T98" i="9"/>
  <c r="R98" i="9"/>
  <c r="P98"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BI93" i="9"/>
  <c r="BH93" i="9"/>
  <c r="BG93" i="9"/>
  <c r="BF93" i="9"/>
  <c r="T93" i="9"/>
  <c r="R93" i="9"/>
  <c r="P93" i="9"/>
  <c r="BI92" i="9"/>
  <c r="BH92" i="9"/>
  <c r="BG92" i="9"/>
  <c r="BF92" i="9"/>
  <c r="T92" i="9"/>
  <c r="R92" i="9"/>
  <c r="P92" i="9"/>
  <c r="J86" i="9"/>
  <c r="F86" i="9"/>
  <c r="F84" i="9"/>
  <c r="E82" i="9"/>
  <c r="J58" i="9"/>
  <c r="F58" i="9"/>
  <c r="F56" i="9"/>
  <c r="E54" i="9"/>
  <c r="J26" i="9"/>
  <c r="E26" i="9"/>
  <c r="J87" i="9" s="1"/>
  <c r="J25" i="9"/>
  <c r="J20" i="9"/>
  <c r="E20" i="9"/>
  <c r="F87" i="9"/>
  <c r="J19" i="9"/>
  <c r="J14" i="9"/>
  <c r="J56" i="9"/>
  <c r="E7" i="9"/>
  <c r="E78" i="9"/>
  <c r="J39" i="8"/>
  <c r="J38" i="8"/>
  <c r="AY62" i="1"/>
  <c r="J37" i="8"/>
  <c r="AX62" i="1" s="1"/>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3" i="8"/>
  <c r="BH103" i="8"/>
  <c r="BG103" i="8"/>
  <c r="BF103" i="8"/>
  <c r="T103" i="8"/>
  <c r="R103" i="8"/>
  <c r="P103" i="8"/>
  <c r="BI102" i="8"/>
  <c r="BH102" i="8"/>
  <c r="BG102" i="8"/>
  <c r="BF102" i="8"/>
  <c r="T102" i="8"/>
  <c r="R102" i="8"/>
  <c r="P102" i="8"/>
  <c r="BI101" i="8"/>
  <c r="BH101" i="8"/>
  <c r="BG101" i="8"/>
  <c r="BF101" i="8"/>
  <c r="T101" i="8"/>
  <c r="R101" i="8"/>
  <c r="P101"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BI95" i="8"/>
  <c r="BH95" i="8"/>
  <c r="BG95" i="8"/>
  <c r="BF95" i="8"/>
  <c r="T95" i="8"/>
  <c r="R95" i="8"/>
  <c r="P95" i="8"/>
  <c r="BI93" i="8"/>
  <c r="BH93" i="8"/>
  <c r="BG93" i="8"/>
  <c r="BF93" i="8"/>
  <c r="T93" i="8"/>
  <c r="R93" i="8"/>
  <c r="P93" i="8"/>
  <c r="BI92" i="8"/>
  <c r="BH92" i="8"/>
  <c r="BG92" i="8"/>
  <c r="BF92" i="8"/>
  <c r="T92" i="8"/>
  <c r="R92" i="8"/>
  <c r="P92" i="8"/>
  <c r="BI91" i="8"/>
  <c r="BH91" i="8"/>
  <c r="BG91" i="8"/>
  <c r="BF91" i="8"/>
  <c r="T91" i="8"/>
  <c r="R91" i="8"/>
  <c r="P91" i="8"/>
  <c r="J85" i="8"/>
  <c r="F85" i="8"/>
  <c r="F83" i="8"/>
  <c r="E81" i="8"/>
  <c r="J58" i="8"/>
  <c r="F58" i="8"/>
  <c r="F56" i="8"/>
  <c r="E54" i="8"/>
  <c r="J26" i="8"/>
  <c r="E26" i="8"/>
  <c r="J86" i="8" s="1"/>
  <c r="J25" i="8"/>
  <c r="J20" i="8"/>
  <c r="E20" i="8"/>
  <c r="F86" i="8"/>
  <c r="J19" i="8"/>
  <c r="J14" i="8"/>
  <c r="J56" i="8"/>
  <c r="E7" i="8"/>
  <c r="E77" i="8"/>
  <c r="J39" i="7"/>
  <c r="J38" i="7"/>
  <c r="AY61" i="1"/>
  <c r="J37" i="7"/>
  <c r="AX61" i="1" s="1"/>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29" i="7"/>
  <c r="BH129" i="7"/>
  <c r="BG129" i="7"/>
  <c r="BF129" i="7"/>
  <c r="T129" i="7"/>
  <c r="R129" i="7"/>
  <c r="P129" i="7"/>
  <c r="BI128" i="7"/>
  <c r="BH128" i="7"/>
  <c r="BG128" i="7"/>
  <c r="BF128" i="7"/>
  <c r="T128" i="7"/>
  <c r="R128" i="7"/>
  <c r="P128"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BI92" i="7"/>
  <c r="BH92" i="7"/>
  <c r="BG92" i="7"/>
  <c r="BF92" i="7"/>
  <c r="T92" i="7"/>
  <c r="R92" i="7"/>
  <c r="P92" i="7"/>
  <c r="J86" i="7"/>
  <c r="F86" i="7"/>
  <c r="F84" i="7"/>
  <c r="E82" i="7"/>
  <c r="J58" i="7"/>
  <c r="F58" i="7"/>
  <c r="F56" i="7"/>
  <c r="E54" i="7"/>
  <c r="J26" i="7"/>
  <c r="E26" i="7"/>
  <c r="J87" i="7"/>
  <c r="J25" i="7"/>
  <c r="J20" i="7"/>
  <c r="E20" i="7"/>
  <c r="F87" i="7"/>
  <c r="J19" i="7"/>
  <c r="J14" i="7"/>
  <c r="J56" i="7" s="1"/>
  <c r="E7" i="7"/>
  <c r="E78" i="7" s="1"/>
  <c r="J39" i="6"/>
  <c r="J38" i="6"/>
  <c r="AY60" i="1"/>
  <c r="J37" i="6"/>
  <c r="AX60" i="1"/>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5" i="6"/>
  <c r="BH95" i="6"/>
  <c r="BG95" i="6"/>
  <c r="BF95" i="6"/>
  <c r="T95" i="6"/>
  <c r="R95" i="6"/>
  <c r="P95" i="6"/>
  <c r="BI94" i="6"/>
  <c r="BH94" i="6"/>
  <c r="BG94" i="6"/>
  <c r="BF94" i="6"/>
  <c r="T94" i="6"/>
  <c r="R94" i="6"/>
  <c r="P94" i="6"/>
  <c r="BI93" i="6"/>
  <c r="BH93" i="6"/>
  <c r="BG93" i="6"/>
  <c r="BF93" i="6"/>
  <c r="T93" i="6"/>
  <c r="R93" i="6"/>
  <c r="P93" i="6"/>
  <c r="BI92" i="6"/>
  <c r="BH92" i="6"/>
  <c r="BG92" i="6"/>
  <c r="BF92" i="6"/>
  <c r="T92" i="6"/>
  <c r="R92" i="6"/>
  <c r="P92" i="6"/>
  <c r="BI91" i="6"/>
  <c r="BH91" i="6"/>
  <c r="BG91" i="6"/>
  <c r="BF91" i="6"/>
  <c r="T91" i="6"/>
  <c r="R91" i="6"/>
  <c r="P91" i="6"/>
  <c r="J85" i="6"/>
  <c r="F85" i="6"/>
  <c r="F83" i="6"/>
  <c r="E81" i="6"/>
  <c r="J58" i="6"/>
  <c r="F58" i="6"/>
  <c r="F56" i="6"/>
  <c r="E54" i="6"/>
  <c r="J26" i="6"/>
  <c r="E26" i="6"/>
  <c r="J86" i="6"/>
  <c r="J25" i="6"/>
  <c r="J20" i="6"/>
  <c r="E20" i="6"/>
  <c r="F86" i="6"/>
  <c r="J19" i="6"/>
  <c r="J14" i="6"/>
  <c r="J56" i="6" s="1"/>
  <c r="E7" i="6"/>
  <c r="E50" i="6" s="1"/>
  <c r="J39" i="5"/>
  <c r="J38" i="5"/>
  <c r="AY59" i="1"/>
  <c r="J37" i="5"/>
  <c r="AX59" i="1"/>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5" i="5"/>
  <c r="BH245" i="5"/>
  <c r="BG245" i="5"/>
  <c r="BF245" i="5"/>
  <c r="T245" i="5"/>
  <c r="R245" i="5"/>
  <c r="P245" i="5"/>
  <c r="BI244" i="5"/>
  <c r="BH244" i="5"/>
  <c r="BG244" i="5"/>
  <c r="BF244" i="5"/>
  <c r="T244" i="5"/>
  <c r="R244" i="5"/>
  <c r="P244"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28" i="5"/>
  <c r="BH228" i="5"/>
  <c r="BG228" i="5"/>
  <c r="BF228" i="5"/>
  <c r="T228" i="5"/>
  <c r="R228" i="5"/>
  <c r="P228" i="5"/>
  <c r="BI226" i="5"/>
  <c r="BH226" i="5"/>
  <c r="BG226" i="5"/>
  <c r="BF226" i="5"/>
  <c r="T226" i="5"/>
  <c r="R226" i="5"/>
  <c r="P226" i="5"/>
  <c r="BI224" i="5"/>
  <c r="BH224" i="5"/>
  <c r="BG224" i="5"/>
  <c r="BF224" i="5"/>
  <c r="T224" i="5"/>
  <c r="R224" i="5"/>
  <c r="P224" i="5"/>
  <c r="BI223" i="5"/>
  <c r="BH223" i="5"/>
  <c r="BG223" i="5"/>
  <c r="BF223" i="5"/>
  <c r="T223" i="5"/>
  <c r="R223" i="5"/>
  <c r="P223" i="5"/>
  <c r="BI222" i="5"/>
  <c r="BH222" i="5"/>
  <c r="BG222" i="5"/>
  <c r="BF222" i="5"/>
  <c r="T222" i="5"/>
  <c r="R222" i="5"/>
  <c r="P222" i="5"/>
  <c r="BI220" i="5"/>
  <c r="BH220" i="5"/>
  <c r="BG220" i="5"/>
  <c r="BF220" i="5"/>
  <c r="T220" i="5"/>
  <c r="R220" i="5"/>
  <c r="P220" i="5"/>
  <c r="BI218" i="5"/>
  <c r="BH218" i="5"/>
  <c r="BG218" i="5"/>
  <c r="BF218" i="5"/>
  <c r="T218" i="5"/>
  <c r="R218" i="5"/>
  <c r="P218" i="5"/>
  <c r="BI216" i="5"/>
  <c r="BH216" i="5"/>
  <c r="BG216" i="5"/>
  <c r="BF216" i="5"/>
  <c r="T216" i="5"/>
  <c r="R216" i="5"/>
  <c r="P216"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8" i="5"/>
  <c r="BH198" i="5"/>
  <c r="BG198" i="5"/>
  <c r="BF198" i="5"/>
  <c r="T198" i="5"/>
  <c r="R198" i="5"/>
  <c r="P198" i="5"/>
  <c r="BI197" i="5"/>
  <c r="BH197" i="5"/>
  <c r="BG197" i="5"/>
  <c r="BF197" i="5"/>
  <c r="T197" i="5"/>
  <c r="R197" i="5"/>
  <c r="P197"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1" i="5"/>
  <c r="BH181" i="5"/>
  <c r="BG181" i="5"/>
  <c r="BF181" i="5"/>
  <c r="T181" i="5"/>
  <c r="R181" i="5"/>
  <c r="P181" i="5"/>
  <c r="BI180" i="5"/>
  <c r="BH180" i="5"/>
  <c r="BG180" i="5"/>
  <c r="BF180" i="5"/>
  <c r="T180" i="5"/>
  <c r="R180" i="5"/>
  <c r="P180"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09" i="5"/>
  <c r="BH109" i="5"/>
  <c r="BG109" i="5"/>
  <c r="BF109" i="5"/>
  <c r="T109" i="5"/>
  <c r="R109" i="5"/>
  <c r="P109" i="5"/>
  <c r="BI108" i="5"/>
  <c r="BH108" i="5"/>
  <c r="BG108" i="5"/>
  <c r="BF108" i="5"/>
  <c r="T108" i="5"/>
  <c r="R108" i="5"/>
  <c r="P108" i="5"/>
  <c r="BI107" i="5"/>
  <c r="BH107" i="5"/>
  <c r="BG107" i="5"/>
  <c r="BF107" i="5"/>
  <c r="T107" i="5"/>
  <c r="R107" i="5"/>
  <c r="P107"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J95" i="5"/>
  <c r="F95" i="5"/>
  <c r="F93" i="5"/>
  <c r="E91" i="5"/>
  <c r="J58" i="5"/>
  <c r="F58" i="5"/>
  <c r="F56" i="5"/>
  <c r="E54" i="5"/>
  <c r="J26" i="5"/>
  <c r="E26" i="5"/>
  <c r="J59" i="5" s="1"/>
  <c r="J25" i="5"/>
  <c r="J20" i="5"/>
  <c r="E20" i="5"/>
  <c r="F96" i="5" s="1"/>
  <c r="J19" i="5"/>
  <c r="J14" i="5"/>
  <c r="J56" i="5"/>
  <c r="E7" i="5"/>
  <c r="E50" i="5"/>
  <c r="J39" i="4"/>
  <c r="J38" i="4"/>
  <c r="AY58" i="1" s="1"/>
  <c r="J37" i="4"/>
  <c r="AX58" i="1" s="1"/>
  <c r="BI141" i="4"/>
  <c r="BH141" i="4"/>
  <c r="BG141" i="4"/>
  <c r="BF141" i="4"/>
  <c r="T141" i="4"/>
  <c r="R141" i="4"/>
  <c r="P141" i="4"/>
  <c r="BI140" i="4"/>
  <c r="BH140" i="4"/>
  <c r="BG140" i="4"/>
  <c r="BF140" i="4"/>
  <c r="T140" i="4"/>
  <c r="R140" i="4"/>
  <c r="P140" i="4"/>
  <c r="BI139" i="4"/>
  <c r="BH139" i="4"/>
  <c r="BG139" i="4"/>
  <c r="BF139" i="4"/>
  <c r="T139" i="4"/>
  <c r="R139" i="4"/>
  <c r="P139"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10" i="4"/>
  <c r="BH110" i="4"/>
  <c r="BG110" i="4"/>
  <c r="BF110" i="4"/>
  <c r="T110" i="4"/>
  <c r="R110" i="4"/>
  <c r="P110"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J85" i="4"/>
  <c r="F85" i="4"/>
  <c r="F83" i="4"/>
  <c r="E81" i="4"/>
  <c r="J58" i="4"/>
  <c r="F58" i="4"/>
  <c r="F56" i="4"/>
  <c r="E54" i="4"/>
  <c r="J26" i="4"/>
  <c r="E26" i="4"/>
  <c r="J86" i="4"/>
  <c r="J25" i="4"/>
  <c r="J20" i="4"/>
  <c r="E20" i="4"/>
  <c r="F86" i="4"/>
  <c r="J19" i="4"/>
  <c r="J14" i="4"/>
  <c r="J83" i="4" s="1"/>
  <c r="E7" i="4"/>
  <c r="E77" i="4"/>
  <c r="J39" i="3"/>
  <c r="J38" i="3"/>
  <c r="AY57" i="1"/>
  <c r="J37" i="3"/>
  <c r="AX57" i="1"/>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9" i="3"/>
  <c r="BH119" i="3"/>
  <c r="BG119" i="3"/>
  <c r="BF119" i="3"/>
  <c r="T119" i="3"/>
  <c r="R119" i="3"/>
  <c r="P119"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3" i="3"/>
  <c r="BH93" i="3"/>
  <c r="BG93" i="3"/>
  <c r="BF93" i="3"/>
  <c r="T93" i="3"/>
  <c r="R93" i="3"/>
  <c r="P93" i="3"/>
  <c r="BI90" i="3"/>
  <c r="BH90" i="3"/>
  <c r="BG90" i="3"/>
  <c r="BF90" i="3"/>
  <c r="T90" i="3"/>
  <c r="R90" i="3"/>
  <c r="P90" i="3"/>
  <c r="F81" i="3"/>
  <c r="E79" i="3"/>
  <c r="F56" i="3"/>
  <c r="E54" i="3"/>
  <c r="J26" i="3"/>
  <c r="E26" i="3"/>
  <c r="J84" i="3" s="1"/>
  <c r="J25" i="3"/>
  <c r="J23" i="3"/>
  <c r="E23" i="3"/>
  <c r="J83" i="3" s="1"/>
  <c r="J22" i="3"/>
  <c r="J20" i="3"/>
  <c r="E20" i="3"/>
  <c r="F59" i="3" s="1"/>
  <c r="J19" i="3"/>
  <c r="J17" i="3"/>
  <c r="E17" i="3"/>
  <c r="F58" i="3" s="1"/>
  <c r="J16" i="3"/>
  <c r="J14" i="3"/>
  <c r="J81" i="3"/>
  <c r="E7" i="3"/>
  <c r="E50" i="3"/>
  <c r="J39" i="2"/>
  <c r="J38" i="2"/>
  <c r="AY56" i="1" s="1"/>
  <c r="J37" i="2"/>
  <c r="AX56" i="1" s="1"/>
  <c r="BI1989" i="2"/>
  <c r="BH1989" i="2"/>
  <c r="BG1989" i="2"/>
  <c r="BF1989" i="2"/>
  <c r="T1989" i="2"/>
  <c r="R1989" i="2"/>
  <c r="P1989" i="2"/>
  <c r="BI1988" i="2"/>
  <c r="BH1988" i="2"/>
  <c r="BG1988" i="2"/>
  <c r="BF1988" i="2"/>
  <c r="T1988" i="2"/>
  <c r="R1988" i="2"/>
  <c r="P1988" i="2"/>
  <c r="BI1987" i="2"/>
  <c r="BH1987" i="2"/>
  <c r="BG1987" i="2"/>
  <c r="BF1987" i="2"/>
  <c r="T1987" i="2"/>
  <c r="R1987" i="2"/>
  <c r="P1987" i="2"/>
  <c r="BI1986" i="2"/>
  <c r="BH1986" i="2"/>
  <c r="BG1986" i="2"/>
  <c r="BF1986" i="2"/>
  <c r="T1986" i="2"/>
  <c r="R1986" i="2"/>
  <c r="P1986" i="2"/>
  <c r="BI1985" i="2"/>
  <c r="BH1985" i="2"/>
  <c r="BG1985" i="2"/>
  <c r="BF1985" i="2"/>
  <c r="T1985" i="2"/>
  <c r="R1985" i="2"/>
  <c r="P1985" i="2"/>
  <c r="BI1984" i="2"/>
  <c r="BH1984" i="2"/>
  <c r="BG1984" i="2"/>
  <c r="BF1984" i="2"/>
  <c r="T1984" i="2"/>
  <c r="R1984" i="2"/>
  <c r="P1984" i="2"/>
  <c r="BI1983" i="2"/>
  <c r="BH1983" i="2"/>
  <c r="BG1983" i="2"/>
  <c r="BF1983" i="2"/>
  <c r="T1983" i="2"/>
  <c r="R1983" i="2"/>
  <c r="P1983" i="2"/>
  <c r="BI1982" i="2"/>
  <c r="BH1982" i="2"/>
  <c r="BG1982" i="2"/>
  <c r="BF1982" i="2"/>
  <c r="T1982" i="2"/>
  <c r="R1982" i="2"/>
  <c r="P1982" i="2"/>
  <c r="BI1981" i="2"/>
  <c r="BH1981" i="2"/>
  <c r="BG1981" i="2"/>
  <c r="BF1981" i="2"/>
  <c r="T1981" i="2"/>
  <c r="R1981" i="2"/>
  <c r="P1981" i="2"/>
  <c r="BI1980" i="2"/>
  <c r="BH1980" i="2"/>
  <c r="BG1980" i="2"/>
  <c r="BF1980" i="2"/>
  <c r="T1980" i="2"/>
  <c r="R1980" i="2"/>
  <c r="P1980" i="2"/>
  <c r="BI1979" i="2"/>
  <c r="BH1979" i="2"/>
  <c r="BG1979" i="2"/>
  <c r="BF1979" i="2"/>
  <c r="T1979" i="2"/>
  <c r="R1979" i="2"/>
  <c r="P1979" i="2"/>
  <c r="BI1978" i="2"/>
  <c r="BH1978" i="2"/>
  <c r="BG1978" i="2"/>
  <c r="BF1978" i="2"/>
  <c r="T1978" i="2"/>
  <c r="R1978" i="2"/>
  <c r="P1978" i="2"/>
  <c r="BI1977" i="2"/>
  <c r="BH1977" i="2"/>
  <c r="BG1977" i="2"/>
  <c r="BF1977" i="2"/>
  <c r="T1977" i="2"/>
  <c r="R1977" i="2"/>
  <c r="P1977" i="2"/>
  <c r="BI1976" i="2"/>
  <c r="BH1976" i="2"/>
  <c r="BG1976" i="2"/>
  <c r="BF1976" i="2"/>
  <c r="T1976" i="2"/>
  <c r="R1976" i="2"/>
  <c r="P1976" i="2"/>
  <c r="BI1975" i="2"/>
  <c r="BH1975" i="2"/>
  <c r="BG1975" i="2"/>
  <c r="BF1975" i="2"/>
  <c r="T1975" i="2"/>
  <c r="R1975" i="2"/>
  <c r="P1975" i="2"/>
  <c r="BI1974" i="2"/>
  <c r="BH1974" i="2"/>
  <c r="BG1974" i="2"/>
  <c r="BF1974" i="2"/>
  <c r="T1974" i="2"/>
  <c r="R1974" i="2"/>
  <c r="P1974" i="2"/>
  <c r="BI1973" i="2"/>
  <c r="BH1973" i="2"/>
  <c r="BG1973" i="2"/>
  <c r="BF1973" i="2"/>
  <c r="T1973" i="2"/>
  <c r="R1973" i="2"/>
  <c r="P1973" i="2"/>
  <c r="BI1972" i="2"/>
  <c r="BH1972" i="2"/>
  <c r="BG1972" i="2"/>
  <c r="BF1972" i="2"/>
  <c r="T1972" i="2"/>
  <c r="R1972" i="2"/>
  <c r="P1972" i="2"/>
  <c r="BI1971" i="2"/>
  <c r="BH1971" i="2"/>
  <c r="BG1971" i="2"/>
  <c r="BF1971" i="2"/>
  <c r="T1971" i="2"/>
  <c r="R1971" i="2"/>
  <c r="P1971" i="2"/>
  <c r="BI1970" i="2"/>
  <c r="BH1970" i="2"/>
  <c r="BG1970" i="2"/>
  <c r="BF1970" i="2"/>
  <c r="T1970" i="2"/>
  <c r="R1970" i="2"/>
  <c r="P1970" i="2"/>
  <c r="BI1969" i="2"/>
  <c r="BH1969" i="2"/>
  <c r="BG1969" i="2"/>
  <c r="BF1969" i="2"/>
  <c r="T1969" i="2"/>
  <c r="R1969" i="2"/>
  <c r="P1969" i="2"/>
  <c r="BI1968" i="2"/>
  <c r="BH1968" i="2"/>
  <c r="BG1968" i="2"/>
  <c r="BF1968" i="2"/>
  <c r="T1968" i="2"/>
  <c r="R1968" i="2"/>
  <c r="P1968" i="2"/>
  <c r="BI1967" i="2"/>
  <c r="BH1967" i="2"/>
  <c r="BG1967" i="2"/>
  <c r="BF1967" i="2"/>
  <c r="T1967" i="2"/>
  <c r="R1967" i="2"/>
  <c r="P1967" i="2"/>
  <c r="BI1966" i="2"/>
  <c r="BH1966" i="2"/>
  <c r="BG1966" i="2"/>
  <c r="BF1966" i="2"/>
  <c r="T1966" i="2"/>
  <c r="R1966" i="2"/>
  <c r="P1966" i="2"/>
  <c r="BI1963" i="2"/>
  <c r="BH1963" i="2"/>
  <c r="BG1963" i="2"/>
  <c r="BF1963" i="2"/>
  <c r="T1963" i="2"/>
  <c r="R1963" i="2"/>
  <c r="P1963" i="2"/>
  <c r="BI1961" i="2"/>
  <c r="BH1961" i="2"/>
  <c r="BG1961" i="2"/>
  <c r="BF1961" i="2"/>
  <c r="T1961" i="2"/>
  <c r="T1960" i="2"/>
  <c r="R1961" i="2"/>
  <c r="R1960" i="2"/>
  <c r="P1961" i="2"/>
  <c r="P1960" i="2"/>
  <c r="BI1958" i="2"/>
  <c r="BH1958" i="2"/>
  <c r="BG1958" i="2"/>
  <c r="BF1958" i="2"/>
  <c r="T1958" i="2"/>
  <c r="R1958" i="2"/>
  <c r="P1958" i="2"/>
  <c r="BI1957" i="2"/>
  <c r="BH1957" i="2"/>
  <c r="BG1957" i="2"/>
  <c r="BF1957" i="2"/>
  <c r="T1957" i="2"/>
  <c r="R1957" i="2"/>
  <c r="P1957" i="2"/>
  <c r="BI1956" i="2"/>
  <c r="BH1956" i="2"/>
  <c r="BG1956" i="2"/>
  <c r="BF1956" i="2"/>
  <c r="T1956" i="2"/>
  <c r="R1956" i="2"/>
  <c r="P1956" i="2"/>
  <c r="BI1955" i="2"/>
  <c r="BH1955" i="2"/>
  <c r="BG1955" i="2"/>
  <c r="BF1955" i="2"/>
  <c r="T1955" i="2"/>
  <c r="R1955" i="2"/>
  <c r="P1955" i="2"/>
  <c r="BI1954" i="2"/>
  <c r="BH1954" i="2"/>
  <c r="BG1954" i="2"/>
  <c r="BF1954" i="2"/>
  <c r="T1954" i="2"/>
  <c r="R1954" i="2"/>
  <c r="P1954" i="2"/>
  <c r="BI1953" i="2"/>
  <c r="BH1953" i="2"/>
  <c r="BG1953" i="2"/>
  <c r="BF1953" i="2"/>
  <c r="T1953" i="2"/>
  <c r="R1953" i="2"/>
  <c r="P1953" i="2"/>
  <c r="BI1952" i="2"/>
  <c r="BH1952" i="2"/>
  <c r="BG1952" i="2"/>
  <c r="BF1952" i="2"/>
  <c r="T1952" i="2"/>
  <c r="R1952" i="2"/>
  <c r="P1952" i="2"/>
  <c r="BI1948" i="2"/>
  <c r="BH1948" i="2"/>
  <c r="BG1948" i="2"/>
  <c r="BF1948" i="2"/>
  <c r="T1948" i="2"/>
  <c r="R1948" i="2"/>
  <c r="P1948" i="2"/>
  <c r="BI1944" i="2"/>
  <c r="BH1944" i="2"/>
  <c r="BG1944" i="2"/>
  <c r="BF1944" i="2"/>
  <c r="T1944" i="2"/>
  <c r="R1944" i="2"/>
  <c r="P1944" i="2"/>
  <c r="BI1941" i="2"/>
  <c r="BH1941" i="2"/>
  <c r="BG1941" i="2"/>
  <c r="BF1941" i="2"/>
  <c r="T1941" i="2"/>
  <c r="R1941" i="2"/>
  <c r="P1941" i="2"/>
  <c r="BI1929" i="2"/>
  <c r="BH1929" i="2"/>
  <c r="BG1929" i="2"/>
  <c r="BF1929" i="2"/>
  <c r="T1929" i="2"/>
  <c r="R1929" i="2"/>
  <c r="P1929" i="2"/>
  <c r="BI1889" i="2"/>
  <c r="BH1889" i="2"/>
  <c r="BG1889" i="2"/>
  <c r="BF1889" i="2"/>
  <c r="T1889" i="2"/>
  <c r="R1889" i="2"/>
  <c r="P1889" i="2"/>
  <c r="BI1887" i="2"/>
  <c r="BH1887" i="2"/>
  <c r="BG1887" i="2"/>
  <c r="BF1887" i="2"/>
  <c r="T1887" i="2"/>
  <c r="R1887" i="2"/>
  <c r="P1887" i="2"/>
  <c r="BI1882" i="2"/>
  <c r="BH1882" i="2"/>
  <c r="BG1882" i="2"/>
  <c r="BF1882" i="2"/>
  <c r="T1882" i="2"/>
  <c r="R1882" i="2"/>
  <c r="P1882" i="2"/>
  <c r="BI1869" i="2"/>
  <c r="BH1869" i="2"/>
  <c r="BG1869" i="2"/>
  <c r="BF1869" i="2"/>
  <c r="T1869" i="2"/>
  <c r="R1869" i="2"/>
  <c r="P1869" i="2"/>
  <c r="BI1865" i="2"/>
  <c r="BH1865" i="2"/>
  <c r="BG1865" i="2"/>
  <c r="BF1865" i="2"/>
  <c r="T1865" i="2"/>
  <c r="R1865" i="2"/>
  <c r="P1865" i="2"/>
  <c r="BI1858" i="2"/>
  <c r="BH1858" i="2"/>
  <c r="BG1858" i="2"/>
  <c r="BF1858" i="2"/>
  <c r="T1858" i="2"/>
  <c r="R1858" i="2"/>
  <c r="P1858" i="2"/>
  <c r="BI1855" i="2"/>
  <c r="BH1855" i="2"/>
  <c r="BG1855" i="2"/>
  <c r="BF1855" i="2"/>
  <c r="T1855" i="2"/>
  <c r="R1855" i="2"/>
  <c r="P1855" i="2"/>
  <c r="BI1852" i="2"/>
  <c r="BH1852" i="2"/>
  <c r="BG1852" i="2"/>
  <c r="BF1852" i="2"/>
  <c r="T1852" i="2"/>
  <c r="R1852" i="2"/>
  <c r="P1852" i="2"/>
  <c r="BI1850" i="2"/>
  <c r="BH1850" i="2"/>
  <c r="BG1850" i="2"/>
  <c r="BF1850" i="2"/>
  <c r="T1850" i="2"/>
  <c r="R1850" i="2"/>
  <c r="P1850" i="2"/>
  <c r="BI1848" i="2"/>
  <c r="BH1848" i="2"/>
  <c r="BG1848" i="2"/>
  <c r="BF1848" i="2"/>
  <c r="T1848" i="2"/>
  <c r="R1848" i="2"/>
  <c r="P1848" i="2"/>
  <c r="BI1846" i="2"/>
  <c r="BH1846" i="2"/>
  <c r="BG1846" i="2"/>
  <c r="BF1846" i="2"/>
  <c r="T1846" i="2"/>
  <c r="R1846" i="2"/>
  <c r="P1846" i="2"/>
  <c r="BI1830" i="2"/>
  <c r="BH1830" i="2"/>
  <c r="BG1830" i="2"/>
  <c r="BF1830" i="2"/>
  <c r="T1830" i="2"/>
  <c r="R1830" i="2"/>
  <c r="P1830" i="2"/>
  <c r="BI1818" i="2"/>
  <c r="BH1818" i="2"/>
  <c r="BG1818" i="2"/>
  <c r="BF1818" i="2"/>
  <c r="T1818" i="2"/>
  <c r="R1818" i="2"/>
  <c r="P1818" i="2"/>
  <c r="BI1814" i="2"/>
  <c r="BH1814" i="2"/>
  <c r="BG1814" i="2"/>
  <c r="BF1814" i="2"/>
  <c r="T1814" i="2"/>
  <c r="R1814" i="2"/>
  <c r="P1814" i="2"/>
  <c r="BI1811" i="2"/>
  <c r="BH1811" i="2"/>
  <c r="BG1811" i="2"/>
  <c r="BF1811" i="2"/>
  <c r="T1811" i="2"/>
  <c r="R1811" i="2"/>
  <c r="P1811" i="2"/>
  <c r="BI1800" i="2"/>
  <c r="BH1800" i="2"/>
  <c r="BG1800" i="2"/>
  <c r="BF1800" i="2"/>
  <c r="T1800" i="2"/>
  <c r="R1800" i="2"/>
  <c r="P1800" i="2"/>
  <c r="BI1793" i="2"/>
  <c r="BH1793" i="2"/>
  <c r="BG1793" i="2"/>
  <c r="BF1793" i="2"/>
  <c r="T1793" i="2"/>
  <c r="R1793" i="2"/>
  <c r="P1793" i="2"/>
  <c r="BI1789" i="2"/>
  <c r="BH1789" i="2"/>
  <c r="BG1789" i="2"/>
  <c r="BF1789" i="2"/>
  <c r="T1789" i="2"/>
  <c r="R1789" i="2"/>
  <c r="P1789" i="2"/>
  <c r="BI1781" i="2"/>
  <c r="BH1781" i="2"/>
  <c r="BG1781" i="2"/>
  <c r="BF1781" i="2"/>
  <c r="T1781" i="2"/>
  <c r="R1781" i="2"/>
  <c r="P1781" i="2"/>
  <c r="BI1769" i="2"/>
  <c r="BH1769" i="2"/>
  <c r="BG1769" i="2"/>
  <c r="BF1769" i="2"/>
  <c r="T1769" i="2"/>
  <c r="R1769" i="2"/>
  <c r="P1769" i="2"/>
  <c r="BI1766" i="2"/>
  <c r="BH1766" i="2"/>
  <c r="BG1766" i="2"/>
  <c r="BF1766" i="2"/>
  <c r="T1766" i="2"/>
  <c r="R1766" i="2"/>
  <c r="P1766" i="2"/>
  <c r="BI1764" i="2"/>
  <c r="BH1764" i="2"/>
  <c r="BG1764" i="2"/>
  <c r="BF1764" i="2"/>
  <c r="T1764" i="2"/>
  <c r="R1764" i="2"/>
  <c r="P1764" i="2"/>
  <c r="BI1761" i="2"/>
  <c r="BH1761" i="2"/>
  <c r="BG1761" i="2"/>
  <c r="BF1761" i="2"/>
  <c r="T1761" i="2"/>
  <c r="R1761" i="2"/>
  <c r="P1761" i="2"/>
  <c r="BI1740" i="2"/>
  <c r="BH1740" i="2"/>
  <c r="BG1740" i="2"/>
  <c r="BF1740" i="2"/>
  <c r="T1740" i="2"/>
  <c r="R1740" i="2"/>
  <c r="P1740" i="2"/>
  <c r="BI1731" i="2"/>
  <c r="BH1731" i="2"/>
  <c r="BG1731" i="2"/>
  <c r="BF1731" i="2"/>
  <c r="T1731" i="2"/>
  <c r="R1731" i="2"/>
  <c r="P1731" i="2"/>
  <c r="BI1723" i="2"/>
  <c r="BH1723" i="2"/>
  <c r="BG1723" i="2"/>
  <c r="BF1723" i="2"/>
  <c r="T1723" i="2"/>
  <c r="R1723" i="2"/>
  <c r="P1723" i="2"/>
  <c r="BI1717" i="2"/>
  <c r="BH1717" i="2"/>
  <c r="BG1717" i="2"/>
  <c r="BF1717" i="2"/>
  <c r="T1717" i="2"/>
  <c r="R1717" i="2"/>
  <c r="P1717" i="2"/>
  <c r="BI1710" i="2"/>
  <c r="BH1710" i="2"/>
  <c r="BG1710" i="2"/>
  <c r="BF1710" i="2"/>
  <c r="T1710" i="2"/>
  <c r="R1710" i="2"/>
  <c r="P1710" i="2"/>
  <c r="BI1700" i="2"/>
  <c r="BH1700" i="2"/>
  <c r="BG1700" i="2"/>
  <c r="BF1700" i="2"/>
  <c r="T1700" i="2"/>
  <c r="R1700" i="2"/>
  <c r="P1700" i="2"/>
  <c r="BI1697" i="2"/>
  <c r="BH1697" i="2"/>
  <c r="BG1697" i="2"/>
  <c r="BF1697" i="2"/>
  <c r="T1697" i="2"/>
  <c r="R1697" i="2"/>
  <c r="P1697" i="2"/>
  <c r="BI1696" i="2"/>
  <c r="BH1696" i="2"/>
  <c r="BG1696" i="2"/>
  <c r="BF1696" i="2"/>
  <c r="T1696" i="2"/>
  <c r="R1696" i="2"/>
  <c r="P1696" i="2"/>
  <c r="BI1695" i="2"/>
  <c r="BH1695" i="2"/>
  <c r="BG1695" i="2"/>
  <c r="BF1695" i="2"/>
  <c r="T1695" i="2"/>
  <c r="R1695" i="2"/>
  <c r="P1695" i="2"/>
  <c r="BI1694" i="2"/>
  <c r="BH1694" i="2"/>
  <c r="BG1694" i="2"/>
  <c r="BF1694" i="2"/>
  <c r="T1694" i="2"/>
  <c r="R1694" i="2"/>
  <c r="P1694" i="2"/>
  <c r="BI1693" i="2"/>
  <c r="BH1693" i="2"/>
  <c r="BG1693" i="2"/>
  <c r="BF1693" i="2"/>
  <c r="T1693" i="2"/>
  <c r="R1693" i="2"/>
  <c r="P1693" i="2"/>
  <c r="BI1690" i="2"/>
  <c r="BH1690" i="2"/>
  <c r="BG1690" i="2"/>
  <c r="BF1690" i="2"/>
  <c r="T1690" i="2"/>
  <c r="R1690" i="2"/>
  <c r="P1690" i="2"/>
  <c r="BI1687" i="2"/>
  <c r="BH1687" i="2"/>
  <c r="BG1687" i="2"/>
  <c r="BF1687" i="2"/>
  <c r="T1687" i="2"/>
  <c r="R1687" i="2"/>
  <c r="P1687" i="2"/>
  <c r="BI1684" i="2"/>
  <c r="BH1684" i="2"/>
  <c r="BG1684" i="2"/>
  <c r="BF1684" i="2"/>
  <c r="T1684" i="2"/>
  <c r="R1684" i="2"/>
  <c r="P1684" i="2"/>
  <c r="BI1678" i="2"/>
  <c r="BH1678" i="2"/>
  <c r="BG1678" i="2"/>
  <c r="BF1678" i="2"/>
  <c r="T1678" i="2"/>
  <c r="R1678" i="2"/>
  <c r="P1678" i="2"/>
  <c r="BI1672" i="2"/>
  <c r="BH1672" i="2"/>
  <c r="BG1672" i="2"/>
  <c r="BF1672" i="2"/>
  <c r="T1672" i="2"/>
  <c r="R1672" i="2"/>
  <c r="P1672" i="2"/>
  <c r="BI1669" i="2"/>
  <c r="BH1669" i="2"/>
  <c r="BG1669" i="2"/>
  <c r="BF1669" i="2"/>
  <c r="T1669" i="2"/>
  <c r="R1669" i="2"/>
  <c r="P1669" i="2"/>
  <c r="BI1665" i="2"/>
  <c r="BH1665" i="2"/>
  <c r="BG1665" i="2"/>
  <c r="BF1665" i="2"/>
  <c r="T1665" i="2"/>
  <c r="R1665" i="2"/>
  <c r="P1665" i="2"/>
  <c r="BI1660" i="2"/>
  <c r="BH1660" i="2"/>
  <c r="BG1660" i="2"/>
  <c r="BF1660" i="2"/>
  <c r="T1660" i="2"/>
  <c r="R1660" i="2"/>
  <c r="P1660" i="2"/>
  <c r="BI1658" i="2"/>
  <c r="BH1658" i="2"/>
  <c r="BG1658" i="2"/>
  <c r="BF1658" i="2"/>
  <c r="T1658" i="2"/>
  <c r="R1658" i="2"/>
  <c r="P1658" i="2"/>
  <c r="BI1652" i="2"/>
  <c r="BH1652" i="2"/>
  <c r="BG1652" i="2"/>
  <c r="BF1652" i="2"/>
  <c r="T1652" i="2"/>
  <c r="R1652" i="2"/>
  <c r="P1652" i="2"/>
  <c r="BI1644" i="2"/>
  <c r="BH1644" i="2"/>
  <c r="BG1644" i="2"/>
  <c r="BF1644" i="2"/>
  <c r="T1644" i="2"/>
  <c r="R1644" i="2"/>
  <c r="P1644" i="2"/>
  <c r="BI1642" i="2"/>
  <c r="BH1642" i="2"/>
  <c r="BG1642" i="2"/>
  <c r="BF1642" i="2"/>
  <c r="T1642" i="2"/>
  <c r="R1642" i="2"/>
  <c r="P1642" i="2"/>
  <c r="BI1641" i="2"/>
  <c r="BH1641" i="2"/>
  <c r="BG1641" i="2"/>
  <c r="BF1641" i="2"/>
  <c r="T1641" i="2"/>
  <c r="R1641" i="2"/>
  <c r="P1641" i="2"/>
  <c r="BI1640" i="2"/>
  <c r="BH1640" i="2"/>
  <c r="BG1640" i="2"/>
  <c r="BF1640" i="2"/>
  <c r="T1640" i="2"/>
  <c r="R1640" i="2"/>
  <c r="P1640" i="2"/>
  <c r="BI1639" i="2"/>
  <c r="BH1639" i="2"/>
  <c r="BG1639" i="2"/>
  <c r="BF1639" i="2"/>
  <c r="T1639" i="2"/>
  <c r="R1639" i="2"/>
  <c r="P1639" i="2"/>
  <c r="BI1638" i="2"/>
  <c r="BH1638" i="2"/>
  <c r="BG1638" i="2"/>
  <c r="BF1638" i="2"/>
  <c r="T1638" i="2"/>
  <c r="R1638" i="2"/>
  <c r="P1638" i="2"/>
  <c r="BI1637" i="2"/>
  <c r="BH1637" i="2"/>
  <c r="BG1637" i="2"/>
  <c r="BF1637" i="2"/>
  <c r="T1637" i="2"/>
  <c r="R1637" i="2"/>
  <c r="P1637" i="2"/>
  <c r="BI1634" i="2"/>
  <c r="BH1634" i="2"/>
  <c r="BG1634" i="2"/>
  <c r="BF1634" i="2"/>
  <c r="T1634" i="2"/>
  <c r="R1634" i="2"/>
  <c r="P1634" i="2"/>
  <c r="BI1631" i="2"/>
  <c r="BH1631" i="2"/>
  <c r="BG1631" i="2"/>
  <c r="BF1631" i="2"/>
  <c r="T1631" i="2"/>
  <c r="R1631" i="2"/>
  <c r="P1631" i="2"/>
  <c r="BI1630" i="2"/>
  <c r="BH1630" i="2"/>
  <c r="BG1630" i="2"/>
  <c r="BF1630" i="2"/>
  <c r="T1630" i="2"/>
  <c r="R1630" i="2"/>
  <c r="P1630" i="2"/>
  <c r="BI1629" i="2"/>
  <c r="BH1629" i="2"/>
  <c r="BG1629" i="2"/>
  <c r="BF1629" i="2"/>
  <c r="T1629" i="2"/>
  <c r="R1629" i="2"/>
  <c r="P1629" i="2"/>
  <c r="BI1628" i="2"/>
  <c r="BH1628" i="2"/>
  <c r="BG1628" i="2"/>
  <c r="BF1628" i="2"/>
  <c r="T1628" i="2"/>
  <c r="R1628" i="2"/>
  <c r="P1628" i="2"/>
  <c r="BI1625" i="2"/>
  <c r="BH1625" i="2"/>
  <c r="BG1625" i="2"/>
  <c r="BF1625" i="2"/>
  <c r="T1625" i="2"/>
  <c r="R1625" i="2"/>
  <c r="P1625" i="2"/>
  <c r="BI1622" i="2"/>
  <c r="BH1622" i="2"/>
  <c r="BG1622" i="2"/>
  <c r="BF1622" i="2"/>
  <c r="T1622" i="2"/>
  <c r="R1622" i="2"/>
  <c r="P1622" i="2"/>
  <c r="BI1621" i="2"/>
  <c r="BH1621" i="2"/>
  <c r="BG1621" i="2"/>
  <c r="BF1621" i="2"/>
  <c r="T1621" i="2"/>
  <c r="R1621" i="2"/>
  <c r="P1621" i="2"/>
  <c r="BI1620" i="2"/>
  <c r="BH1620" i="2"/>
  <c r="BG1620" i="2"/>
  <c r="BF1620" i="2"/>
  <c r="T1620" i="2"/>
  <c r="R1620" i="2"/>
  <c r="P1620" i="2"/>
  <c r="BI1617" i="2"/>
  <c r="BH1617" i="2"/>
  <c r="BG1617" i="2"/>
  <c r="BF1617" i="2"/>
  <c r="T1617" i="2"/>
  <c r="R1617" i="2"/>
  <c r="P1617" i="2"/>
  <c r="BI1616" i="2"/>
  <c r="BH1616" i="2"/>
  <c r="BG1616" i="2"/>
  <c r="BF1616" i="2"/>
  <c r="T1616" i="2"/>
  <c r="R1616" i="2"/>
  <c r="P1616" i="2"/>
  <c r="BI1615" i="2"/>
  <c r="BH1615" i="2"/>
  <c r="BG1615" i="2"/>
  <c r="BF1615" i="2"/>
  <c r="T1615" i="2"/>
  <c r="R1615" i="2"/>
  <c r="P1615" i="2"/>
  <c r="BI1614" i="2"/>
  <c r="BH1614" i="2"/>
  <c r="BG1614" i="2"/>
  <c r="BF1614" i="2"/>
  <c r="T1614" i="2"/>
  <c r="R1614" i="2"/>
  <c r="P1614" i="2"/>
  <c r="BI1611" i="2"/>
  <c r="BH1611" i="2"/>
  <c r="BG1611" i="2"/>
  <c r="BF1611" i="2"/>
  <c r="T1611" i="2"/>
  <c r="R1611" i="2"/>
  <c r="P1611" i="2"/>
  <c r="BI1610" i="2"/>
  <c r="BH1610" i="2"/>
  <c r="BG1610" i="2"/>
  <c r="BF1610" i="2"/>
  <c r="T1610" i="2"/>
  <c r="R1610" i="2"/>
  <c r="P1610" i="2"/>
  <c r="BI1609" i="2"/>
  <c r="BH1609" i="2"/>
  <c r="BG1609" i="2"/>
  <c r="BF1609" i="2"/>
  <c r="T1609" i="2"/>
  <c r="R1609" i="2"/>
  <c r="P1609" i="2"/>
  <c r="BI1608" i="2"/>
  <c r="BH1608" i="2"/>
  <c r="BG1608" i="2"/>
  <c r="BF1608" i="2"/>
  <c r="T1608" i="2"/>
  <c r="R1608" i="2"/>
  <c r="P1608" i="2"/>
  <c r="BI1607" i="2"/>
  <c r="BH1607" i="2"/>
  <c r="BG1607" i="2"/>
  <c r="BF1607" i="2"/>
  <c r="T1607" i="2"/>
  <c r="R1607" i="2"/>
  <c r="P1607" i="2"/>
  <c r="BI1606" i="2"/>
  <c r="BH1606" i="2"/>
  <c r="BG1606" i="2"/>
  <c r="BF1606" i="2"/>
  <c r="T1606" i="2"/>
  <c r="R1606" i="2"/>
  <c r="P1606" i="2"/>
  <c r="BI1605" i="2"/>
  <c r="BH1605" i="2"/>
  <c r="BG1605" i="2"/>
  <c r="BF1605" i="2"/>
  <c r="T1605" i="2"/>
  <c r="R1605" i="2"/>
  <c r="P1605" i="2"/>
  <c r="BI1604" i="2"/>
  <c r="BH1604" i="2"/>
  <c r="BG1604" i="2"/>
  <c r="BF1604" i="2"/>
  <c r="T1604" i="2"/>
  <c r="R1604" i="2"/>
  <c r="P1604" i="2"/>
  <c r="BI1603" i="2"/>
  <c r="BH1603" i="2"/>
  <c r="BG1603" i="2"/>
  <c r="BF1603" i="2"/>
  <c r="T1603" i="2"/>
  <c r="R1603" i="2"/>
  <c r="P1603" i="2"/>
  <c r="BI1602" i="2"/>
  <c r="BH1602" i="2"/>
  <c r="BG1602" i="2"/>
  <c r="BF1602" i="2"/>
  <c r="T1602" i="2"/>
  <c r="R1602" i="2"/>
  <c r="P1602" i="2"/>
  <c r="BI1601" i="2"/>
  <c r="BH1601" i="2"/>
  <c r="BG1601" i="2"/>
  <c r="BF1601" i="2"/>
  <c r="T1601" i="2"/>
  <c r="R1601" i="2"/>
  <c r="P1601" i="2"/>
  <c r="BI1600" i="2"/>
  <c r="BH1600" i="2"/>
  <c r="BG1600" i="2"/>
  <c r="BF1600" i="2"/>
  <c r="T1600" i="2"/>
  <c r="R1600" i="2"/>
  <c r="P1600" i="2"/>
  <c r="BI1599" i="2"/>
  <c r="BH1599" i="2"/>
  <c r="BG1599" i="2"/>
  <c r="BF1599" i="2"/>
  <c r="T1599" i="2"/>
  <c r="R1599" i="2"/>
  <c r="P1599" i="2"/>
  <c r="BI1598" i="2"/>
  <c r="BH1598" i="2"/>
  <c r="BG1598" i="2"/>
  <c r="BF1598" i="2"/>
  <c r="T1598" i="2"/>
  <c r="R1598" i="2"/>
  <c r="P1598" i="2"/>
  <c r="BI1597" i="2"/>
  <c r="BH1597" i="2"/>
  <c r="BG1597" i="2"/>
  <c r="BF1597" i="2"/>
  <c r="T1597" i="2"/>
  <c r="R1597" i="2"/>
  <c r="P1597" i="2"/>
  <c r="BI1596" i="2"/>
  <c r="BH1596" i="2"/>
  <c r="BG1596" i="2"/>
  <c r="BF1596" i="2"/>
  <c r="T1596" i="2"/>
  <c r="R1596" i="2"/>
  <c r="P1596" i="2"/>
  <c r="BI1595" i="2"/>
  <c r="BH1595" i="2"/>
  <c r="BG1595" i="2"/>
  <c r="BF1595" i="2"/>
  <c r="T1595" i="2"/>
  <c r="R1595" i="2"/>
  <c r="P1595" i="2"/>
  <c r="BI1594" i="2"/>
  <c r="BH1594" i="2"/>
  <c r="BG1594" i="2"/>
  <c r="BF1594" i="2"/>
  <c r="T1594" i="2"/>
  <c r="R1594" i="2"/>
  <c r="P1594" i="2"/>
  <c r="BI1593" i="2"/>
  <c r="BH1593" i="2"/>
  <c r="BG1593" i="2"/>
  <c r="BF1593" i="2"/>
  <c r="T1593" i="2"/>
  <c r="R1593" i="2"/>
  <c r="P1593" i="2"/>
  <c r="BI1592" i="2"/>
  <c r="BH1592" i="2"/>
  <c r="BG1592" i="2"/>
  <c r="BF1592" i="2"/>
  <c r="T1592" i="2"/>
  <c r="R1592" i="2"/>
  <c r="P1592" i="2"/>
  <c r="BI1591" i="2"/>
  <c r="BH1591" i="2"/>
  <c r="BG1591" i="2"/>
  <c r="BF1591" i="2"/>
  <c r="T1591" i="2"/>
  <c r="R1591" i="2"/>
  <c r="P1591" i="2"/>
  <c r="BI1590" i="2"/>
  <c r="BH1590" i="2"/>
  <c r="BG1590" i="2"/>
  <c r="BF1590" i="2"/>
  <c r="T1590" i="2"/>
  <c r="R1590" i="2"/>
  <c r="P1590" i="2"/>
  <c r="BI1589" i="2"/>
  <c r="BH1589" i="2"/>
  <c r="BG1589" i="2"/>
  <c r="BF1589" i="2"/>
  <c r="T1589" i="2"/>
  <c r="R1589" i="2"/>
  <c r="P1589" i="2"/>
  <c r="BI1588" i="2"/>
  <c r="BH1588" i="2"/>
  <c r="BG1588" i="2"/>
  <c r="BF1588" i="2"/>
  <c r="T1588" i="2"/>
  <c r="R1588" i="2"/>
  <c r="P1588" i="2"/>
  <c r="BI1587" i="2"/>
  <c r="BH1587" i="2"/>
  <c r="BG1587" i="2"/>
  <c r="BF1587" i="2"/>
  <c r="T1587" i="2"/>
  <c r="R1587" i="2"/>
  <c r="P1587" i="2"/>
  <c r="BI1583" i="2"/>
  <c r="BH1583" i="2"/>
  <c r="BG1583" i="2"/>
  <c r="BF1583" i="2"/>
  <c r="T1583" i="2"/>
  <c r="R1583" i="2"/>
  <c r="P1583" i="2"/>
  <c r="BI1579" i="2"/>
  <c r="BH1579" i="2"/>
  <c r="BG1579" i="2"/>
  <c r="BF1579" i="2"/>
  <c r="T1579" i="2"/>
  <c r="R1579" i="2"/>
  <c r="P1579" i="2"/>
  <c r="BI1575" i="2"/>
  <c r="BH1575" i="2"/>
  <c r="BG1575" i="2"/>
  <c r="BF1575" i="2"/>
  <c r="T1575" i="2"/>
  <c r="R1575" i="2"/>
  <c r="P1575" i="2"/>
  <c r="BI1572" i="2"/>
  <c r="BH1572" i="2"/>
  <c r="BG1572" i="2"/>
  <c r="BF1572" i="2"/>
  <c r="T1572" i="2"/>
  <c r="R1572" i="2"/>
  <c r="P1572" i="2"/>
  <c r="BI1571" i="2"/>
  <c r="BH1571" i="2"/>
  <c r="BG1571" i="2"/>
  <c r="BF1571" i="2"/>
  <c r="T1571" i="2"/>
  <c r="R1571" i="2"/>
  <c r="P1571" i="2"/>
  <c r="BI1568" i="2"/>
  <c r="BH1568" i="2"/>
  <c r="BG1568" i="2"/>
  <c r="BF1568" i="2"/>
  <c r="T1568" i="2"/>
  <c r="R1568" i="2"/>
  <c r="P1568" i="2"/>
  <c r="BI1566" i="2"/>
  <c r="BH1566" i="2"/>
  <c r="BG1566" i="2"/>
  <c r="BF1566" i="2"/>
  <c r="T1566" i="2"/>
  <c r="R1566" i="2"/>
  <c r="P1566" i="2"/>
  <c r="BI1564" i="2"/>
  <c r="BH1564" i="2"/>
  <c r="BG1564" i="2"/>
  <c r="BF1564" i="2"/>
  <c r="T1564" i="2"/>
  <c r="R1564" i="2"/>
  <c r="P1564" i="2"/>
  <c r="BI1562" i="2"/>
  <c r="BH1562" i="2"/>
  <c r="BG1562" i="2"/>
  <c r="BF1562" i="2"/>
  <c r="T1562" i="2"/>
  <c r="R1562" i="2"/>
  <c r="P1562" i="2"/>
  <c r="BI1559" i="2"/>
  <c r="BH1559" i="2"/>
  <c r="BG1559" i="2"/>
  <c r="BF1559" i="2"/>
  <c r="T1559" i="2"/>
  <c r="R1559" i="2"/>
  <c r="P1559" i="2"/>
  <c r="BI1556" i="2"/>
  <c r="BH1556" i="2"/>
  <c r="BG1556" i="2"/>
  <c r="BF1556" i="2"/>
  <c r="T1556" i="2"/>
  <c r="R1556" i="2"/>
  <c r="P1556" i="2"/>
  <c r="BI1548" i="2"/>
  <c r="BH1548" i="2"/>
  <c r="BG1548" i="2"/>
  <c r="BF1548" i="2"/>
  <c r="T1548" i="2"/>
  <c r="R1548" i="2"/>
  <c r="P1548" i="2"/>
  <c r="BI1539" i="2"/>
  <c r="BH1539" i="2"/>
  <c r="BG1539" i="2"/>
  <c r="BF1539" i="2"/>
  <c r="T1539" i="2"/>
  <c r="R1539" i="2"/>
  <c r="P1539" i="2"/>
  <c r="BI1536" i="2"/>
  <c r="BH1536" i="2"/>
  <c r="BG1536" i="2"/>
  <c r="BF1536" i="2"/>
  <c r="T1536" i="2"/>
  <c r="R1536" i="2"/>
  <c r="P1536" i="2"/>
  <c r="BI1530" i="2"/>
  <c r="BH1530" i="2"/>
  <c r="BG1530" i="2"/>
  <c r="BF1530" i="2"/>
  <c r="T1530" i="2"/>
  <c r="R1530" i="2"/>
  <c r="P1530" i="2"/>
  <c r="BI1528" i="2"/>
  <c r="BH1528" i="2"/>
  <c r="BG1528" i="2"/>
  <c r="BF1528" i="2"/>
  <c r="T1528" i="2"/>
  <c r="R1528" i="2"/>
  <c r="P1528" i="2"/>
  <c r="BI1521" i="2"/>
  <c r="BH1521" i="2"/>
  <c r="BG1521" i="2"/>
  <c r="BF1521" i="2"/>
  <c r="T1521" i="2"/>
  <c r="R1521" i="2"/>
  <c r="P1521" i="2"/>
  <c r="BI1519" i="2"/>
  <c r="BH1519" i="2"/>
  <c r="BG1519" i="2"/>
  <c r="BF1519" i="2"/>
  <c r="T1519" i="2"/>
  <c r="R1519" i="2"/>
  <c r="P1519" i="2"/>
  <c r="BI1516" i="2"/>
  <c r="BH1516" i="2"/>
  <c r="BG1516" i="2"/>
  <c r="BF1516" i="2"/>
  <c r="T1516" i="2"/>
  <c r="R1516" i="2"/>
  <c r="P1516" i="2"/>
  <c r="BI1512" i="2"/>
  <c r="BH1512" i="2"/>
  <c r="BG1512" i="2"/>
  <c r="BF1512" i="2"/>
  <c r="T1512" i="2"/>
  <c r="R1512" i="2"/>
  <c r="P1512" i="2"/>
  <c r="BI1506" i="2"/>
  <c r="BH1506" i="2"/>
  <c r="BG1506" i="2"/>
  <c r="BF1506" i="2"/>
  <c r="T1506" i="2"/>
  <c r="R1506" i="2"/>
  <c r="P1506" i="2"/>
  <c r="BI1500" i="2"/>
  <c r="BH1500" i="2"/>
  <c r="BG1500" i="2"/>
  <c r="BF1500" i="2"/>
  <c r="T1500" i="2"/>
  <c r="R1500" i="2"/>
  <c r="P1500" i="2"/>
  <c r="BI1493" i="2"/>
  <c r="BH1493" i="2"/>
  <c r="BG1493" i="2"/>
  <c r="BF1493" i="2"/>
  <c r="T1493" i="2"/>
  <c r="R1493" i="2"/>
  <c r="P1493" i="2"/>
  <c r="BI1475" i="2"/>
  <c r="BH1475" i="2"/>
  <c r="BG1475" i="2"/>
  <c r="BF1475" i="2"/>
  <c r="T1475" i="2"/>
  <c r="R1475" i="2"/>
  <c r="P1475" i="2"/>
  <c r="BI1459" i="2"/>
  <c r="BH1459" i="2"/>
  <c r="BG1459" i="2"/>
  <c r="BF1459" i="2"/>
  <c r="T1459" i="2"/>
  <c r="R1459" i="2"/>
  <c r="P1459" i="2"/>
  <c r="BI1451" i="2"/>
  <c r="BH1451" i="2"/>
  <c r="BG1451" i="2"/>
  <c r="BF1451" i="2"/>
  <c r="T1451" i="2"/>
  <c r="R1451" i="2"/>
  <c r="P1451" i="2"/>
  <c r="BI1446" i="2"/>
  <c r="BH1446" i="2"/>
  <c r="BG1446" i="2"/>
  <c r="BF1446" i="2"/>
  <c r="T1446" i="2"/>
  <c r="R1446" i="2"/>
  <c r="P1446" i="2"/>
  <c r="BI1430" i="2"/>
  <c r="BH1430" i="2"/>
  <c r="BG1430" i="2"/>
  <c r="BF1430" i="2"/>
  <c r="T1430" i="2"/>
  <c r="R1430" i="2"/>
  <c r="P1430" i="2"/>
  <c r="BI1422" i="2"/>
  <c r="BH1422" i="2"/>
  <c r="BG1422" i="2"/>
  <c r="BF1422" i="2"/>
  <c r="T1422" i="2"/>
  <c r="R1422" i="2"/>
  <c r="P1422" i="2"/>
  <c r="BI1414" i="2"/>
  <c r="BH1414" i="2"/>
  <c r="BG1414" i="2"/>
  <c r="BF1414" i="2"/>
  <c r="T1414" i="2"/>
  <c r="R1414" i="2"/>
  <c r="P1414" i="2"/>
  <c r="BI1411" i="2"/>
  <c r="BH1411" i="2"/>
  <c r="BG1411" i="2"/>
  <c r="BF1411" i="2"/>
  <c r="T1411" i="2"/>
  <c r="R1411" i="2"/>
  <c r="P1411" i="2"/>
  <c r="BI1403" i="2"/>
  <c r="BH1403" i="2"/>
  <c r="BG1403" i="2"/>
  <c r="BF1403" i="2"/>
  <c r="T1403" i="2"/>
  <c r="R1403" i="2"/>
  <c r="P1403" i="2"/>
  <c r="BI1391" i="2"/>
  <c r="BH1391" i="2"/>
  <c r="BG1391" i="2"/>
  <c r="BF1391" i="2"/>
  <c r="T1391" i="2"/>
  <c r="R1391" i="2"/>
  <c r="P1391" i="2"/>
  <c r="BI1388" i="2"/>
  <c r="BH1388" i="2"/>
  <c r="BG1388" i="2"/>
  <c r="BF1388" i="2"/>
  <c r="T1388" i="2"/>
  <c r="R1388" i="2"/>
  <c r="P1388" i="2"/>
  <c r="BI1384" i="2"/>
  <c r="BH1384" i="2"/>
  <c r="BG1384" i="2"/>
  <c r="BF1384" i="2"/>
  <c r="T1384" i="2"/>
  <c r="R1384" i="2"/>
  <c r="P1384" i="2"/>
  <c r="BI1378" i="2"/>
  <c r="BH1378" i="2"/>
  <c r="BG1378" i="2"/>
  <c r="BF1378" i="2"/>
  <c r="T1378" i="2"/>
  <c r="R1378" i="2"/>
  <c r="P1378" i="2"/>
  <c r="BI1375" i="2"/>
  <c r="BH1375" i="2"/>
  <c r="BG1375" i="2"/>
  <c r="BF1375" i="2"/>
  <c r="T1375" i="2"/>
  <c r="R1375" i="2"/>
  <c r="P1375" i="2"/>
  <c r="BI1360" i="2"/>
  <c r="BH1360" i="2"/>
  <c r="BG1360" i="2"/>
  <c r="BF1360" i="2"/>
  <c r="T1360" i="2"/>
  <c r="R1360" i="2"/>
  <c r="P1360" i="2"/>
  <c r="BI1358" i="2"/>
  <c r="BH1358" i="2"/>
  <c r="BG1358" i="2"/>
  <c r="BF1358" i="2"/>
  <c r="T1358" i="2"/>
  <c r="R1358" i="2"/>
  <c r="P1358" i="2"/>
  <c r="BI1349" i="2"/>
  <c r="BH1349" i="2"/>
  <c r="BG1349" i="2"/>
  <c r="BF1349" i="2"/>
  <c r="T1349" i="2"/>
  <c r="R1349" i="2"/>
  <c r="P1349" i="2"/>
  <c r="BI1346" i="2"/>
  <c r="BH1346" i="2"/>
  <c r="BG1346" i="2"/>
  <c r="BF1346" i="2"/>
  <c r="T1346" i="2"/>
  <c r="R1346" i="2"/>
  <c r="P1346" i="2"/>
  <c r="BI1342" i="2"/>
  <c r="BH1342" i="2"/>
  <c r="BG1342" i="2"/>
  <c r="BF1342" i="2"/>
  <c r="T1342" i="2"/>
  <c r="R1342" i="2"/>
  <c r="P1342" i="2"/>
  <c r="BI1336" i="2"/>
  <c r="BH1336" i="2"/>
  <c r="BG1336" i="2"/>
  <c r="BF1336" i="2"/>
  <c r="T1336" i="2"/>
  <c r="R1336" i="2"/>
  <c r="P1336" i="2"/>
  <c r="BI1330" i="2"/>
  <c r="BH1330" i="2"/>
  <c r="BG1330" i="2"/>
  <c r="BF1330" i="2"/>
  <c r="T1330" i="2"/>
  <c r="R1330" i="2"/>
  <c r="P1330" i="2"/>
  <c r="BI1326" i="2"/>
  <c r="BH1326" i="2"/>
  <c r="BG1326" i="2"/>
  <c r="BF1326" i="2"/>
  <c r="T1326" i="2"/>
  <c r="R1326" i="2"/>
  <c r="P1326" i="2"/>
  <c r="BI1320" i="2"/>
  <c r="BH1320" i="2"/>
  <c r="BG1320" i="2"/>
  <c r="BF1320" i="2"/>
  <c r="T1320" i="2"/>
  <c r="R1320" i="2"/>
  <c r="P1320" i="2"/>
  <c r="BI1318" i="2"/>
  <c r="BH1318" i="2"/>
  <c r="BG1318" i="2"/>
  <c r="BF1318" i="2"/>
  <c r="T1318" i="2"/>
  <c r="R1318" i="2"/>
  <c r="P1318" i="2"/>
  <c r="BI1315" i="2"/>
  <c r="BH1315" i="2"/>
  <c r="BG1315" i="2"/>
  <c r="BF1315" i="2"/>
  <c r="T1315" i="2"/>
  <c r="R1315" i="2"/>
  <c r="P1315" i="2"/>
  <c r="BI1313" i="2"/>
  <c r="BH1313" i="2"/>
  <c r="BG1313" i="2"/>
  <c r="BF1313" i="2"/>
  <c r="T1313" i="2"/>
  <c r="R1313" i="2"/>
  <c r="P1313" i="2"/>
  <c r="BI1310" i="2"/>
  <c r="BH1310" i="2"/>
  <c r="BG1310" i="2"/>
  <c r="BF1310" i="2"/>
  <c r="T1310" i="2"/>
  <c r="R1310" i="2"/>
  <c r="P1310" i="2"/>
  <c r="BI1307" i="2"/>
  <c r="BH1307" i="2"/>
  <c r="BG1307" i="2"/>
  <c r="BF1307" i="2"/>
  <c r="T1307" i="2"/>
  <c r="R1307" i="2"/>
  <c r="P1307" i="2"/>
  <c r="BI1303" i="2"/>
  <c r="BH1303" i="2"/>
  <c r="BG1303" i="2"/>
  <c r="BF1303" i="2"/>
  <c r="T1303" i="2"/>
  <c r="R1303" i="2"/>
  <c r="P1303" i="2"/>
  <c r="BI1299" i="2"/>
  <c r="BH1299" i="2"/>
  <c r="BG1299" i="2"/>
  <c r="BF1299" i="2"/>
  <c r="T1299" i="2"/>
  <c r="R1299" i="2"/>
  <c r="P1299" i="2"/>
  <c r="BI1295" i="2"/>
  <c r="BH1295" i="2"/>
  <c r="BG1295" i="2"/>
  <c r="BF1295" i="2"/>
  <c r="T1295" i="2"/>
  <c r="R1295" i="2"/>
  <c r="P1295" i="2"/>
  <c r="BI1291" i="2"/>
  <c r="BH1291" i="2"/>
  <c r="BG1291" i="2"/>
  <c r="BF1291" i="2"/>
  <c r="T1291" i="2"/>
  <c r="R1291" i="2"/>
  <c r="P1291" i="2"/>
  <c r="BI1287" i="2"/>
  <c r="BH1287" i="2"/>
  <c r="BG1287" i="2"/>
  <c r="BF1287" i="2"/>
  <c r="T1287" i="2"/>
  <c r="R1287" i="2"/>
  <c r="P1287" i="2"/>
  <c r="BI1285" i="2"/>
  <c r="BH1285" i="2"/>
  <c r="BG1285" i="2"/>
  <c r="BF1285" i="2"/>
  <c r="T1285" i="2"/>
  <c r="R1285" i="2"/>
  <c r="P1285" i="2"/>
  <c r="BI1280" i="2"/>
  <c r="BH1280" i="2"/>
  <c r="BG1280" i="2"/>
  <c r="BF1280" i="2"/>
  <c r="T1280" i="2"/>
  <c r="R1280" i="2"/>
  <c r="P1280" i="2"/>
  <c r="BI1266" i="2"/>
  <c r="BH1266" i="2"/>
  <c r="BG1266" i="2"/>
  <c r="BF1266" i="2"/>
  <c r="T1266" i="2"/>
  <c r="R1266" i="2"/>
  <c r="P1266" i="2"/>
  <c r="BI1263" i="2"/>
  <c r="BH1263" i="2"/>
  <c r="BG1263" i="2"/>
  <c r="BF1263" i="2"/>
  <c r="T1263" i="2"/>
  <c r="R1263" i="2"/>
  <c r="P1263" i="2"/>
  <c r="BI1260" i="2"/>
  <c r="BH1260" i="2"/>
  <c r="BG1260" i="2"/>
  <c r="BF1260" i="2"/>
  <c r="T1260" i="2"/>
  <c r="R1260" i="2"/>
  <c r="P1260" i="2"/>
  <c r="BI1256" i="2"/>
  <c r="BH1256" i="2"/>
  <c r="BG1256" i="2"/>
  <c r="BF1256" i="2"/>
  <c r="T1256" i="2"/>
  <c r="T1255" i="2" s="1"/>
  <c r="R1256" i="2"/>
  <c r="R1255" i="2" s="1"/>
  <c r="P1256" i="2"/>
  <c r="P1255" i="2" s="1"/>
  <c r="BI1253" i="2"/>
  <c r="BH1253" i="2"/>
  <c r="BG1253" i="2"/>
  <c r="BF1253" i="2"/>
  <c r="T1253" i="2"/>
  <c r="R1253" i="2"/>
  <c r="P1253" i="2"/>
  <c r="BI1251" i="2"/>
  <c r="BH1251" i="2"/>
  <c r="BG1251" i="2"/>
  <c r="BF1251" i="2"/>
  <c r="T1251" i="2"/>
  <c r="R1251" i="2"/>
  <c r="P1251" i="2"/>
  <c r="BI1249" i="2"/>
  <c r="BH1249" i="2"/>
  <c r="BG1249" i="2"/>
  <c r="BF1249" i="2"/>
  <c r="T1249" i="2"/>
  <c r="R1249" i="2"/>
  <c r="P1249" i="2"/>
  <c r="BI1246" i="2"/>
  <c r="BH1246" i="2"/>
  <c r="BG1246" i="2"/>
  <c r="BF1246" i="2"/>
  <c r="T1246" i="2"/>
  <c r="R1246" i="2"/>
  <c r="P1246" i="2"/>
  <c r="BI1244" i="2"/>
  <c r="BH1244" i="2"/>
  <c r="BG1244" i="2"/>
  <c r="BF1244" i="2"/>
  <c r="T1244" i="2"/>
  <c r="R1244" i="2"/>
  <c r="P1244" i="2"/>
  <c r="BI1239" i="2"/>
  <c r="BH1239" i="2"/>
  <c r="BG1239" i="2"/>
  <c r="BF1239" i="2"/>
  <c r="T1239" i="2"/>
  <c r="R1239" i="2"/>
  <c r="P1239" i="2"/>
  <c r="BI1235" i="2"/>
  <c r="BH1235" i="2"/>
  <c r="BG1235" i="2"/>
  <c r="BF1235" i="2"/>
  <c r="T1235" i="2"/>
  <c r="R1235" i="2"/>
  <c r="P1235" i="2"/>
  <c r="BI1231" i="2"/>
  <c r="BH1231" i="2"/>
  <c r="BG1231" i="2"/>
  <c r="BF1231" i="2"/>
  <c r="T1231" i="2"/>
  <c r="R1231" i="2"/>
  <c r="P1231" i="2"/>
  <c r="BI1226" i="2"/>
  <c r="BH1226" i="2"/>
  <c r="BG1226" i="2"/>
  <c r="BF1226" i="2"/>
  <c r="T1226" i="2"/>
  <c r="R1226" i="2"/>
  <c r="P1226" i="2"/>
  <c r="BI1222" i="2"/>
  <c r="BH1222" i="2"/>
  <c r="BG1222" i="2"/>
  <c r="BF1222" i="2"/>
  <c r="T1222" i="2"/>
  <c r="R1222" i="2"/>
  <c r="P1222" i="2"/>
  <c r="BI1218" i="2"/>
  <c r="BH1218" i="2"/>
  <c r="BG1218" i="2"/>
  <c r="BF1218" i="2"/>
  <c r="T1218" i="2"/>
  <c r="R1218" i="2"/>
  <c r="P1218" i="2"/>
  <c r="BI1214" i="2"/>
  <c r="BH1214" i="2"/>
  <c r="BG1214" i="2"/>
  <c r="BF1214" i="2"/>
  <c r="T1214" i="2"/>
  <c r="R1214" i="2"/>
  <c r="P1214" i="2"/>
  <c r="BI1211" i="2"/>
  <c r="BH1211" i="2"/>
  <c r="BG1211" i="2"/>
  <c r="BF1211" i="2"/>
  <c r="T1211" i="2"/>
  <c r="R1211" i="2"/>
  <c r="P1211" i="2"/>
  <c r="BI1208" i="2"/>
  <c r="BH1208" i="2"/>
  <c r="BG1208" i="2"/>
  <c r="BF1208" i="2"/>
  <c r="T1208" i="2"/>
  <c r="R1208" i="2"/>
  <c r="P1208" i="2"/>
  <c r="BI1205" i="2"/>
  <c r="BH1205" i="2"/>
  <c r="BG1205" i="2"/>
  <c r="BF1205" i="2"/>
  <c r="T1205" i="2"/>
  <c r="R1205" i="2"/>
  <c r="P1205" i="2"/>
  <c r="BI1201" i="2"/>
  <c r="BH1201" i="2"/>
  <c r="BG1201" i="2"/>
  <c r="BF1201" i="2"/>
  <c r="T1201" i="2"/>
  <c r="R1201" i="2"/>
  <c r="P1201" i="2"/>
  <c r="BI1197" i="2"/>
  <c r="BH1197" i="2"/>
  <c r="BG1197" i="2"/>
  <c r="BF1197" i="2"/>
  <c r="T1197" i="2"/>
  <c r="R1197" i="2"/>
  <c r="P1197" i="2"/>
  <c r="BI1193" i="2"/>
  <c r="BH1193" i="2"/>
  <c r="BG1193" i="2"/>
  <c r="BF1193" i="2"/>
  <c r="T1193" i="2"/>
  <c r="R1193" i="2"/>
  <c r="P1193" i="2"/>
  <c r="BI1189" i="2"/>
  <c r="BH1189" i="2"/>
  <c r="BG1189" i="2"/>
  <c r="BF1189" i="2"/>
  <c r="T1189" i="2"/>
  <c r="R1189" i="2"/>
  <c r="P1189" i="2"/>
  <c r="BI1187" i="2"/>
  <c r="BH1187" i="2"/>
  <c r="BG1187" i="2"/>
  <c r="BF1187" i="2"/>
  <c r="T1187" i="2"/>
  <c r="R1187" i="2"/>
  <c r="P1187" i="2"/>
  <c r="BI1184" i="2"/>
  <c r="BH1184" i="2"/>
  <c r="BG1184" i="2"/>
  <c r="BF1184" i="2"/>
  <c r="T1184" i="2"/>
  <c r="R1184" i="2"/>
  <c r="P1184" i="2"/>
  <c r="BI1181" i="2"/>
  <c r="BH1181" i="2"/>
  <c r="BG1181" i="2"/>
  <c r="BF1181" i="2"/>
  <c r="T1181" i="2"/>
  <c r="R1181" i="2"/>
  <c r="P1181" i="2"/>
  <c r="BI1178" i="2"/>
  <c r="BH1178" i="2"/>
  <c r="BG1178" i="2"/>
  <c r="BF1178" i="2"/>
  <c r="T1178" i="2"/>
  <c r="R1178" i="2"/>
  <c r="P1178" i="2"/>
  <c r="BI1174" i="2"/>
  <c r="BH1174" i="2"/>
  <c r="BG1174" i="2"/>
  <c r="BF1174" i="2"/>
  <c r="T1174" i="2"/>
  <c r="R1174" i="2"/>
  <c r="P1174" i="2"/>
  <c r="BI1170" i="2"/>
  <c r="BH1170" i="2"/>
  <c r="BG1170" i="2"/>
  <c r="BF1170" i="2"/>
  <c r="T1170" i="2"/>
  <c r="R1170" i="2"/>
  <c r="P1170" i="2"/>
  <c r="BI1155" i="2"/>
  <c r="BH1155" i="2"/>
  <c r="BG1155" i="2"/>
  <c r="BF1155" i="2"/>
  <c r="T1155" i="2"/>
  <c r="R1155" i="2"/>
  <c r="P1155" i="2"/>
  <c r="BI1152" i="2"/>
  <c r="BH1152" i="2"/>
  <c r="BG1152" i="2"/>
  <c r="BF1152" i="2"/>
  <c r="T1152" i="2"/>
  <c r="R1152" i="2"/>
  <c r="P1152" i="2"/>
  <c r="BI1144" i="2"/>
  <c r="BH1144" i="2"/>
  <c r="BG1144" i="2"/>
  <c r="BF1144" i="2"/>
  <c r="T1144" i="2"/>
  <c r="R1144" i="2"/>
  <c r="P1144" i="2"/>
  <c r="BI1141" i="2"/>
  <c r="BH1141" i="2"/>
  <c r="BG1141" i="2"/>
  <c r="BF1141" i="2"/>
  <c r="T1141" i="2"/>
  <c r="R1141" i="2"/>
  <c r="P1141" i="2"/>
  <c r="BI1138" i="2"/>
  <c r="BH1138" i="2"/>
  <c r="BG1138" i="2"/>
  <c r="BF1138" i="2"/>
  <c r="T1138" i="2"/>
  <c r="R1138" i="2"/>
  <c r="P1138" i="2"/>
  <c r="BI1134" i="2"/>
  <c r="BH1134" i="2"/>
  <c r="BG1134" i="2"/>
  <c r="BF1134" i="2"/>
  <c r="T1134" i="2"/>
  <c r="R1134" i="2"/>
  <c r="P1134" i="2"/>
  <c r="BI1131" i="2"/>
  <c r="BH1131" i="2"/>
  <c r="BG1131" i="2"/>
  <c r="BF1131" i="2"/>
  <c r="T1131" i="2"/>
  <c r="R1131" i="2"/>
  <c r="P1131" i="2"/>
  <c r="BI1128" i="2"/>
  <c r="BH1128" i="2"/>
  <c r="BG1128" i="2"/>
  <c r="BF1128" i="2"/>
  <c r="T1128" i="2"/>
  <c r="R1128" i="2"/>
  <c r="P1128" i="2"/>
  <c r="BI1124" i="2"/>
  <c r="BH1124" i="2"/>
  <c r="BG1124" i="2"/>
  <c r="BF1124" i="2"/>
  <c r="T1124" i="2"/>
  <c r="R1124" i="2"/>
  <c r="P1124" i="2"/>
  <c r="BI1121" i="2"/>
  <c r="BH1121" i="2"/>
  <c r="BG1121" i="2"/>
  <c r="BF1121" i="2"/>
  <c r="T1121" i="2"/>
  <c r="R1121" i="2"/>
  <c r="P1121" i="2"/>
  <c r="BI1118" i="2"/>
  <c r="BH1118" i="2"/>
  <c r="BG1118" i="2"/>
  <c r="BF1118" i="2"/>
  <c r="T1118" i="2"/>
  <c r="R1118" i="2"/>
  <c r="P1118" i="2"/>
  <c r="BI1110" i="2"/>
  <c r="BH1110" i="2"/>
  <c r="BG1110" i="2"/>
  <c r="BF1110" i="2"/>
  <c r="T1110" i="2"/>
  <c r="R1110" i="2"/>
  <c r="P1110" i="2"/>
  <c r="BI1101" i="2"/>
  <c r="BH1101" i="2"/>
  <c r="BG1101" i="2"/>
  <c r="BF1101" i="2"/>
  <c r="T1101" i="2"/>
  <c r="R1101" i="2"/>
  <c r="P1101" i="2"/>
  <c r="BI1097" i="2"/>
  <c r="BH1097" i="2"/>
  <c r="BG1097" i="2"/>
  <c r="BF1097" i="2"/>
  <c r="T1097" i="2"/>
  <c r="R1097" i="2"/>
  <c r="P1097" i="2"/>
  <c r="BI1093" i="2"/>
  <c r="BH1093" i="2"/>
  <c r="BG1093" i="2"/>
  <c r="BF1093" i="2"/>
  <c r="T1093" i="2"/>
  <c r="R1093" i="2"/>
  <c r="P1093" i="2"/>
  <c r="BI1086" i="2"/>
  <c r="BH1086" i="2"/>
  <c r="BG1086" i="2"/>
  <c r="BF1086" i="2"/>
  <c r="T1086" i="2"/>
  <c r="R1086" i="2"/>
  <c r="P1086" i="2"/>
  <c r="BI1078" i="2"/>
  <c r="BH1078" i="2"/>
  <c r="BG1078" i="2"/>
  <c r="BF1078" i="2"/>
  <c r="T1078" i="2"/>
  <c r="R1078" i="2"/>
  <c r="P1078" i="2"/>
  <c r="BI1069" i="2"/>
  <c r="BH1069" i="2"/>
  <c r="BG1069" i="2"/>
  <c r="BF1069" i="2"/>
  <c r="T1069" i="2"/>
  <c r="R1069" i="2"/>
  <c r="P1069" i="2"/>
  <c r="BI1065" i="2"/>
  <c r="BH1065" i="2"/>
  <c r="BG1065" i="2"/>
  <c r="BF1065" i="2"/>
  <c r="T1065" i="2"/>
  <c r="R1065" i="2"/>
  <c r="P1065" i="2"/>
  <c r="BI1062" i="2"/>
  <c r="BH1062" i="2"/>
  <c r="BG1062" i="2"/>
  <c r="BF1062" i="2"/>
  <c r="T1062" i="2"/>
  <c r="R1062" i="2"/>
  <c r="P1062" i="2"/>
  <c r="BI1060" i="2"/>
  <c r="BH1060" i="2"/>
  <c r="BG1060" i="2"/>
  <c r="BF1060" i="2"/>
  <c r="T1060" i="2"/>
  <c r="R1060" i="2"/>
  <c r="P1060" i="2"/>
  <c r="BI1057" i="2"/>
  <c r="BH1057" i="2"/>
  <c r="BG1057" i="2"/>
  <c r="BF1057" i="2"/>
  <c r="T1057" i="2"/>
  <c r="R1057" i="2"/>
  <c r="P1057" i="2"/>
  <c r="BI1054" i="2"/>
  <c r="BH1054" i="2"/>
  <c r="BG1054" i="2"/>
  <c r="BF1054" i="2"/>
  <c r="T1054" i="2"/>
  <c r="R1054" i="2"/>
  <c r="P1054" i="2"/>
  <c r="BI1051" i="2"/>
  <c r="BH1051" i="2"/>
  <c r="BG1051" i="2"/>
  <c r="BF1051" i="2"/>
  <c r="T1051" i="2"/>
  <c r="R1051" i="2"/>
  <c r="P1051" i="2"/>
  <c r="BI1042" i="2"/>
  <c r="BH1042" i="2"/>
  <c r="BG1042" i="2"/>
  <c r="BF1042" i="2"/>
  <c r="T1042" i="2"/>
  <c r="R1042" i="2"/>
  <c r="P1042" i="2"/>
  <c r="BI1039" i="2"/>
  <c r="BH1039" i="2"/>
  <c r="BG1039" i="2"/>
  <c r="BF1039" i="2"/>
  <c r="T1039" i="2"/>
  <c r="R1039" i="2"/>
  <c r="P1039" i="2"/>
  <c r="BI1036" i="2"/>
  <c r="BH1036" i="2"/>
  <c r="BG1036" i="2"/>
  <c r="BF1036" i="2"/>
  <c r="T1036" i="2"/>
  <c r="R1036" i="2"/>
  <c r="P1036" i="2"/>
  <c r="BI1030" i="2"/>
  <c r="BH1030" i="2"/>
  <c r="BG1030" i="2"/>
  <c r="BF1030" i="2"/>
  <c r="T1030" i="2"/>
  <c r="R1030" i="2"/>
  <c r="P1030" i="2"/>
  <c r="BI1028" i="2"/>
  <c r="BH1028" i="2"/>
  <c r="BG1028" i="2"/>
  <c r="BF1028" i="2"/>
  <c r="T1028" i="2"/>
  <c r="R1028" i="2"/>
  <c r="P1028" i="2"/>
  <c r="BI1024" i="2"/>
  <c r="BH1024" i="2"/>
  <c r="BG1024" i="2"/>
  <c r="BF1024" i="2"/>
  <c r="T1024" i="2"/>
  <c r="R1024" i="2"/>
  <c r="P1024" i="2"/>
  <c r="BI1006" i="2"/>
  <c r="BH1006" i="2"/>
  <c r="BG1006" i="2"/>
  <c r="BF1006" i="2"/>
  <c r="T1006" i="2"/>
  <c r="R1006" i="2"/>
  <c r="P1006" i="2"/>
  <c r="BI998" i="2"/>
  <c r="BH998" i="2"/>
  <c r="BG998" i="2"/>
  <c r="BF998" i="2"/>
  <c r="T998" i="2"/>
  <c r="R998" i="2"/>
  <c r="P998" i="2"/>
  <c r="BI966" i="2"/>
  <c r="BH966" i="2"/>
  <c r="BG966" i="2"/>
  <c r="BF966" i="2"/>
  <c r="T966" i="2"/>
  <c r="R966" i="2"/>
  <c r="P966" i="2"/>
  <c r="BI956" i="2"/>
  <c r="BH956" i="2"/>
  <c r="BG956" i="2"/>
  <c r="BF956" i="2"/>
  <c r="T956" i="2"/>
  <c r="R956" i="2"/>
  <c r="P956" i="2"/>
  <c r="BI953" i="2"/>
  <c r="BH953" i="2"/>
  <c r="BG953" i="2"/>
  <c r="BF953" i="2"/>
  <c r="T953" i="2"/>
  <c r="R953" i="2"/>
  <c r="P953" i="2"/>
  <c r="BI949" i="2"/>
  <c r="BH949" i="2"/>
  <c r="BG949" i="2"/>
  <c r="BF949" i="2"/>
  <c r="T949" i="2"/>
  <c r="R949" i="2"/>
  <c r="P949" i="2"/>
  <c r="BI945" i="2"/>
  <c r="BH945" i="2"/>
  <c r="BG945" i="2"/>
  <c r="BF945" i="2"/>
  <c r="T945" i="2"/>
  <c r="R945" i="2"/>
  <c r="P945" i="2"/>
  <c r="BI937" i="2"/>
  <c r="BH937" i="2"/>
  <c r="BG937" i="2"/>
  <c r="BF937" i="2"/>
  <c r="T937" i="2"/>
  <c r="R937" i="2"/>
  <c r="P937" i="2"/>
  <c r="BI933" i="2"/>
  <c r="BH933" i="2"/>
  <c r="BG933" i="2"/>
  <c r="BF933" i="2"/>
  <c r="T933" i="2"/>
  <c r="R933" i="2"/>
  <c r="P933" i="2"/>
  <c r="BI923" i="2"/>
  <c r="BH923" i="2"/>
  <c r="BG923" i="2"/>
  <c r="BF923" i="2"/>
  <c r="T923" i="2"/>
  <c r="R923" i="2"/>
  <c r="P923" i="2"/>
  <c r="BI919" i="2"/>
  <c r="BH919" i="2"/>
  <c r="BG919" i="2"/>
  <c r="BF919" i="2"/>
  <c r="T919" i="2"/>
  <c r="R919" i="2"/>
  <c r="P919" i="2"/>
  <c r="BI918" i="2"/>
  <c r="BH918" i="2"/>
  <c r="BG918" i="2"/>
  <c r="BF918" i="2"/>
  <c r="T918" i="2"/>
  <c r="R918" i="2"/>
  <c r="P918" i="2"/>
  <c r="BI907" i="2"/>
  <c r="BH907" i="2"/>
  <c r="BG907" i="2"/>
  <c r="BF907" i="2"/>
  <c r="T907" i="2"/>
  <c r="R907" i="2"/>
  <c r="P907" i="2"/>
  <c r="BI901" i="2"/>
  <c r="BH901" i="2"/>
  <c r="BG901" i="2"/>
  <c r="BF901" i="2"/>
  <c r="T901" i="2"/>
  <c r="R901" i="2"/>
  <c r="P901" i="2"/>
  <c r="BI889" i="2"/>
  <c r="BH889" i="2"/>
  <c r="BG889" i="2"/>
  <c r="BF889" i="2"/>
  <c r="T889" i="2"/>
  <c r="R889" i="2"/>
  <c r="P889" i="2"/>
  <c r="BI885" i="2"/>
  <c r="BH885" i="2"/>
  <c r="BG885" i="2"/>
  <c r="BF885" i="2"/>
  <c r="T885" i="2"/>
  <c r="R885" i="2"/>
  <c r="P885" i="2"/>
  <c r="BI882" i="2"/>
  <c r="BH882" i="2"/>
  <c r="BG882" i="2"/>
  <c r="BF882" i="2"/>
  <c r="T882" i="2"/>
  <c r="R882" i="2"/>
  <c r="P882" i="2"/>
  <c r="BI879" i="2"/>
  <c r="BH879" i="2"/>
  <c r="BG879" i="2"/>
  <c r="BF879" i="2"/>
  <c r="T879" i="2"/>
  <c r="R879" i="2"/>
  <c r="P879" i="2"/>
  <c r="BI876" i="2"/>
  <c r="BH876" i="2"/>
  <c r="BG876" i="2"/>
  <c r="BF876" i="2"/>
  <c r="T876" i="2"/>
  <c r="R876" i="2"/>
  <c r="P876" i="2"/>
  <c r="BI871" i="2"/>
  <c r="BH871" i="2"/>
  <c r="BG871" i="2"/>
  <c r="BF871" i="2"/>
  <c r="T871" i="2"/>
  <c r="R871" i="2"/>
  <c r="P871" i="2"/>
  <c r="BI869" i="2"/>
  <c r="BH869" i="2"/>
  <c r="BG869" i="2"/>
  <c r="BF869" i="2"/>
  <c r="T869" i="2"/>
  <c r="R869" i="2"/>
  <c r="P869" i="2"/>
  <c r="BI868" i="2"/>
  <c r="BH868" i="2"/>
  <c r="BG868" i="2"/>
  <c r="BF868" i="2"/>
  <c r="T868" i="2"/>
  <c r="R868" i="2"/>
  <c r="P868" i="2"/>
  <c r="BI860" i="2"/>
  <c r="BH860" i="2"/>
  <c r="BG860" i="2"/>
  <c r="BF860" i="2"/>
  <c r="T860" i="2"/>
  <c r="R860" i="2"/>
  <c r="P860" i="2"/>
  <c r="BI852" i="2"/>
  <c r="BH852" i="2"/>
  <c r="BG852" i="2"/>
  <c r="BF852" i="2"/>
  <c r="T852" i="2"/>
  <c r="R852" i="2"/>
  <c r="P852" i="2"/>
  <c r="BI848" i="2"/>
  <c r="BH848" i="2"/>
  <c r="BG848" i="2"/>
  <c r="BF848" i="2"/>
  <c r="T848" i="2"/>
  <c r="R848" i="2"/>
  <c r="P848" i="2"/>
  <c r="BI843" i="2"/>
  <c r="BH843" i="2"/>
  <c r="BG843" i="2"/>
  <c r="BF843" i="2"/>
  <c r="T843" i="2"/>
  <c r="R843" i="2"/>
  <c r="P843" i="2"/>
  <c r="BI841" i="2"/>
  <c r="BH841" i="2"/>
  <c r="BG841" i="2"/>
  <c r="BF841" i="2"/>
  <c r="T841" i="2"/>
  <c r="R841" i="2"/>
  <c r="P841" i="2"/>
  <c r="BI833" i="2"/>
  <c r="BH833" i="2"/>
  <c r="BG833" i="2"/>
  <c r="BF833" i="2"/>
  <c r="T833" i="2"/>
  <c r="R833" i="2"/>
  <c r="P833" i="2"/>
  <c r="BI831" i="2"/>
  <c r="BH831" i="2"/>
  <c r="BG831" i="2"/>
  <c r="BF831" i="2"/>
  <c r="T831" i="2"/>
  <c r="R831" i="2"/>
  <c r="P831" i="2"/>
  <c r="BI822" i="2"/>
  <c r="BH822" i="2"/>
  <c r="BG822" i="2"/>
  <c r="BF822" i="2"/>
  <c r="T822" i="2"/>
  <c r="R822" i="2"/>
  <c r="P822" i="2"/>
  <c r="BI812" i="2"/>
  <c r="BH812" i="2"/>
  <c r="BG812" i="2"/>
  <c r="BF812" i="2"/>
  <c r="T812" i="2"/>
  <c r="R812" i="2"/>
  <c r="P812" i="2"/>
  <c r="BI801" i="2"/>
  <c r="BH801" i="2"/>
  <c r="BG801" i="2"/>
  <c r="BF801" i="2"/>
  <c r="T801" i="2"/>
  <c r="R801" i="2"/>
  <c r="P801" i="2"/>
  <c r="BI799" i="2"/>
  <c r="BH799" i="2"/>
  <c r="BG799" i="2"/>
  <c r="BF799" i="2"/>
  <c r="T799" i="2"/>
  <c r="R799" i="2"/>
  <c r="P799" i="2"/>
  <c r="BI775" i="2"/>
  <c r="BH775" i="2"/>
  <c r="BG775" i="2"/>
  <c r="BF775" i="2"/>
  <c r="T775" i="2"/>
  <c r="R775" i="2"/>
  <c r="P775" i="2"/>
  <c r="BI773" i="2"/>
  <c r="BH773" i="2"/>
  <c r="BG773" i="2"/>
  <c r="BF773" i="2"/>
  <c r="T773" i="2"/>
  <c r="R773" i="2"/>
  <c r="P773" i="2"/>
  <c r="BI738" i="2"/>
  <c r="BH738" i="2"/>
  <c r="BG738" i="2"/>
  <c r="BF738" i="2"/>
  <c r="T738" i="2"/>
  <c r="R738" i="2"/>
  <c r="P738" i="2"/>
  <c r="BI706" i="2"/>
  <c r="BH706" i="2"/>
  <c r="BG706" i="2"/>
  <c r="BF706" i="2"/>
  <c r="T706" i="2"/>
  <c r="R706" i="2"/>
  <c r="P706" i="2"/>
  <c r="BI702" i="2"/>
  <c r="BH702" i="2"/>
  <c r="BG702" i="2"/>
  <c r="BF702" i="2"/>
  <c r="T702" i="2"/>
  <c r="R702" i="2"/>
  <c r="P702" i="2"/>
  <c r="BI695" i="2"/>
  <c r="BH695" i="2"/>
  <c r="BG695" i="2"/>
  <c r="BF695" i="2"/>
  <c r="T695" i="2"/>
  <c r="R695" i="2"/>
  <c r="P695" i="2"/>
  <c r="BI691" i="2"/>
  <c r="BH691" i="2"/>
  <c r="BG691" i="2"/>
  <c r="BF691" i="2"/>
  <c r="T691" i="2"/>
  <c r="R691" i="2"/>
  <c r="P691" i="2"/>
  <c r="BI688" i="2"/>
  <c r="BH688" i="2"/>
  <c r="BG688" i="2"/>
  <c r="BF688" i="2"/>
  <c r="T688" i="2"/>
  <c r="R688" i="2"/>
  <c r="P688" i="2"/>
  <c r="BI685" i="2"/>
  <c r="BH685" i="2"/>
  <c r="BG685" i="2"/>
  <c r="BF685" i="2"/>
  <c r="T685" i="2"/>
  <c r="R685" i="2"/>
  <c r="P685" i="2"/>
  <c r="BI679" i="2"/>
  <c r="BH679" i="2"/>
  <c r="BG679" i="2"/>
  <c r="BF679" i="2"/>
  <c r="T679" i="2"/>
  <c r="R679" i="2"/>
  <c r="P679" i="2"/>
  <c r="BI673" i="2"/>
  <c r="BH673" i="2"/>
  <c r="BG673" i="2"/>
  <c r="BF673" i="2"/>
  <c r="T673" i="2"/>
  <c r="R673" i="2"/>
  <c r="P673" i="2"/>
  <c r="BI672" i="2"/>
  <c r="BH672" i="2"/>
  <c r="BG672" i="2"/>
  <c r="BF672" i="2"/>
  <c r="T672" i="2"/>
  <c r="R672" i="2"/>
  <c r="P672" i="2"/>
  <c r="BI671" i="2"/>
  <c r="BH671" i="2"/>
  <c r="BG671" i="2"/>
  <c r="BF671" i="2"/>
  <c r="T671" i="2"/>
  <c r="R671" i="2"/>
  <c r="P671" i="2"/>
  <c r="BI669" i="2"/>
  <c r="BH669" i="2"/>
  <c r="BG669" i="2"/>
  <c r="BF669" i="2"/>
  <c r="T669" i="2"/>
  <c r="R669" i="2"/>
  <c r="P669" i="2"/>
  <c r="BI665" i="2"/>
  <c r="BH665" i="2"/>
  <c r="BG665" i="2"/>
  <c r="BF665" i="2"/>
  <c r="T665" i="2"/>
  <c r="R665" i="2"/>
  <c r="P665" i="2"/>
  <c r="BI660" i="2"/>
  <c r="BH660" i="2"/>
  <c r="BG660" i="2"/>
  <c r="BF660" i="2"/>
  <c r="T660" i="2"/>
  <c r="R660" i="2"/>
  <c r="P660" i="2"/>
  <c r="BI656" i="2"/>
  <c r="BH656" i="2"/>
  <c r="BG656" i="2"/>
  <c r="BF656" i="2"/>
  <c r="T656" i="2"/>
  <c r="R656" i="2"/>
  <c r="P656" i="2"/>
  <c r="BI653" i="2"/>
  <c r="BH653" i="2"/>
  <c r="BG653" i="2"/>
  <c r="BF653" i="2"/>
  <c r="T653" i="2"/>
  <c r="R653" i="2"/>
  <c r="P653" i="2"/>
  <c r="BI651" i="2"/>
  <c r="BH651" i="2"/>
  <c r="BG651" i="2"/>
  <c r="BF651" i="2"/>
  <c r="T651" i="2"/>
  <c r="R651" i="2"/>
  <c r="P651" i="2"/>
  <c r="BI646" i="2"/>
  <c r="BH646" i="2"/>
  <c r="BG646" i="2"/>
  <c r="BF646" i="2"/>
  <c r="T646" i="2"/>
  <c r="R646" i="2"/>
  <c r="P646" i="2"/>
  <c r="BI641" i="2"/>
  <c r="BH641" i="2"/>
  <c r="BG641" i="2"/>
  <c r="BF641" i="2"/>
  <c r="T641" i="2"/>
  <c r="R641" i="2"/>
  <c r="P641" i="2"/>
  <c r="BI636" i="2"/>
  <c r="BH636" i="2"/>
  <c r="BG636" i="2"/>
  <c r="BF636" i="2"/>
  <c r="T636" i="2"/>
  <c r="R636" i="2"/>
  <c r="P636" i="2"/>
  <c r="BI634" i="2"/>
  <c r="BH634" i="2"/>
  <c r="BG634" i="2"/>
  <c r="BF634" i="2"/>
  <c r="T634" i="2"/>
  <c r="R634" i="2"/>
  <c r="P634" i="2"/>
  <c r="BI629" i="2"/>
  <c r="BH629" i="2"/>
  <c r="BG629" i="2"/>
  <c r="BF629" i="2"/>
  <c r="T629" i="2"/>
  <c r="R629" i="2"/>
  <c r="P629" i="2"/>
  <c r="BI626" i="2"/>
  <c r="BH626" i="2"/>
  <c r="BG626" i="2"/>
  <c r="BF626" i="2"/>
  <c r="T626" i="2"/>
  <c r="R626" i="2"/>
  <c r="P626" i="2"/>
  <c r="BI612" i="2"/>
  <c r="BH612" i="2"/>
  <c r="BG612" i="2"/>
  <c r="BF612" i="2"/>
  <c r="T612" i="2"/>
  <c r="R612" i="2"/>
  <c r="P612" i="2"/>
  <c r="BI609" i="2"/>
  <c r="BH609" i="2"/>
  <c r="BG609" i="2"/>
  <c r="BF609" i="2"/>
  <c r="T609" i="2"/>
  <c r="R609" i="2"/>
  <c r="P609" i="2"/>
  <c r="BI581" i="2"/>
  <c r="BH581" i="2"/>
  <c r="BG581" i="2"/>
  <c r="BF581" i="2"/>
  <c r="T581" i="2"/>
  <c r="R581" i="2"/>
  <c r="P581" i="2"/>
  <c r="BI578" i="2"/>
  <c r="BH578" i="2"/>
  <c r="BG578" i="2"/>
  <c r="BF578" i="2"/>
  <c r="T578" i="2"/>
  <c r="R578" i="2"/>
  <c r="P578" i="2"/>
  <c r="BI501" i="2"/>
  <c r="BH501" i="2"/>
  <c r="BG501" i="2"/>
  <c r="BF501" i="2"/>
  <c r="T501" i="2"/>
  <c r="R501" i="2"/>
  <c r="P501" i="2"/>
  <c r="BI467" i="2"/>
  <c r="BH467" i="2"/>
  <c r="BG467" i="2"/>
  <c r="BF467" i="2"/>
  <c r="T467" i="2"/>
  <c r="R467" i="2"/>
  <c r="P467" i="2"/>
  <c r="BI419" i="2"/>
  <c r="BH419" i="2"/>
  <c r="BG419" i="2"/>
  <c r="BF419" i="2"/>
  <c r="T419" i="2"/>
  <c r="R419" i="2"/>
  <c r="P419" i="2"/>
  <c r="BI415" i="2"/>
  <c r="BH415" i="2"/>
  <c r="BG415" i="2"/>
  <c r="BF415" i="2"/>
  <c r="T415" i="2"/>
  <c r="R415" i="2"/>
  <c r="P415" i="2"/>
  <c r="BI413" i="2"/>
  <c r="BH413" i="2"/>
  <c r="BG413" i="2"/>
  <c r="BF413" i="2"/>
  <c r="T413" i="2"/>
  <c r="R413" i="2"/>
  <c r="P413" i="2"/>
  <c r="BI410" i="2"/>
  <c r="BH410" i="2"/>
  <c r="BG410" i="2"/>
  <c r="BF410" i="2"/>
  <c r="T410" i="2"/>
  <c r="R410" i="2"/>
  <c r="P410" i="2"/>
  <c r="BI407" i="2"/>
  <c r="BH407" i="2"/>
  <c r="BG407" i="2"/>
  <c r="BF407" i="2"/>
  <c r="T407" i="2"/>
  <c r="R407" i="2"/>
  <c r="P407" i="2"/>
  <c r="BI400" i="2"/>
  <c r="BH400" i="2"/>
  <c r="BG400" i="2"/>
  <c r="BF400" i="2"/>
  <c r="T400" i="2"/>
  <c r="R400" i="2"/>
  <c r="P400" i="2"/>
  <c r="BI398" i="2"/>
  <c r="BH398" i="2"/>
  <c r="BG398" i="2"/>
  <c r="BF398" i="2"/>
  <c r="T398" i="2"/>
  <c r="R398" i="2"/>
  <c r="P398" i="2"/>
  <c r="BI370" i="2"/>
  <c r="BH370" i="2"/>
  <c r="BG370" i="2"/>
  <c r="BF370" i="2"/>
  <c r="T370" i="2"/>
  <c r="R370" i="2"/>
  <c r="P370" i="2"/>
  <c r="BI354" i="2"/>
  <c r="BH354" i="2"/>
  <c r="BG354" i="2"/>
  <c r="BF354" i="2"/>
  <c r="T354" i="2"/>
  <c r="R354" i="2"/>
  <c r="P354" i="2"/>
  <c r="BI340" i="2"/>
  <c r="BH340" i="2"/>
  <c r="BG340" i="2"/>
  <c r="BF340" i="2"/>
  <c r="T340" i="2"/>
  <c r="R340" i="2"/>
  <c r="P340" i="2"/>
  <c r="BI316" i="2"/>
  <c r="BH316" i="2"/>
  <c r="BG316" i="2"/>
  <c r="BF316" i="2"/>
  <c r="T316" i="2"/>
  <c r="R316" i="2"/>
  <c r="P316" i="2"/>
  <c r="BI311" i="2"/>
  <c r="BH311" i="2"/>
  <c r="BG311" i="2"/>
  <c r="BF311" i="2"/>
  <c r="T311" i="2"/>
  <c r="T310" i="2" s="1"/>
  <c r="T124" i="2" s="1"/>
  <c r="R311" i="2"/>
  <c r="R310" i="2" s="1"/>
  <c r="P311" i="2"/>
  <c r="P310" i="2" s="1"/>
  <c r="BI303" i="2"/>
  <c r="BH303" i="2"/>
  <c r="BG303" i="2"/>
  <c r="BF303" i="2"/>
  <c r="T303" i="2"/>
  <c r="R303" i="2"/>
  <c r="P303" i="2"/>
  <c r="BI295" i="2"/>
  <c r="BH295" i="2"/>
  <c r="BG295" i="2"/>
  <c r="BF295" i="2"/>
  <c r="T295" i="2"/>
  <c r="R295" i="2"/>
  <c r="P295" i="2"/>
  <c r="BI226" i="2"/>
  <c r="BH226" i="2"/>
  <c r="BG226" i="2"/>
  <c r="BF226" i="2"/>
  <c r="T226" i="2"/>
  <c r="R226" i="2"/>
  <c r="P226" i="2"/>
  <c r="BI220" i="2"/>
  <c r="BH220" i="2"/>
  <c r="BG220" i="2"/>
  <c r="BF220" i="2"/>
  <c r="T220" i="2"/>
  <c r="R220" i="2"/>
  <c r="P220" i="2"/>
  <c r="BI216" i="2"/>
  <c r="BH216" i="2"/>
  <c r="BG216" i="2"/>
  <c r="BF216" i="2"/>
  <c r="T216" i="2"/>
  <c r="R216" i="2"/>
  <c r="P216" i="2"/>
  <c r="BI213" i="2"/>
  <c r="BH213" i="2"/>
  <c r="BG213" i="2"/>
  <c r="BF213" i="2"/>
  <c r="T213" i="2"/>
  <c r="R213" i="2"/>
  <c r="P213" i="2"/>
  <c r="BI205" i="2"/>
  <c r="BH205" i="2"/>
  <c r="BG205" i="2"/>
  <c r="BF205" i="2"/>
  <c r="T205" i="2"/>
  <c r="R205" i="2"/>
  <c r="P205" i="2"/>
  <c r="BI203" i="2"/>
  <c r="BH203" i="2"/>
  <c r="BG203" i="2"/>
  <c r="BF203" i="2"/>
  <c r="T203" i="2"/>
  <c r="R203" i="2"/>
  <c r="P203" i="2"/>
  <c r="BI196" i="2"/>
  <c r="BH196" i="2"/>
  <c r="BG196" i="2"/>
  <c r="BF196" i="2"/>
  <c r="T196" i="2"/>
  <c r="R196" i="2"/>
  <c r="P196" i="2"/>
  <c r="P124" i="2" s="1"/>
  <c r="BI151" i="2"/>
  <c r="BH151" i="2"/>
  <c r="BG151" i="2"/>
  <c r="BF151" i="2"/>
  <c r="T151" i="2"/>
  <c r="R151" i="2"/>
  <c r="P151" i="2"/>
  <c r="BI147" i="2"/>
  <c r="BH147" i="2"/>
  <c r="BG147" i="2"/>
  <c r="BF147" i="2"/>
  <c r="T147" i="2"/>
  <c r="R147" i="2"/>
  <c r="P147" i="2"/>
  <c r="BI143" i="2"/>
  <c r="BH143" i="2"/>
  <c r="BG143" i="2"/>
  <c r="BF143" i="2"/>
  <c r="T143" i="2"/>
  <c r="R143" i="2"/>
  <c r="P143" i="2"/>
  <c r="BI139" i="2"/>
  <c r="BH139" i="2"/>
  <c r="BG139" i="2"/>
  <c r="BF139" i="2"/>
  <c r="T139" i="2"/>
  <c r="R139" i="2"/>
  <c r="R124" i="2" s="1"/>
  <c r="P139" i="2"/>
  <c r="BI134" i="2"/>
  <c r="BH134" i="2"/>
  <c r="BG134" i="2"/>
  <c r="BF134" i="2"/>
  <c r="T134" i="2"/>
  <c r="R134" i="2"/>
  <c r="P134" i="2"/>
  <c r="BI130" i="2"/>
  <c r="BH130" i="2"/>
  <c r="BG130" i="2"/>
  <c r="BF130" i="2"/>
  <c r="T130" i="2"/>
  <c r="R130" i="2"/>
  <c r="P130" i="2"/>
  <c r="BI125" i="2"/>
  <c r="BH125" i="2"/>
  <c r="BG125" i="2"/>
  <c r="BF125" i="2"/>
  <c r="T125" i="2"/>
  <c r="R125" i="2"/>
  <c r="P125" i="2"/>
  <c r="J118" i="2"/>
  <c r="F118" i="2"/>
  <c r="F116" i="2"/>
  <c r="E114" i="2"/>
  <c r="J58" i="2"/>
  <c r="F58" i="2"/>
  <c r="F56" i="2"/>
  <c r="E54" i="2"/>
  <c r="J26" i="2"/>
  <c r="E26" i="2"/>
  <c r="J119" i="2" s="1"/>
  <c r="J25" i="2"/>
  <c r="J20" i="2"/>
  <c r="E20" i="2"/>
  <c r="F119" i="2"/>
  <c r="J19" i="2"/>
  <c r="J14" i="2"/>
  <c r="J116" i="2"/>
  <c r="E7" i="2"/>
  <c r="E110" i="2"/>
  <c r="L50" i="1"/>
  <c r="AM50" i="1"/>
  <c r="AM49" i="1"/>
  <c r="L49" i="1"/>
  <c r="AM47" i="1"/>
  <c r="L47" i="1"/>
  <c r="L45" i="1"/>
  <c r="L44" i="1"/>
  <c r="BK125" i="17"/>
  <c r="J125" i="17"/>
  <c r="BK124" i="17"/>
  <c r="J124" i="17"/>
  <c r="BK123" i="17"/>
  <c r="J123" i="17"/>
  <c r="BK122" i="17"/>
  <c r="J122" i="17"/>
  <c r="BK121" i="17"/>
  <c r="J121" i="17"/>
  <c r="BK120" i="17"/>
  <c r="J120" i="17"/>
  <c r="BK119" i="17"/>
  <c r="J119" i="17"/>
  <c r="BK118" i="17"/>
  <c r="J118" i="17"/>
  <c r="BK117" i="17"/>
  <c r="J117" i="17"/>
  <c r="BK116" i="17"/>
  <c r="J116" i="17"/>
  <c r="BK108" i="17"/>
  <c r="J108" i="17"/>
  <c r="BK107" i="17"/>
  <c r="J107" i="17"/>
  <c r="BK106" i="17"/>
  <c r="J106" i="17"/>
  <c r="BK105" i="17"/>
  <c r="J105" i="17"/>
  <c r="BK104" i="17"/>
  <c r="J104" i="17"/>
  <c r="BK102" i="17"/>
  <c r="J102" i="17"/>
  <c r="BK101" i="17"/>
  <c r="J101" i="17"/>
  <c r="BK100" i="17"/>
  <c r="J100" i="17"/>
  <c r="BK99" i="17"/>
  <c r="J99" i="17"/>
  <c r="BK98" i="17"/>
  <c r="J98" i="17"/>
  <c r="BK97" i="17"/>
  <c r="J97" i="17"/>
  <c r="BK96" i="17"/>
  <c r="J96" i="17"/>
  <c r="BK95" i="17"/>
  <c r="J95" i="17"/>
  <c r="BK94" i="17"/>
  <c r="J94" i="17"/>
  <c r="BK93" i="17"/>
  <c r="J93" i="17"/>
  <c r="BK92" i="17"/>
  <c r="J92" i="17"/>
  <c r="BK91" i="17"/>
  <c r="J91" i="17"/>
  <c r="BK89" i="17"/>
  <c r="J89" i="17"/>
  <c r="BK88" i="17"/>
  <c r="J88" i="17"/>
  <c r="BK126" i="16"/>
  <c r="J126" i="16"/>
  <c r="BK125" i="16"/>
  <c r="J125" i="16"/>
  <c r="BK124" i="16"/>
  <c r="J124" i="16"/>
  <c r="BK123" i="16"/>
  <c r="J123" i="16"/>
  <c r="BK122" i="16"/>
  <c r="J122" i="16"/>
  <c r="BK121" i="16"/>
  <c r="J121" i="16"/>
  <c r="BK120" i="16"/>
  <c r="J120" i="16"/>
  <c r="BK119" i="16"/>
  <c r="J119" i="16"/>
  <c r="BK118" i="16"/>
  <c r="J118" i="16"/>
  <c r="BK117" i="16"/>
  <c r="J117" i="16"/>
  <c r="BK116" i="16"/>
  <c r="J116" i="16"/>
  <c r="BK115" i="16"/>
  <c r="J115" i="16"/>
  <c r="BK114" i="16"/>
  <c r="J114" i="16"/>
  <c r="BK113" i="16"/>
  <c r="J113" i="16"/>
  <c r="BK112" i="16"/>
  <c r="J112" i="16"/>
  <c r="BK109" i="16"/>
  <c r="J109" i="16"/>
  <c r="BK105" i="16"/>
  <c r="J105" i="16"/>
  <c r="BK102" i="16"/>
  <c r="J102" i="16"/>
  <c r="BK99" i="16"/>
  <c r="J99" i="16"/>
  <c r="BK96" i="16"/>
  <c r="J96" i="16"/>
  <c r="BK92" i="16"/>
  <c r="J92" i="16"/>
  <c r="BK224" i="15"/>
  <c r="J224" i="15"/>
  <c r="BK220" i="15"/>
  <c r="J220" i="15"/>
  <c r="BK217" i="15"/>
  <c r="J217" i="15"/>
  <c r="BK202" i="15"/>
  <c r="J202" i="15"/>
  <c r="BK195" i="15"/>
  <c r="J195" i="15"/>
  <c r="BK192" i="15"/>
  <c r="J192" i="15"/>
  <c r="BK190" i="15"/>
  <c r="J190" i="15"/>
  <c r="BK186" i="15"/>
  <c r="J186" i="15"/>
  <c r="BK181" i="15"/>
  <c r="J181" i="15"/>
  <c r="BK175" i="15"/>
  <c r="J175" i="15"/>
  <c r="BK173" i="15"/>
  <c r="J173" i="15"/>
  <c r="BK171" i="15"/>
  <c r="J171" i="15"/>
  <c r="BK167" i="15"/>
  <c r="J167" i="15"/>
  <c r="BK165" i="15"/>
  <c r="J165" i="15"/>
  <c r="BK161" i="15"/>
  <c r="J161" i="15"/>
  <c r="BK154" i="15"/>
  <c r="J154" i="15"/>
  <c r="BK152" i="15"/>
  <c r="J152" i="15"/>
  <c r="BK148" i="15"/>
  <c r="J148" i="15"/>
  <c r="BK143" i="15"/>
  <c r="J143" i="15"/>
  <c r="BK135" i="15"/>
  <c r="J135" i="15"/>
  <c r="BK132" i="15"/>
  <c r="J132" i="15"/>
  <c r="BK128" i="15"/>
  <c r="J128" i="15"/>
  <c r="BK125" i="15"/>
  <c r="J125" i="15"/>
  <c r="BK115" i="15"/>
  <c r="J115" i="15"/>
  <c r="BK112" i="15"/>
  <c r="J112" i="15"/>
  <c r="BK109" i="15"/>
  <c r="J109" i="15"/>
  <c r="BK106" i="15"/>
  <c r="J106" i="15"/>
  <c r="BK96" i="15"/>
  <c r="J96" i="15"/>
  <c r="BK126" i="14"/>
  <c r="J126" i="14"/>
  <c r="BK123" i="14"/>
  <c r="J123" i="14"/>
  <c r="BK122" i="14"/>
  <c r="J122" i="14"/>
  <c r="BK121" i="14"/>
  <c r="J121" i="14"/>
  <c r="BK120" i="14"/>
  <c r="J120" i="14"/>
  <c r="BK119" i="14"/>
  <c r="J119" i="14"/>
  <c r="BK118" i="14"/>
  <c r="J118" i="14"/>
  <c r="BK117" i="14"/>
  <c r="J117" i="14"/>
  <c r="BK116" i="14"/>
  <c r="J116" i="14"/>
  <c r="BK115" i="14"/>
  <c r="J115" i="14"/>
  <c r="BK114" i="14"/>
  <c r="J114" i="14"/>
  <c r="BK113" i="14"/>
  <c r="J113" i="14"/>
  <c r="BK112" i="14"/>
  <c r="J112" i="14"/>
  <c r="BK111" i="14"/>
  <c r="J111" i="14"/>
  <c r="BK110" i="14"/>
  <c r="J110" i="14"/>
  <c r="BK109" i="14"/>
  <c r="J109" i="14"/>
  <c r="BK108" i="14"/>
  <c r="J108" i="14"/>
  <c r="BK107" i="14"/>
  <c r="J107" i="14"/>
  <c r="BK106" i="14"/>
  <c r="J106" i="14"/>
  <c r="BK105" i="14"/>
  <c r="J105" i="14"/>
  <c r="BK104" i="14"/>
  <c r="J104" i="14"/>
  <c r="BK103" i="14"/>
  <c r="J103" i="14"/>
  <c r="BK102" i="14"/>
  <c r="J102" i="14"/>
  <c r="BK101" i="14"/>
  <c r="J101" i="14"/>
  <c r="BK100" i="14"/>
  <c r="J100" i="14"/>
  <c r="BK99" i="14"/>
  <c r="J99" i="14"/>
  <c r="BK98" i="14"/>
  <c r="J98" i="14"/>
  <c r="BK97" i="14"/>
  <c r="J97" i="14"/>
  <c r="BK96" i="14"/>
  <c r="J96" i="14"/>
  <c r="BK94" i="14"/>
  <c r="J94" i="14"/>
  <c r="BK93" i="14"/>
  <c r="J93" i="14"/>
  <c r="BK92" i="14"/>
  <c r="J92" i="14"/>
  <c r="BK90" i="13"/>
  <c r="J90" i="13"/>
  <c r="BK141" i="12"/>
  <c r="J141" i="12"/>
  <c r="BK140" i="12"/>
  <c r="J140" i="12"/>
  <c r="BK139" i="12"/>
  <c r="J139" i="12"/>
  <c r="BK138" i="12"/>
  <c r="J138" i="12"/>
  <c r="BK137" i="12"/>
  <c r="J137" i="12"/>
  <c r="BK136" i="12"/>
  <c r="J136" i="12"/>
  <c r="BK135" i="12"/>
  <c r="J135" i="12"/>
  <c r="BK134" i="12"/>
  <c r="J134" i="12"/>
  <c r="BK133" i="12"/>
  <c r="J133" i="12"/>
  <c r="BK132" i="12"/>
  <c r="J132" i="12"/>
  <c r="BK131" i="12"/>
  <c r="J131" i="12"/>
  <c r="BK130" i="12"/>
  <c r="J130" i="12"/>
  <c r="BK129" i="12"/>
  <c r="J129" i="12"/>
  <c r="BK128" i="12"/>
  <c r="J128" i="12"/>
  <c r="BK127" i="12"/>
  <c r="J127" i="12"/>
  <c r="BK126" i="12"/>
  <c r="J126" i="12"/>
  <c r="BK125" i="12"/>
  <c r="J125" i="12"/>
  <c r="BK124" i="12"/>
  <c r="J124" i="12"/>
  <c r="BK123" i="12"/>
  <c r="J123" i="12"/>
  <c r="BK122" i="12"/>
  <c r="J122" i="12"/>
  <c r="BK121" i="12"/>
  <c r="J121" i="12"/>
  <c r="BK120" i="12"/>
  <c r="J120" i="12"/>
  <c r="BK119" i="12"/>
  <c r="J119" i="12"/>
  <c r="BK118" i="12"/>
  <c r="J118" i="12"/>
  <c r="BK117" i="12"/>
  <c r="J117" i="12"/>
  <c r="BK116" i="12"/>
  <c r="J116" i="12"/>
  <c r="BK115" i="12"/>
  <c r="J115" i="12"/>
  <c r="BK114" i="12"/>
  <c r="J114" i="12"/>
  <c r="BK113" i="12"/>
  <c r="J113" i="12"/>
  <c r="BK112" i="12"/>
  <c r="J112" i="12"/>
  <c r="BK111" i="12"/>
  <c r="J111" i="12"/>
  <c r="BK110" i="12"/>
  <c r="J110" i="12"/>
  <c r="BK109" i="12"/>
  <c r="J109" i="12"/>
  <c r="BK108" i="12"/>
  <c r="J108" i="12"/>
  <c r="BK107" i="12"/>
  <c r="J107" i="12"/>
  <c r="BK106" i="12"/>
  <c r="J106" i="12"/>
  <c r="BK105" i="12"/>
  <c r="J105" i="12"/>
  <c r="BK104" i="12"/>
  <c r="J104" i="12"/>
  <c r="BK103" i="12"/>
  <c r="J103" i="12"/>
  <c r="BK102" i="12"/>
  <c r="J102" i="12"/>
  <c r="BK101" i="12"/>
  <c r="J101" i="12"/>
  <c r="BK100" i="12"/>
  <c r="J100" i="12"/>
  <c r="BK99" i="12"/>
  <c r="J99" i="12"/>
  <c r="BK98" i="12"/>
  <c r="J98" i="12"/>
  <c r="BK97" i="12"/>
  <c r="J97" i="12"/>
  <c r="BK96" i="12"/>
  <c r="J96" i="12"/>
  <c r="BK95" i="12"/>
  <c r="J95" i="12"/>
  <c r="BK94" i="12"/>
  <c r="J94" i="12"/>
  <c r="BK93" i="12"/>
  <c r="J93" i="12"/>
  <c r="BK92" i="12"/>
  <c r="J92" i="12"/>
  <c r="BK91" i="12"/>
  <c r="J91" i="12"/>
  <c r="BK90" i="12"/>
  <c r="J90" i="12"/>
  <c r="BK89" i="12"/>
  <c r="J89" i="12"/>
  <c r="BK88" i="12"/>
  <c r="J88" i="12"/>
  <c r="BK87" i="12"/>
  <c r="J87" i="12"/>
  <c r="BK86" i="12"/>
  <c r="J86" i="12"/>
  <c r="BK119" i="11"/>
  <c r="J119" i="11"/>
  <c r="BK118" i="11"/>
  <c r="J118" i="11"/>
  <c r="BK116" i="11"/>
  <c r="J116" i="11"/>
  <c r="BK115" i="11"/>
  <c r="J115" i="11"/>
  <c r="BK114" i="11"/>
  <c r="J114" i="11"/>
  <c r="BK113" i="11"/>
  <c r="J113" i="11"/>
  <c r="BK112" i="11"/>
  <c r="J112" i="11"/>
  <c r="BK111" i="11"/>
  <c r="J111" i="11"/>
  <c r="BK110" i="11"/>
  <c r="J110" i="11"/>
  <c r="BK109" i="11"/>
  <c r="J109" i="11"/>
  <c r="BK107" i="11"/>
  <c r="J107" i="11"/>
  <c r="BK106" i="11"/>
  <c r="J106" i="11"/>
  <c r="BK105" i="11"/>
  <c r="J105" i="11"/>
  <c r="BK104" i="11"/>
  <c r="J104" i="11"/>
  <c r="BK102" i="11"/>
  <c r="J102" i="11"/>
  <c r="BK100" i="11"/>
  <c r="J100" i="11"/>
  <c r="BK99" i="11"/>
  <c r="J99" i="11"/>
  <c r="BK98" i="11"/>
  <c r="J98" i="11"/>
  <c r="BK97" i="11"/>
  <c r="J97" i="11"/>
  <c r="BK96" i="11"/>
  <c r="J96" i="11"/>
  <c r="BK95" i="11"/>
  <c r="J95" i="11"/>
  <c r="BK94" i="11"/>
  <c r="J94" i="11"/>
  <c r="BK93" i="11"/>
  <c r="J93" i="11"/>
  <c r="BK92" i="11"/>
  <c r="J92" i="11"/>
  <c r="BK122" i="10"/>
  <c r="J122" i="10"/>
  <c r="BK121" i="10"/>
  <c r="J121" i="10"/>
  <c r="BK119" i="10"/>
  <c r="J119" i="10"/>
  <c r="BK118" i="10"/>
  <c r="J118" i="10"/>
  <c r="BK117" i="10"/>
  <c r="J117" i="10"/>
  <c r="BK116" i="10"/>
  <c r="J116" i="10"/>
  <c r="BK115" i="10"/>
  <c r="J115" i="10"/>
  <c r="BK114" i="10"/>
  <c r="J114" i="10"/>
  <c r="BK113" i="10"/>
  <c r="J113" i="10"/>
  <c r="BK112" i="10"/>
  <c r="J112" i="10"/>
  <c r="BK111" i="10"/>
  <c r="J111" i="10"/>
  <c r="BK110" i="10"/>
  <c r="J110" i="10"/>
  <c r="BK108" i="10"/>
  <c r="J108" i="10"/>
  <c r="BK107" i="10"/>
  <c r="J107" i="10"/>
  <c r="BK106" i="10"/>
  <c r="J106" i="10"/>
  <c r="BK105" i="10"/>
  <c r="J105" i="10"/>
  <c r="BK103" i="10"/>
  <c r="J103" i="10"/>
  <c r="BK101" i="10"/>
  <c r="J101" i="10"/>
  <c r="BK100" i="10"/>
  <c r="J100" i="10"/>
  <c r="BK99" i="10"/>
  <c r="J99" i="10"/>
  <c r="BK98" i="10"/>
  <c r="J98" i="10"/>
  <c r="BK97" i="10"/>
  <c r="J97" i="10"/>
  <c r="BK96" i="10"/>
  <c r="J96" i="10"/>
  <c r="BK95" i="10"/>
  <c r="J95" i="10"/>
  <c r="BK94" i="10"/>
  <c r="J94" i="10"/>
  <c r="BK93" i="10"/>
  <c r="J93" i="10"/>
  <c r="BK92" i="10"/>
  <c r="J92" i="10"/>
  <c r="J110" i="9"/>
  <c r="J109" i="9"/>
  <c r="BK108" i="9"/>
  <c r="J106" i="9"/>
  <c r="J105" i="9"/>
  <c r="J104" i="9"/>
  <c r="BK103" i="9"/>
  <c r="BK1231" i="2"/>
  <c r="J1222" i="2"/>
  <c r="J1214" i="2"/>
  <c r="BK1211" i="2"/>
  <c r="J1208" i="2"/>
  <c r="BK1201" i="2"/>
  <c r="J1193" i="2"/>
  <c r="BK1187" i="2"/>
  <c r="BK1181" i="2"/>
  <c r="J1174" i="2"/>
  <c r="BK1155" i="2"/>
  <c r="BK1144" i="2"/>
  <c r="BK1138" i="2"/>
  <c r="BK1131" i="2"/>
  <c r="J1124" i="2"/>
  <c r="BK1110" i="2"/>
  <c r="J1097" i="2"/>
  <c r="BK1086" i="2"/>
  <c r="BK1069" i="2"/>
  <c r="BK1062" i="2"/>
  <c r="BK1060" i="2"/>
  <c r="J1057" i="2"/>
  <c r="J1054" i="2"/>
  <c r="BK1051" i="2"/>
  <c r="BK1042" i="2"/>
  <c r="BK1039" i="2"/>
  <c r="BK1036" i="2"/>
  <c r="BK1030" i="2"/>
  <c r="BK1028" i="2"/>
  <c r="J1024" i="2"/>
  <c r="J1006" i="2"/>
  <c r="J998" i="2"/>
  <c r="J966" i="2"/>
  <c r="BK956" i="2"/>
  <c r="J953" i="2"/>
  <c r="J949" i="2"/>
  <c r="BK945" i="2"/>
  <c r="BK937" i="2"/>
  <c r="BK933" i="2"/>
  <c r="BK923" i="2"/>
  <c r="J919" i="2"/>
  <c r="J918" i="2"/>
  <c r="J907" i="2"/>
  <c r="BK901" i="2"/>
  <c r="J901" i="2"/>
  <c r="BK889" i="2"/>
  <c r="J889" i="2"/>
  <c r="BK885" i="2"/>
  <c r="J885" i="2"/>
  <c r="BK882" i="2"/>
  <c r="J882" i="2"/>
  <c r="BK879" i="2"/>
  <c r="J879" i="2"/>
  <c r="BK876" i="2"/>
  <c r="J876" i="2"/>
  <c r="BK871" i="2"/>
  <c r="J871" i="2"/>
  <c r="BK869" i="2"/>
  <c r="J869" i="2"/>
  <c r="BK868" i="2"/>
  <c r="J868" i="2"/>
  <c r="BK860" i="2"/>
  <c r="J860" i="2"/>
  <c r="BK852" i="2"/>
  <c r="J852" i="2"/>
  <c r="BK848" i="2"/>
  <c r="J848" i="2"/>
  <c r="BK843" i="2"/>
  <c r="J843" i="2"/>
  <c r="BK841" i="2"/>
  <c r="J841" i="2"/>
  <c r="BK833" i="2"/>
  <c r="J833" i="2"/>
  <c r="BK831" i="2"/>
  <c r="J831" i="2"/>
  <c r="BK822" i="2"/>
  <c r="J822" i="2"/>
  <c r="BK812" i="2"/>
  <c r="J812" i="2"/>
  <c r="BK801" i="2"/>
  <c r="J801" i="2"/>
  <c r="BK799" i="2"/>
  <c r="J799" i="2"/>
  <c r="BK775" i="2"/>
  <c r="J775" i="2"/>
  <c r="BK773" i="2"/>
  <c r="J773" i="2"/>
  <c r="BK738" i="2"/>
  <c r="J738" i="2"/>
  <c r="BK706" i="2"/>
  <c r="J706" i="2"/>
  <c r="BK702" i="2"/>
  <c r="J702" i="2"/>
  <c r="BK695" i="2"/>
  <c r="J695" i="2"/>
  <c r="BK691" i="2"/>
  <c r="J691" i="2"/>
  <c r="BK688" i="2"/>
  <c r="J688" i="2"/>
  <c r="BK685" i="2"/>
  <c r="J685" i="2"/>
  <c r="BK679" i="2"/>
  <c r="J679" i="2"/>
  <c r="BK673" i="2"/>
  <c r="J673" i="2"/>
  <c r="BK672" i="2"/>
  <c r="J672" i="2"/>
  <c r="BK671" i="2"/>
  <c r="J671" i="2"/>
  <c r="BK669" i="2"/>
  <c r="J669" i="2"/>
  <c r="BK665" i="2"/>
  <c r="J665" i="2"/>
  <c r="BK660" i="2"/>
  <c r="J660" i="2"/>
  <c r="BK656" i="2"/>
  <c r="J656" i="2"/>
  <c r="BK653" i="2"/>
  <c r="J653" i="2"/>
  <c r="BK651" i="2"/>
  <c r="J651" i="2"/>
  <c r="BK646" i="2"/>
  <c r="J646" i="2"/>
  <c r="BK641" i="2"/>
  <c r="J641" i="2"/>
  <c r="BK636" i="2"/>
  <c r="J636" i="2"/>
  <c r="BK634" i="2"/>
  <c r="J634" i="2"/>
  <c r="BK629" i="2"/>
  <c r="J629" i="2"/>
  <c r="BK626" i="2"/>
  <c r="J626" i="2"/>
  <c r="BK612" i="2"/>
  <c r="J612" i="2"/>
  <c r="BK609" i="2"/>
  <c r="J609" i="2"/>
  <c r="BK581" i="2"/>
  <c r="J581" i="2"/>
  <c r="BK578" i="2"/>
  <c r="J578" i="2"/>
  <c r="BK501" i="2"/>
  <c r="J501" i="2"/>
  <c r="BK467" i="2"/>
  <c r="J467" i="2"/>
  <c r="BK419" i="2"/>
  <c r="J419" i="2"/>
  <c r="BK415" i="2"/>
  <c r="J415" i="2"/>
  <c r="BK413" i="2"/>
  <c r="J413" i="2"/>
  <c r="BK410" i="2"/>
  <c r="J410" i="2"/>
  <c r="BK407" i="2"/>
  <c r="J407" i="2"/>
  <c r="BK400" i="2"/>
  <c r="J400" i="2"/>
  <c r="BK398" i="2"/>
  <c r="J398" i="2"/>
  <c r="BK370" i="2"/>
  <c r="J370" i="2"/>
  <c r="BK354" i="2"/>
  <c r="J354" i="2"/>
  <c r="BK340" i="2"/>
  <c r="J340" i="2"/>
  <c r="BK316" i="2"/>
  <c r="J316" i="2"/>
  <c r="BK311" i="2"/>
  <c r="J311" i="2"/>
  <c r="BK303" i="2"/>
  <c r="J303" i="2"/>
  <c r="BK295" i="2"/>
  <c r="J295" i="2"/>
  <c r="BK226" i="2"/>
  <c r="J226" i="2"/>
  <c r="BK220" i="2"/>
  <c r="J220" i="2"/>
  <c r="BK216" i="2"/>
  <c r="J216" i="2"/>
  <c r="BK213" i="2"/>
  <c r="J213" i="2"/>
  <c r="BK205" i="2"/>
  <c r="J205" i="2"/>
  <c r="BK203" i="2"/>
  <c r="J203" i="2"/>
  <c r="BK196" i="2"/>
  <c r="J196" i="2"/>
  <c r="BK151" i="2"/>
  <c r="J151" i="2"/>
  <c r="BK147" i="2"/>
  <c r="J147" i="2"/>
  <c r="BK143" i="2"/>
  <c r="J143" i="2"/>
  <c r="BK139" i="2"/>
  <c r="J139" i="2"/>
  <c r="BK134" i="2"/>
  <c r="J134" i="2"/>
  <c r="BK130" i="2"/>
  <c r="J130" i="2"/>
  <c r="BK125" i="2"/>
  <c r="J125" i="2"/>
  <c r="AS72" i="1"/>
  <c r="AS70" i="1"/>
  <c r="AS55" i="1"/>
  <c r="BK129" i="9"/>
  <c r="J129" i="9"/>
  <c r="BK128" i="9"/>
  <c r="J128" i="9"/>
  <c r="BK127" i="9"/>
  <c r="J127" i="9"/>
  <c r="BK125" i="9"/>
  <c r="J125" i="9"/>
  <c r="BK124" i="9"/>
  <c r="J124" i="9"/>
  <c r="BK123" i="9"/>
  <c r="J123" i="9"/>
  <c r="BK122" i="9"/>
  <c r="J122" i="9"/>
  <c r="BK120" i="9"/>
  <c r="J120" i="9"/>
  <c r="BK119" i="9"/>
  <c r="J119" i="9"/>
  <c r="BK118" i="9"/>
  <c r="J118" i="9"/>
  <c r="BK117" i="9"/>
  <c r="J117" i="9"/>
  <c r="BK116" i="9"/>
  <c r="J116" i="9"/>
  <c r="BK115" i="9"/>
  <c r="J115" i="9"/>
  <c r="BK114" i="9"/>
  <c r="J114" i="9"/>
  <c r="BK113" i="9"/>
  <c r="J113" i="9"/>
  <c r="BK112" i="9"/>
  <c r="J112" i="9"/>
  <c r="BK111" i="9"/>
  <c r="J111" i="9"/>
  <c r="BK110" i="9"/>
  <c r="BK109" i="9"/>
  <c r="J108" i="9"/>
  <c r="BK106" i="9"/>
  <c r="BK105" i="9"/>
  <c r="BK104" i="9"/>
  <c r="J103" i="9"/>
  <c r="BK102" i="9"/>
  <c r="J100" i="9"/>
  <c r="BK99" i="9"/>
  <c r="J98" i="9"/>
  <c r="BK97" i="9"/>
  <c r="J96" i="9"/>
  <c r="BK95" i="9"/>
  <c r="J94" i="9"/>
  <c r="BK93" i="9"/>
  <c r="BK92" i="9"/>
  <c r="BK110" i="8"/>
  <c r="J109" i="8"/>
  <c r="BK108" i="8"/>
  <c r="J107" i="8"/>
  <c r="BK106" i="8"/>
  <c r="BK105" i="8"/>
  <c r="BK103" i="8"/>
  <c r="BK102" i="8"/>
  <c r="BK101" i="8"/>
  <c r="J99" i="8"/>
  <c r="BK98" i="8"/>
  <c r="J97" i="8"/>
  <c r="J96" i="8"/>
  <c r="J95" i="8"/>
  <c r="J93" i="8"/>
  <c r="J92" i="8"/>
  <c r="BK91" i="8"/>
  <c r="J137" i="7"/>
  <c r="BK136" i="7"/>
  <c r="BK135" i="7"/>
  <c r="BK134" i="7"/>
  <c r="J133" i="7"/>
  <c r="BK132" i="7"/>
  <c r="BK131" i="7"/>
  <c r="J129" i="7"/>
  <c r="BK128" i="7"/>
  <c r="BK126" i="7"/>
  <c r="J125" i="7"/>
  <c r="BK124" i="7"/>
  <c r="J123" i="7"/>
  <c r="J122" i="7"/>
  <c r="BK121" i="7"/>
  <c r="BK120" i="7"/>
  <c r="J119" i="7"/>
  <c r="J118" i="7"/>
  <c r="BK117" i="7"/>
  <c r="J116" i="7"/>
  <c r="J115" i="7"/>
  <c r="BK113" i="7"/>
  <c r="J112" i="7"/>
  <c r="J111" i="7"/>
  <c r="J110" i="7"/>
  <c r="BK109" i="7"/>
  <c r="BK107" i="7"/>
  <c r="J106" i="7"/>
  <c r="BK105" i="7"/>
  <c r="BK104" i="7"/>
  <c r="BK103" i="7"/>
  <c r="BK102" i="7"/>
  <c r="J101" i="7"/>
  <c r="J100" i="7"/>
  <c r="BK99" i="7"/>
  <c r="J98" i="7"/>
  <c r="BK97" i="7"/>
  <c r="J96" i="7"/>
  <c r="J95" i="7"/>
  <c r="BK94" i="7"/>
  <c r="J93" i="7"/>
  <c r="J92" i="7"/>
  <c r="BK229" i="6"/>
  <c r="J228" i="6"/>
  <c r="BK227" i="6"/>
  <c r="J226" i="6"/>
  <c r="BK225" i="6"/>
  <c r="J224" i="6"/>
  <c r="J223" i="6"/>
  <c r="J222" i="6"/>
  <c r="J220" i="6"/>
  <c r="BK219" i="6"/>
  <c r="J219" i="6"/>
  <c r="BK218" i="6"/>
  <c r="J218" i="6"/>
  <c r="BK217" i="6"/>
  <c r="J217" i="6"/>
  <c r="BK216" i="6"/>
  <c r="J216" i="6"/>
  <c r="BK215" i="6"/>
  <c r="J215" i="6"/>
  <c r="BK214" i="6"/>
  <c r="J214" i="6"/>
  <c r="BK213" i="6"/>
  <c r="J213" i="6"/>
  <c r="BK211" i="6"/>
  <c r="J210" i="6"/>
  <c r="BK209" i="6"/>
  <c r="BK208" i="6"/>
  <c r="J207" i="6"/>
  <c r="BK206" i="6"/>
  <c r="J205" i="6"/>
  <c r="J204" i="6"/>
  <c r="BK203" i="6"/>
  <c r="J202" i="6"/>
  <c r="J201" i="6"/>
  <c r="BK200" i="6"/>
  <c r="J199" i="6"/>
  <c r="BK198" i="6"/>
  <c r="J197" i="6"/>
  <c r="BK196" i="6"/>
  <c r="J195" i="6"/>
  <c r="BK194" i="6"/>
  <c r="BK193" i="6"/>
  <c r="J192" i="6"/>
  <c r="J191" i="6"/>
  <c r="J190" i="6"/>
  <c r="BK189" i="6"/>
  <c r="J188" i="6"/>
  <c r="J187" i="6"/>
  <c r="J186" i="6"/>
  <c r="J185" i="6"/>
  <c r="J184" i="6"/>
  <c r="J183" i="6"/>
  <c r="BK182" i="6"/>
  <c r="J181" i="6"/>
  <c r="BK180" i="6"/>
  <c r="BK179" i="6"/>
  <c r="BK178" i="6"/>
  <c r="BK177" i="6"/>
  <c r="J176" i="6"/>
  <c r="J175" i="6"/>
  <c r="J174" i="6"/>
  <c r="J173" i="6"/>
  <c r="BK172" i="6"/>
  <c r="J171" i="6"/>
  <c r="BK170" i="6"/>
  <c r="J169" i="6"/>
  <c r="BK168" i="6"/>
  <c r="J167" i="6"/>
  <c r="J166" i="6"/>
  <c r="J165" i="6"/>
  <c r="J164" i="6"/>
  <c r="BK163" i="6"/>
  <c r="J162" i="6"/>
  <c r="BK161" i="6"/>
  <c r="J160" i="6"/>
  <c r="BK159" i="6"/>
  <c r="J158" i="6"/>
  <c r="J157" i="6"/>
  <c r="BK156" i="6"/>
  <c r="BK155" i="6"/>
  <c r="BK154" i="6"/>
  <c r="BK153" i="6"/>
  <c r="BK152" i="6"/>
  <c r="J151" i="6"/>
  <c r="BK149" i="6"/>
  <c r="BK148" i="6"/>
  <c r="J147" i="6"/>
  <c r="BK146" i="6"/>
  <c r="J145" i="6"/>
  <c r="J144" i="6"/>
  <c r="J143" i="6"/>
  <c r="J142" i="6"/>
  <c r="BK141" i="6"/>
  <c r="BK140" i="6"/>
  <c r="J139" i="6"/>
  <c r="BK138" i="6"/>
  <c r="BK137" i="6"/>
  <c r="J136" i="6"/>
  <c r="BK135" i="6"/>
  <c r="BK134" i="6"/>
  <c r="BK133" i="6"/>
  <c r="J132" i="6"/>
  <c r="J131" i="6"/>
  <c r="BK130" i="6"/>
  <c r="BK129" i="6"/>
  <c r="J128" i="6"/>
  <c r="J127" i="6"/>
  <c r="BK126" i="6"/>
  <c r="J125" i="6"/>
  <c r="BK124" i="6"/>
  <c r="BK123" i="6"/>
  <c r="J122" i="6"/>
  <c r="BK121" i="6"/>
  <c r="J120" i="6"/>
  <c r="J119" i="6"/>
  <c r="BK118" i="6"/>
  <c r="J117" i="6"/>
  <c r="J116" i="6"/>
  <c r="BK115" i="6"/>
  <c r="BK114" i="6"/>
  <c r="BK113" i="6"/>
  <c r="J112" i="6"/>
  <c r="BK111" i="6"/>
  <c r="J110" i="6"/>
  <c r="BK109" i="6"/>
  <c r="J108" i="6"/>
  <c r="J107" i="6"/>
  <c r="BK106" i="6"/>
  <c r="BK105" i="6"/>
  <c r="J105" i="6"/>
  <c r="BK104" i="6"/>
  <c r="BK103" i="6"/>
  <c r="J102" i="6"/>
  <c r="BK101" i="6"/>
  <c r="J100" i="6"/>
  <c r="BK99" i="6"/>
  <c r="J98" i="6"/>
  <c r="J97" i="6"/>
  <c r="J95" i="6"/>
  <c r="BK94" i="6"/>
  <c r="BK93" i="6"/>
  <c r="BK92" i="6"/>
  <c r="J91" i="6"/>
  <c r="BK260" i="5"/>
  <c r="BK259" i="5"/>
  <c r="J258" i="5"/>
  <c r="BK257" i="5"/>
  <c r="J256" i="5"/>
  <c r="BK255" i="5"/>
  <c r="J254" i="5"/>
  <c r="J253" i="5"/>
  <c r="BK252" i="5"/>
  <c r="BK251" i="5"/>
  <c r="BK250" i="5"/>
  <c r="J250" i="5"/>
  <c r="BK249" i="5"/>
  <c r="J249" i="5"/>
  <c r="BK248" i="5"/>
  <c r="J247" i="5"/>
  <c r="BK245" i="5"/>
  <c r="J244" i="5"/>
  <c r="BK242" i="5"/>
  <c r="BK241" i="5"/>
  <c r="J201" i="5"/>
  <c r="J200" i="5"/>
  <c r="BK198" i="5"/>
  <c r="BK197" i="5"/>
  <c r="J195" i="5"/>
  <c r="BK194" i="5"/>
  <c r="BK193" i="5"/>
  <c r="BK192" i="5"/>
  <c r="BK191" i="5"/>
  <c r="J189" i="5"/>
  <c r="BK188" i="5"/>
  <c r="J187" i="5"/>
  <c r="J186" i="5"/>
  <c r="BK185" i="5"/>
  <c r="J184" i="5"/>
  <c r="J183" i="5"/>
  <c r="BK181" i="5"/>
  <c r="BK180" i="5"/>
  <c r="J178" i="5"/>
  <c r="BK177" i="5"/>
  <c r="J176" i="5"/>
  <c r="J175" i="5"/>
  <c r="BK174" i="5"/>
  <c r="J173" i="5"/>
  <c r="BK172" i="5"/>
  <c r="J171" i="5"/>
  <c r="BK170" i="5"/>
  <c r="BK169" i="5"/>
  <c r="BK168" i="5"/>
  <c r="BK167" i="5"/>
  <c r="BK166" i="5"/>
  <c r="BK165" i="5"/>
  <c r="BK164" i="5"/>
  <c r="J162" i="5"/>
  <c r="BK161" i="5"/>
  <c r="BK160" i="5"/>
  <c r="J159" i="5"/>
  <c r="J158" i="5"/>
  <c r="BK157" i="5"/>
  <c r="BK156" i="5"/>
  <c r="BK155" i="5"/>
  <c r="J154" i="5"/>
  <c r="BK153" i="5"/>
  <c r="BK152" i="5"/>
  <c r="BK151" i="5"/>
  <c r="J150" i="5"/>
  <c r="BK149" i="5"/>
  <c r="J148" i="5"/>
  <c r="J146" i="5"/>
  <c r="BK145" i="5"/>
  <c r="BK144" i="5"/>
  <c r="J143" i="5"/>
  <c r="J142" i="5"/>
  <c r="BK141" i="5"/>
  <c r="BK140" i="5"/>
  <c r="J139" i="5"/>
  <c r="J137" i="5"/>
  <c r="BK135" i="5"/>
  <c r="BK133" i="5"/>
  <c r="J132" i="5"/>
  <c r="BK131" i="5"/>
  <c r="J130" i="5"/>
  <c r="BK129" i="5"/>
  <c r="BK128" i="5"/>
  <c r="J127" i="5"/>
  <c r="J126" i="5"/>
  <c r="BK125" i="5"/>
  <c r="J123" i="5"/>
  <c r="J122" i="5"/>
  <c r="J121" i="5"/>
  <c r="J120" i="5"/>
  <c r="J119" i="5"/>
  <c r="J118" i="5"/>
  <c r="J117" i="5"/>
  <c r="BK116" i="5"/>
  <c r="J115" i="5"/>
  <c r="BK114" i="5"/>
  <c r="J113" i="5"/>
  <c r="BK112" i="5"/>
  <c r="BK111" i="5"/>
  <c r="BK109" i="5"/>
  <c r="J108" i="5"/>
  <c r="BK107" i="5"/>
  <c r="BK105" i="5"/>
  <c r="BK104" i="5"/>
  <c r="J103" i="5"/>
  <c r="BK102" i="5"/>
  <c r="BK141" i="4"/>
  <c r="BK140" i="4"/>
  <c r="J140" i="4"/>
  <c r="BK139" i="4"/>
  <c r="J139" i="4"/>
  <c r="BK137" i="4"/>
  <c r="J137" i="4"/>
  <c r="BK136" i="4"/>
  <c r="J136" i="4"/>
  <c r="BK135" i="4"/>
  <c r="J135" i="4"/>
  <c r="BK134" i="4"/>
  <c r="J134" i="4"/>
  <c r="BK133" i="4"/>
  <c r="J133" i="4"/>
  <c r="BK132" i="4"/>
  <c r="J132" i="4"/>
  <c r="BK131" i="4"/>
  <c r="J131" i="4"/>
  <c r="BK130" i="4"/>
  <c r="J130" i="4"/>
  <c r="BK129" i="4"/>
  <c r="J129" i="4"/>
  <c r="BK127" i="4"/>
  <c r="J127" i="4"/>
  <c r="BK126" i="4"/>
  <c r="J126" i="4"/>
  <c r="BK125" i="4"/>
  <c r="J125" i="4"/>
  <c r="BK124" i="4"/>
  <c r="J124" i="4"/>
  <c r="BK123" i="4"/>
  <c r="J123" i="4"/>
  <c r="BK122" i="4"/>
  <c r="J122" i="4"/>
  <c r="BK121" i="4"/>
  <c r="J121" i="4"/>
  <c r="BK120" i="4"/>
  <c r="J120" i="4"/>
  <c r="BK119" i="4"/>
  <c r="J119" i="4"/>
  <c r="BK118" i="4"/>
  <c r="J118" i="4"/>
  <c r="BK117" i="4"/>
  <c r="J117" i="4"/>
  <c r="BK116" i="4"/>
  <c r="J116" i="4"/>
  <c r="BK115" i="4"/>
  <c r="J115" i="4"/>
  <c r="BK114" i="4"/>
  <c r="J114" i="4"/>
  <c r="BK113" i="4"/>
  <c r="J113" i="4"/>
  <c r="BK112" i="4"/>
  <c r="J112" i="4"/>
  <c r="BK111" i="4"/>
  <c r="J111" i="4"/>
  <c r="BK110" i="4"/>
  <c r="J110" i="4"/>
  <c r="BK108" i="4"/>
  <c r="J108" i="4"/>
  <c r="BK107" i="4"/>
  <c r="J107" i="4"/>
  <c r="BK106" i="4"/>
  <c r="J106" i="4"/>
  <c r="BK105" i="4"/>
  <c r="J105" i="4"/>
  <c r="BK104" i="4"/>
  <c r="J104" i="4"/>
  <c r="BK103" i="4"/>
  <c r="J103" i="4"/>
  <c r="BK102" i="4"/>
  <c r="J102" i="4"/>
  <c r="BK101" i="4"/>
  <c r="J101" i="4"/>
  <c r="BK100" i="4"/>
  <c r="J100" i="4"/>
  <c r="BK99" i="4"/>
  <c r="J99" i="4"/>
  <c r="BK98" i="4"/>
  <c r="J98" i="4"/>
  <c r="BK97" i="4"/>
  <c r="J97" i="4"/>
  <c r="BK96" i="4"/>
  <c r="J96" i="4"/>
  <c r="BK95" i="4"/>
  <c r="J95" i="4"/>
  <c r="BK94" i="4"/>
  <c r="J94" i="4"/>
  <c r="BK93" i="4"/>
  <c r="J93" i="4"/>
  <c r="BK92" i="4"/>
  <c r="J92" i="4"/>
  <c r="BK91" i="4"/>
  <c r="J91" i="4"/>
  <c r="BK169" i="3"/>
  <c r="J169" i="3"/>
  <c r="J168" i="3"/>
  <c r="J167" i="3"/>
  <c r="BK166" i="3"/>
  <c r="J165" i="3"/>
  <c r="BK164" i="3"/>
  <c r="J163" i="3"/>
  <c r="BK162" i="3"/>
  <c r="J161" i="3"/>
  <c r="BK160" i="3"/>
  <c r="BK159" i="3"/>
  <c r="J158" i="3"/>
  <c r="BK157" i="3"/>
  <c r="J156" i="3"/>
  <c r="BK155" i="3"/>
  <c r="J154" i="3"/>
  <c r="J153" i="3"/>
  <c r="BK152" i="3"/>
  <c r="J151" i="3"/>
  <c r="BK150" i="3"/>
  <c r="J149" i="3"/>
  <c r="J148" i="3"/>
  <c r="J147" i="3"/>
  <c r="BK146" i="3"/>
  <c r="BK145" i="3"/>
  <c r="J144" i="3"/>
  <c r="BK143" i="3"/>
  <c r="BK142" i="3"/>
  <c r="BK141" i="3"/>
  <c r="J140" i="3"/>
  <c r="BK139" i="3"/>
  <c r="BK138" i="3"/>
  <c r="BK137" i="3"/>
  <c r="BK136" i="3"/>
  <c r="J135" i="3"/>
  <c r="J134" i="3"/>
  <c r="BK133" i="3"/>
  <c r="BK132" i="3"/>
  <c r="BK131" i="3"/>
  <c r="BK130" i="3"/>
  <c r="BK129" i="3"/>
  <c r="BK128" i="3"/>
  <c r="J127" i="3"/>
  <c r="BK126" i="3"/>
  <c r="BK107" i="3"/>
  <c r="BK106" i="3"/>
  <c r="J106" i="3"/>
  <c r="BK99" i="3"/>
  <c r="BK98" i="3"/>
  <c r="J97" i="3"/>
  <c r="BK96" i="3"/>
  <c r="J95" i="3"/>
  <c r="BK94" i="3"/>
  <c r="J93" i="3"/>
  <c r="J90" i="3"/>
  <c r="BK1989" i="2"/>
  <c r="J1989" i="2"/>
  <c r="BK1988" i="2"/>
  <c r="J1988" i="2"/>
  <c r="BK1987" i="2"/>
  <c r="J1987" i="2"/>
  <c r="BK1986" i="2"/>
  <c r="J1986" i="2"/>
  <c r="BK1985" i="2"/>
  <c r="J1985" i="2"/>
  <c r="BK1984" i="2"/>
  <c r="J1984" i="2"/>
  <c r="BK1983" i="2"/>
  <c r="J1983" i="2"/>
  <c r="J1982" i="2"/>
  <c r="J1981" i="2"/>
  <c r="BK1980" i="2"/>
  <c r="BK1975" i="2"/>
  <c r="J1974" i="2"/>
  <c r="BK1973" i="2"/>
  <c r="BK1972" i="2"/>
  <c r="BK1971" i="2"/>
  <c r="BK1970" i="2"/>
  <c r="BK1969" i="2"/>
  <c r="J1968" i="2"/>
  <c r="J1967" i="2"/>
  <c r="J1966" i="2"/>
  <c r="J1963" i="2"/>
  <c r="J1961" i="2"/>
  <c r="BK1958" i="2"/>
  <c r="J1957" i="2"/>
  <c r="J1956" i="2"/>
  <c r="BK1955" i="2"/>
  <c r="BK1954" i="2"/>
  <c r="BK1953" i="2"/>
  <c r="J1952" i="2"/>
  <c r="BK1948" i="2"/>
  <c r="BK1944" i="2"/>
  <c r="BK1941" i="2"/>
  <c r="J1929" i="2"/>
  <c r="BK1889" i="2"/>
  <c r="J1887" i="2"/>
  <c r="BK1882" i="2"/>
  <c r="BK1869" i="2"/>
  <c r="BK1865" i="2"/>
  <c r="J1858" i="2"/>
  <c r="J1855" i="2"/>
  <c r="J1852" i="2"/>
  <c r="BK1850" i="2"/>
  <c r="J1848" i="2"/>
  <c r="J1846" i="2"/>
  <c r="BK1830" i="2"/>
  <c r="J1818" i="2"/>
  <c r="J1814" i="2"/>
  <c r="BK1811" i="2"/>
  <c r="J1811" i="2"/>
  <c r="BK1800" i="2"/>
  <c r="J1800" i="2"/>
  <c r="BK1793" i="2"/>
  <c r="J1793" i="2"/>
  <c r="BK1789" i="2"/>
  <c r="J1789" i="2"/>
  <c r="BK1781" i="2"/>
  <c r="J1781" i="2"/>
  <c r="BK1769" i="2"/>
  <c r="J1769" i="2"/>
  <c r="BK1766" i="2"/>
  <c r="J1766" i="2"/>
  <c r="BK1764" i="2"/>
  <c r="J1764" i="2"/>
  <c r="BK1761" i="2"/>
  <c r="J1761" i="2"/>
  <c r="BK1740" i="2"/>
  <c r="J1740" i="2"/>
  <c r="BK1731" i="2"/>
  <c r="J1731" i="2"/>
  <c r="BK1388" i="2"/>
  <c r="BK1384" i="2"/>
  <c r="J1378" i="2"/>
  <c r="J1375" i="2"/>
  <c r="J1360" i="2"/>
  <c r="J1358" i="2"/>
  <c r="BK1349" i="2"/>
  <c r="BK1346" i="2"/>
  <c r="J1342" i="2"/>
  <c r="BK1336" i="2"/>
  <c r="BK1330" i="2"/>
  <c r="BK1326" i="2"/>
  <c r="J1320" i="2"/>
  <c r="BK1318" i="2"/>
  <c r="BK1315" i="2"/>
  <c r="J1313" i="2"/>
  <c r="BK1310" i="2"/>
  <c r="BK1307" i="2"/>
  <c r="J1303" i="2"/>
  <c r="J1299" i="2"/>
  <c r="BK1295" i="2"/>
  <c r="BK1291" i="2"/>
  <c r="J1287" i="2"/>
  <c r="BK1285" i="2"/>
  <c r="BK1280" i="2"/>
  <c r="J1266" i="2"/>
  <c r="BK1263" i="2"/>
  <c r="J1260" i="2"/>
  <c r="BK1256" i="2"/>
  <c r="J1253" i="2"/>
  <c r="BK1251" i="2"/>
  <c r="BK1249" i="2"/>
  <c r="BK1246" i="2"/>
  <c r="BK1244" i="2"/>
  <c r="BK1239" i="2"/>
  <c r="BK1235" i="2"/>
  <c r="J1231" i="2"/>
  <c r="J1226" i="2"/>
  <c r="BK1222" i="2"/>
  <c r="J1218" i="2"/>
  <c r="BK1214" i="2"/>
  <c r="J1211" i="2"/>
  <c r="J1205" i="2"/>
  <c r="J1201" i="2"/>
  <c r="J1197" i="2"/>
  <c r="BK1193" i="2"/>
  <c r="BK1189" i="2"/>
  <c r="J1187" i="2"/>
  <c r="J1184" i="2"/>
  <c r="J1181" i="2"/>
  <c r="BK1178" i="2"/>
  <c r="BK1174" i="2"/>
  <c r="J1170" i="2"/>
  <c r="J1155" i="2"/>
  <c r="J1152" i="2"/>
  <c r="J1144" i="2"/>
  <c r="J1141" i="2"/>
  <c r="J1138" i="2"/>
  <c r="J1134" i="2"/>
  <c r="J1131" i="2"/>
  <c r="J1128" i="2"/>
  <c r="BK1124" i="2"/>
  <c r="BK1121" i="2"/>
  <c r="BK1118" i="2"/>
  <c r="J1118" i="2"/>
  <c r="J1110" i="2"/>
  <c r="BK1101" i="2"/>
  <c r="BK1097" i="2"/>
  <c r="BK1093" i="2"/>
  <c r="J1086" i="2"/>
  <c r="J1078" i="2"/>
  <c r="J1069" i="2"/>
  <c r="BK1065" i="2"/>
  <c r="F39" i="13"/>
  <c r="BD67" i="1" s="1"/>
  <c r="F38" i="13"/>
  <c r="BC67" i="1" s="1"/>
  <c r="F37" i="13"/>
  <c r="BB67" i="1" s="1"/>
  <c r="J36" i="13"/>
  <c r="AW67" i="1"/>
  <c r="J102" i="9"/>
  <c r="BK100" i="9"/>
  <c r="J99" i="9"/>
  <c r="BK98" i="9"/>
  <c r="J97" i="9"/>
  <c r="BK96" i="9"/>
  <c r="J95" i="9"/>
  <c r="BK94" i="9"/>
  <c r="J93" i="9"/>
  <c r="J92" i="9"/>
  <c r="J110" i="8"/>
  <c r="BK109" i="8"/>
  <c r="J108" i="8"/>
  <c r="BK107" i="8"/>
  <c r="J106" i="8"/>
  <c r="J105" i="8"/>
  <c r="J103" i="8"/>
  <c r="J102" i="8"/>
  <c r="J101" i="8"/>
  <c r="BK99" i="8"/>
  <c r="J98" i="8"/>
  <c r="BK97" i="8"/>
  <c r="BK96" i="8"/>
  <c r="BK95" i="8"/>
  <c r="BK93" i="8"/>
  <c r="BK92" i="8"/>
  <c r="J91" i="8"/>
  <c r="BK137" i="7"/>
  <c r="J136" i="7"/>
  <c r="J135" i="7"/>
  <c r="J134" i="7"/>
  <c r="BK133" i="7"/>
  <c r="J132" i="7"/>
  <c r="J131" i="7"/>
  <c r="BK129" i="7"/>
  <c r="J128" i="7"/>
  <c r="J126" i="7"/>
  <c r="BK125" i="7"/>
  <c r="J124" i="7"/>
  <c r="BK123" i="7"/>
  <c r="BK122" i="7"/>
  <c r="J121" i="7"/>
  <c r="J120" i="7"/>
  <c r="BK119" i="7"/>
  <c r="BK118" i="7"/>
  <c r="J117" i="7"/>
  <c r="BK116" i="7"/>
  <c r="BK115" i="7"/>
  <c r="J113" i="7"/>
  <c r="BK112" i="7"/>
  <c r="BK111" i="7"/>
  <c r="BK110" i="7"/>
  <c r="J109" i="7"/>
  <c r="J107" i="7"/>
  <c r="BK106" i="7"/>
  <c r="J105" i="7"/>
  <c r="J104" i="7"/>
  <c r="J103" i="7"/>
  <c r="J102" i="7"/>
  <c r="BK101" i="7"/>
  <c r="BK100" i="7"/>
  <c r="J99" i="7"/>
  <c r="BK98" i="7"/>
  <c r="J97" i="7"/>
  <c r="BK96" i="7"/>
  <c r="BK95" i="7"/>
  <c r="J94" i="7"/>
  <c r="BK93" i="7"/>
  <c r="BK92" i="7"/>
  <c r="BK230" i="6"/>
  <c r="J230" i="6"/>
  <c r="J229" i="6"/>
  <c r="BK228" i="6"/>
  <c r="J227" i="6"/>
  <c r="BK226" i="6"/>
  <c r="J225" i="6"/>
  <c r="BK224" i="6"/>
  <c r="BK223" i="6"/>
  <c r="BK222" i="6"/>
  <c r="BK220" i="6"/>
  <c r="BK212" i="6"/>
  <c r="J212" i="6"/>
  <c r="J211" i="6"/>
  <c r="BK210" i="6"/>
  <c r="J209" i="6"/>
  <c r="J208" i="6"/>
  <c r="BK207" i="6"/>
  <c r="J206" i="6"/>
  <c r="BK205" i="6"/>
  <c r="BK204" i="6"/>
  <c r="J203" i="6"/>
  <c r="BK202" i="6"/>
  <c r="BK201" i="6"/>
  <c r="J200" i="6"/>
  <c r="BK199" i="6"/>
  <c r="J198" i="6"/>
  <c r="BK197" i="6"/>
  <c r="J196" i="6"/>
  <c r="BK195" i="6"/>
  <c r="J194" i="6"/>
  <c r="J193" i="6"/>
  <c r="BK192" i="6"/>
  <c r="BK191" i="6"/>
  <c r="BK190" i="6"/>
  <c r="J189" i="6"/>
  <c r="BK188" i="6"/>
  <c r="BK187" i="6"/>
  <c r="BK186" i="6"/>
  <c r="BK185" i="6"/>
  <c r="BK184" i="6"/>
  <c r="BK183" i="6"/>
  <c r="J182" i="6"/>
  <c r="BK181" i="6"/>
  <c r="J180" i="6"/>
  <c r="J179" i="6"/>
  <c r="J178" i="6"/>
  <c r="J177" i="6"/>
  <c r="BK176" i="6"/>
  <c r="BK175" i="6"/>
  <c r="BK174" i="6"/>
  <c r="BK173" i="6"/>
  <c r="J172" i="6"/>
  <c r="BK171" i="6"/>
  <c r="J170" i="6"/>
  <c r="BK169" i="6"/>
  <c r="J168" i="6"/>
  <c r="BK167" i="6"/>
  <c r="BK166" i="6"/>
  <c r="BK165" i="6"/>
  <c r="BK164" i="6"/>
  <c r="J163" i="6"/>
  <c r="BK162" i="6"/>
  <c r="J161" i="6"/>
  <c r="BK160" i="6"/>
  <c r="J159" i="6"/>
  <c r="BK158" i="6"/>
  <c r="BK157" i="6"/>
  <c r="J156" i="6"/>
  <c r="J155" i="6"/>
  <c r="J154" i="6"/>
  <c r="J153" i="6"/>
  <c r="J152" i="6"/>
  <c r="BK151" i="6"/>
  <c r="J149" i="6"/>
  <c r="J148" i="6"/>
  <c r="BK147" i="6"/>
  <c r="J146" i="6"/>
  <c r="BK145" i="6"/>
  <c r="BK144" i="6"/>
  <c r="BK143" i="6"/>
  <c r="BK142" i="6"/>
  <c r="J141" i="6"/>
  <c r="J140" i="6"/>
  <c r="BK139" i="6"/>
  <c r="J138" i="6"/>
  <c r="J137" i="6"/>
  <c r="BK136" i="6"/>
  <c r="J135" i="6"/>
  <c r="J134" i="6"/>
  <c r="J133" i="6"/>
  <c r="BK132" i="6"/>
  <c r="BK131" i="6"/>
  <c r="J130" i="6"/>
  <c r="J129" i="6"/>
  <c r="BK128" i="6"/>
  <c r="BK127" i="6"/>
  <c r="J126" i="6"/>
  <c r="BK125" i="6"/>
  <c r="J124" i="6"/>
  <c r="J123" i="6"/>
  <c r="BK122" i="6"/>
  <c r="J121" i="6"/>
  <c r="BK120" i="6"/>
  <c r="BK119" i="6"/>
  <c r="J118" i="6"/>
  <c r="BK117" i="6"/>
  <c r="BK116" i="6"/>
  <c r="J115" i="6"/>
  <c r="J114" i="6"/>
  <c r="J113" i="6"/>
  <c r="BK112" i="6"/>
  <c r="J111" i="6"/>
  <c r="BK110" i="6"/>
  <c r="J109" i="6"/>
  <c r="BK108" i="6"/>
  <c r="BK107" i="6"/>
  <c r="J106" i="6"/>
  <c r="J104" i="6"/>
  <c r="J103" i="6"/>
  <c r="BK102" i="6"/>
  <c r="J101" i="6"/>
  <c r="BK100" i="6"/>
  <c r="J99" i="6"/>
  <c r="BK98" i="6"/>
  <c r="BK97" i="6"/>
  <c r="BK95" i="6"/>
  <c r="J94" i="6"/>
  <c r="J93" i="6"/>
  <c r="J92" i="6"/>
  <c r="BK91" i="6"/>
  <c r="J260" i="5"/>
  <c r="J259" i="5"/>
  <c r="BK258" i="5"/>
  <c r="J257" i="5"/>
  <c r="BK256" i="5"/>
  <c r="J255" i="5"/>
  <c r="BK254" i="5"/>
  <c r="BK253" i="5"/>
  <c r="J252" i="5"/>
  <c r="J251" i="5"/>
  <c r="J248" i="5"/>
  <c r="BK247" i="5"/>
  <c r="J245" i="5"/>
  <c r="BK244" i="5"/>
  <c r="J242" i="5"/>
  <c r="J241" i="5"/>
  <c r="BK240" i="5"/>
  <c r="J240" i="5"/>
  <c r="BK239" i="5"/>
  <c r="J239" i="5"/>
  <c r="BK237" i="5"/>
  <c r="J237" i="5"/>
  <c r="BK236" i="5"/>
  <c r="J236" i="5"/>
  <c r="BK235" i="5"/>
  <c r="J235" i="5"/>
  <c r="BK234" i="5"/>
  <c r="J234" i="5"/>
  <c r="BK233" i="5"/>
  <c r="J233" i="5"/>
  <c r="BK232" i="5"/>
  <c r="J232" i="5"/>
  <c r="BK231" i="5"/>
  <c r="J231" i="5"/>
  <c r="BK228" i="5"/>
  <c r="J228" i="5"/>
  <c r="BK226" i="5"/>
  <c r="J226" i="5"/>
  <c r="BK224" i="5"/>
  <c r="J224" i="5"/>
  <c r="BK223" i="5"/>
  <c r="J223" i="5"/>
  <c r="BK222" i="5"/>
  <c r="J222" i="5"/>
  <c r="BK220" i="5"/>
  <c r="J220" i="5"/>
  <c r="BK218" i="5"/>
  <c r="J218" i="5"/>
  <c r="BK216" i="5"/>
  <c r="J216" i="5"/>
  <c r="BK214" i="5"/>
  <c r="J214" i="5"/>
  <c r="BK213" i="5"/>
  <c r="J213" i="5"/>
  <c r="BK212" i="5"/>
  <c r="J212" i="5"/>
  <c r="BK211" i="5"/>
  <c r="J211" i="5"/>
  <c r="BK210" i="5"/>
  <c r="J210" i="5"/>
  <c r="BK209" i="5"/>
  <c r="J209" i="5"/>
  <c r="BK208" i="5"/>
  <c r="J208" i="5"/>
  <c r="BK206" i="5"/>
  <c r="J206" i="5"/>
  <c r="BK205" i="5"/>
  <c r="J205" i="5"/>
  <c r="BK204" i="5"/>
  <c r="J204" i="5"/>
  <c r="BK203" i="5"/>
  <c r="J203" i="5"/>
  <c r="BK202" i="5"/>
  <c r="J202" i="5"/>
  <c r="BK201" i="5"/>
  <c r="BK200" i="5"/>
  <c r="J198" i="5"/>
  <c r="J197" i="5"/>
  <c r="BK195" i="5"/>
  <c r="J194" i="5"/>
  <c r="J193" i="5"/>
  <c r="J192" i="5"/>
  <c r="J191" i="5"/>
  <c r="BK189" i="5"/>
  <c r="J188" i="5"/>
  <c r="BK187" i="5"/>
  <c r="BK186" i="5"/>
  <c r="J185" i="5"/>
  <c r="BK184" i="5"/>
  <c r="BK183" i="5"/>
  <c r="J181" i="5"/>
  <c r="J180" i="5"/>
  <c r="BK178" i="5"/>
  <c r="J177" i="5"/>
  <c r="BK176" i="5"/>
  <c r="BK175" i="5"/>
  <c r="J174" i="5"/>
  <c r="BK173" i="5"/>
  <c r="J172" i="5"/>
  <c r="BK171" i="5"/>
  <c r="J170" i="5"/>
  <c r="J169" i="5"/>
  <c r="J168" i="5"/>
  <c r="J167" i="5"/>
  <c r="J166" i="5"/>
  <c r="J165" i="5"/>
  <c r="J164" i="5"/>
  <c r="BK162" i="5"/>
  <c r="J161" i="5"/>
  <c r="J160" i="5"/>
  <c r="BK159" i="5"/>
  <c r="BK158" i="5"/>
  <c r="J157" i="5"/>
  <c r="J156" i="5"/>
  <c r="J155" i="5"/>
  <c r="BK154" i="5"/>
  <c r="J153" i="5"/>
  <c r="J152" i="5"/>
  <c r="J151" i="5"/>
  <c r="BK150" i="5"/>
  <c r="J149" i="5"/>
  <c r="BK148" i="5"/>
  <c r="BK146" i="5"/>
  <c r="J145" i="5"/>
  <c r="J144" i="5"/>
  <c r="BK143" i="5"/>
  <c r="BK142" i="5"/>
  <c r="J141" i="5"/>
  <c r="J140" i="5"/>
  <c r="BK139" i="5"/>
  <c r="BK137" i="5"/>
  <c r="J135" i="5"/>
  <c r="J133" i="5"/>
  <c r="BK132" i="5"/>
  <c r="J131" i="5"/>
  <c r="BK130" i="5"/>
  <c r="J129" i="5"/>
  <c r="J128" i="5"/>
  <c r="BK127" i="5"/>
  <c r="BK126" i="5"/>
  <c r="J125" i="5"/>
  <c r="BK123" i="5"/>
  <c r="BK122" i="5"/>
  <c r="BK121" i="5"/>
  <c r="BK120" i="5"/>
  <c r="BK119" i="5"/>
  <c r="BK118" i="5"/>
  <c r="BK117" i="5"/>
  <c r="J116" i="5"/>
  <c r="BK115" i="5"/>
  <c r="J114" i="5"/>
  <c r="BK113" i="5"/>
  <c r="J112" i="5"/>
  <c r="J111" i="5"/>
  <c r="J109" i="5"/>
  <c r="BK108" i="5"/>
  <c r="J107" i="5"/>
  <c r="J105" i="5"/>
  <c r="J104" i="5"/>
  <c r="BK103" i="5"/>
  <c r="J102" i="5"/>
  <c r="J141" i="4"/>
  <c r="BK168" i="3"/>
  <c r="BK167" i="3"/>
  <c r="J166" i="3"/>
  <c r="BK165" i="3"/>
  <c r="J164" i="3"/>
  <c r="BK163" i="3"/>
  <c r="J162" i="3"/>
  <c r="BK161" i="3"/>
  <c r="J160" i="3"/>
  <c r="J159" i="3"/>
  <c r="BK158" i="3"/>
  <c r="J157" i="3"/>
  <c r="BK156" i="3"/>
  <c r="J155" i="3"/>
  <c r="BK154" i="3"/>
  <c r="BK153" i="3"/>
  <c r="J152" i="3"/>
  <c r="BK151" i="3"/>
  <c r="J150" i="3"/>
  <c r="BK149" i="3"/>
  <c r="BK148" i="3"/>
  <c r="BK147" i="3"/>
  <c r="J146" i="3"/>
  <c r="J145" i="3"/>
  <c r="BK144" i="3"/>
  <c r="J143" i="3"/>
  <c r="J142" i="3"/>
  <c r="J141" i="3"/>
  <c r="BK140" i="3"/>
  <c r="J139" i="3"/>
  <c r="J138" i="3"/>
  <c r="J137" i="3"/>
  <c r="J136" i="3"/>
  <c r="BK135" i="3"/>
  <c r="BK134" i="3"/>
  <c r="J133" i="3"/>
  <c r="J132" i="3"/>
  <c r="J131" i="3"/>
  <c r="J130" i="3"/>
  <c r="J129" i="3"/>
  <c r="J128" i="3"/>
  <c r="BK127" i="3"/>
  <c r="J126" i="3"/>
  <c r="BK125" i="3"/>
  <c r="J125" i="3"/>
  <c r="BK124" i="3"/>
  <c r="J124" i="3"/>
  <c r="BK123" i="3"/>
  <c r="J123" i="3"/>
  <c r="BK122" i="3"/>
  <c r="J122" i="3"/>
  <c r="BK121" i="3"/>
  <c r="J121" i="3"/>
  <c r="BK120" i="3"/>
  <c r="J120" i="3"/>
  <c r="BK119" i="3"/>
  <c r="J119" i="3"/>
  <c r="BK118" i="3"/>
  <c r="J118" i="3"/>
  <c r="BK117" i="3"/>
  <c r="J117" i="3"/>
  <c r="BK116" i="3"/>
  <c r="J116" i="3"/>
  <c r="BK115" i="3"/>
  <c r="J115" i="3"/>
  <c r="BK114" i="3"/>
  <c r="J114" i="3"/>
  <c r="BK113" i="3"/>
  <c r="J113" i="3"/>
  <c r="BK112" i="3"/>
  <c r="J112" i="3"/>
  <c r="BK111" i="3"/>
  <c r="J111" i="3"/>
  <c r="BK110" i="3"/>
  <c r="J110" i="3"/>
  <c r="BK109" i="3"/>
  <c r="J109" i="3"/>
  <c r="BK108" i="3"/>
  <c r="J108" i="3"/>
  <c r="J107" i="3"/>
  <c r="BK105" i="3"/>
  <c r="J105" i="3"/>
  <c r="BK104" i="3"/>
  <c r="J104" i="3"/>
  <c r="BK103" i="3"/>
  <c r="J103" i="3"/>
  <c r="BK102" i="3"/>
  <c r="J102" i="3"/>
  <c r="BK101" i="3"/>
  <c r="J101" i="3"/>
  <c r="BK100" i="3"/>
  <c r="J100" i="3"/>
  <c r="J99" i="3"/>
  <c r="J98" i="3"/>
  <c r="BK97" i="3"/>
  <c r="J96" i="3"/>
  <c r="BK95" i="3"/>
  <c r="J94" i="3"/>
  <c r="BK93" i="3"/>
  <c r="BK90" i="3"/>
  <c r="BK1982" i="2"/>
  <c r="BK1981" i="2"/>
  <c r="J1980" i="2"/>
  <c r="BK1979" i="2"/>
  <c r="J1979" i="2"/>
  <c r="BK1978" i="2"/>
  <c r="J1978" i="2"/>
  <c r="BK1977" i="2"/>
  <c r="J1977" i="2"/>
  <c r="BK1976" i="2"/>
  <c r="J1976" i="2"/>
  <c r="J1975" i="2"/>
  <c r="BK1974" i="2"/>
  <c r="J1973" i="2"/>
  <c r="J1972" i="2"/>
  <c r="J1971" i="2"/>
  <c r="J1970" i="2"/>
  <c r="J1969" i="2"/>
  <c r="BK1968" i="2"/>
  <c r="BK1967" i="2"/>
  <c r="BK1966" i="2"/>
  <c r="BK1963" i="2"/>
  <c r="BK1961" i="2"/>
  <c r="J1958" i="2"/>
  <c r="BK1957" i="2"/>
  <c r="BK1956" i="2"/>
  <c r="J1955" i="2"/>
  <c r="J1954" i="2"/>
  <c r="J1953" i="2"/>
  <c r="BK1952" i="2"/>
  <c r="J1948" i="2"/>
  <c r="J1944" i="2"/>
  <c r="J1941" i="2"/>
  <c r="BK1929" i="2"/>
  <c r="J1889" i="2"/>
  <c r="BK1887" i="2"/>
  <c r="J1882" i="2"/>
  <c r="J1869" i="2"/>
  <c r="J1865" i="2"/>
  <c r="BK1858" i="2"/>
  <c r="BK1855" i="2"/>
  <c r="BK1852" i="2"/>
  <c r="J1850" i="2"/>
  <c r="BK1848" i="2"/>
  <c r="BK1846" i="2"/>
  <c r="J1830" i="2"/>
  <c r="BK1818" i="2"/>
  <c r="BK1814" i="2"/>
  <c r="BK1723" i="2"/>
  <c r="J1723" i="2"/>
  <c r="BK1717" i="2"/>
  <c r="J1717" i="2"/>
  <c r="BK1710" i="2"/>
  <c r="J1710" i="2"/>
  <c r="BK1700" i="2"/>
  <c r="J1700" i="2"/>
  <c r="BK1697" i="2"/>
  <c r="J1697" i="2"/>
  <c r="BK1696" i="2"/>
  <c r="J1696" i="2"/>
  <c r="BK1695" i="2"/>
  <c r="J1695" i="2"/>
  <c r="BK1694" i="2"/>
  <c r="J1694" i="2"/>
  <c r="BK1693" i="2"/>
  <c r="J1693" i="2"/>
  <c r="BK1690" i="2"/>
  <c r="J1690" i="2"/>
  <c r="BK1687" i="2"/>
  <c r="J1687" i="2"/>
  <c r="BK1684" i="2"/>
  <c r="J1684" i="2"/>
  <c r="BK1678" i="2"/>
  <c r="J1678" i="2"/>
  <c r="BK1672" i="2"/>
  <c r="J1672" i="2"/>
  <c r="BK1669" i="2"/>
  <c r="J1669" i="2"/>
  <c r="BK1665" i="2"/>
  <c r="J1665" i="2"/>
  <c r="BK1660" i="2"/>
  <c r="J1660" i="2"/>
  <c r="BK1658" i="2"/>
  <c r="J1658" i="2"/>
  <c r="BK1652" i="2"/>
  <c r="J1652" i="2"/>
  <c r="BK1644" i="2"/>
  <c r="J1644" i="2"/>
  <c r="BK1642" i="2"/>
  <c r="J1642" i="2"/>
  <c r="BK1641" i="2"/>
  <c r="J1641" i="2"/>
  <c r="BK1640" i="2"/>
  <c r="J1640" i="2"/>
  <c r="BK1639" i="2"/>
  <c r="J1639" i="2"/>
  <c r="BK1638" i="2"/>
  <c r="J1638" i="2"/>
  <c r="BK1637" i="2"/>
  <c r="J1637" i="2"/>
  <c r="BK1634" i="2"/>
  <c r="J1634" i="2"/>
  <c r="BK1631" i="2"/>
  <c r="J1631" i="2"/>
  <c r="BK1630" i="2"/>
  <c r="J1630" i="2"/>
  <c r="BK1629" i="2"/>
  <c r="J1629" i="2"/>
  <c r="BK1628" i="2"/>
  <c r="J1628" i="2"/>
  <c r="BK1625" i="2"/>
  <c r="J1625" i="2"/>
  <c r="BK1622" i="2"/>
  <c r="J1622" i="2"/>
  <c r="BK1621" i="2"/>
  <c r="J1621" i="2"/>
  <c r="BK1620" i="2"/>
  <c r="J1620" i="2"/>
  <c r="BK1617" i="2"/>
  <c r="J1617" i="2"/>
  <c r="BK1616" i="2"/>
  <c r="J1616" i="2"/>
  <c r="BK1615" i="2"/>
  <c r="J1615" i="2"/>
  <c r="BK1614" i="2"/>
  <c r="J1614" i="2"/>
  <c r="BK1611" i="2"/>
  <c r="J1611" i="2"/>
  <c r="BK1610" i="2"/>
  <c r="J1610" i="2"/>
  <c r="BK1609" i="2"/>
  <c r="J1609" i="2"/>
  <c r="BK1608" i="2"/>
  <c r="J1608" i="2"/>
  <c r="BK1607" i="2"/>
  <c r="J1607" i="2"/>
  <c r="BK1606" i="2"/>
  <c r="J1606" i="2"/>
  <c r="BK1605" i="2"/>
  <c r="J1605" i="2"/>
  <c r="BK1604" i="2"/>
  <c r="J1604" i="2"/>
  <c r="BK1603" i="2"/>
  <c r="J1603" i="2"/>
  <c r="BK1602" i="2"/>
  <c r="J1602" i="2"/>
  <c r="BK1601" i="2"/>
  <c r="J1601" i="2"/>
  <c r="BK1600" i="2"/>
  <c r="J1600" i="2"/>
  <c r="BK1599" i="2"/>
  <c r="J1599" i="2"/>
  <c r="BK1598" i="2"/>
  <c r="J1598" i="2"/>
  <c r="BK1597" i="2"/>
  <c r="J1597" i="2"/>
  <c r="BK1596" i="2"/>
  <c r="J1596" i="2"/>
  <c r="BK1595" i="2"/>
  <c r="J1595" i="2"/>
  <c r="BK1594" i="2"/>
  <c r="J1594" i="2"/>
  <c r="BK1593" i="2"/>
  <c r="J1593" i="2"/>
  <c r="BK1592" i="2"/>
  <c r="J1592" i="2"/>
  <c r="BK1591" i="2"/>
  <c r="J1591" i="2"/>
  <c r="BK1590" i="2"/>
  <c r="J1590" i="2"/>
  <c r="BK1589" i="2"/>
  <c r="J1589" i="2"/>
  <c r="BK1588" i="2"/>
  <c r="J1588" i="2"/>
  <c r="BK1587" i="2"/>
  <c r="J1587" i="2"/>
  <c r="BK1583" i="2"/>
  <c r="J1583" i="2"/>
  <c r="BK1579" i="2"/>
  <c r="J1579" i="2"/>
  <c r="BK1575" i="2"/>
  <c r="J1575" i="2"/>
  <c r="BK1572" i="2"/>
  <c r="J1572" i="2"/>
  <c r="BK1571" i="2"/>
  <c r="J1571" i="2"/>
  <c r="BK1568" i="2"/>
  <c r="J1568" i="2"/>
  <c r="BK1566" i="2"/>
  <c r="J1566" i="2"/>
  <c r="BK1564" i="2"/>
  <c r="J1564" i="2"/>
  <c r="BK1562" i="2"/>
  <c r="J1562" i="2"/>
  <c r="BK1559" i="2"/>
  <c r="J1559" i="2"/>
  <c r="BK1556" i="2"/>
  <c r="J1556" i="2"/>
  <c r="BK1548" i="2"/>
  <c r="J1548" i="2"/>
  <c r="BK1539" i="2"/>
  <c r="J1539" i="2"/>
  <c r="BK1536" i="2"/>
  <c r="J1536" i="2"/>
  <c r="BK1530" i="2"/>
  <c r="J1530" i="2"/>
  <c r="BK1528" i="2"/>
  <c r="J1528" i="2"/>
  <c r="BK1521" i="2"/>
  <c r="J1521" i="2"/>
  <c r="BK1519" i="2"/>
  <c r="J1519" i="2"/>
  <c r="BK1516" i="2"/>
  <c r="J1516" i="2"/>
  <c r="BK1512" i="2"/>
  <c r="J1512" i="2"/>
  <c r="BK1506" i="2"/>
  <c r="J1506" i="2"/>
  <c r="BK1500" i="2"/>
  <c r="J1500" i="2"/>
  <c r="BK1493" i="2"/>
  <c r="J1493" i="2"/>
  <c r="BK1475" i="2"/>
  <c r="J1475" i="2"/>
  <c r="BK1459" i="2"/>
  <c r="J1459" i="2"/>
  <c r="BK1451" i="2"/>
  <c r="J1451" i="2"/>
  <c r="BK1446" i="2"/>
  <c r="J1446" i="2"/>
  <c r="BK1430" i="2"/>
  <c r="J1430" i="2"/>
  <c r="BK1422" i="2"/>
  <c r="J1422" i="2"/>
  <c r="BK1414" i="2"/>
  <c r="J1414" i="2"/>
  <c r="BK1411" i="2"/>
  <c r="J1411" i="2"/>
  <c r="BK1403" i="2"/>
  <c r="J1403" i="2"/>
  <c r="BK1391" i="2"/>
  <c r="J1391" i="2"/>
  <c r="J1388" i="2"/>
  <c r="J1384" i="2"/>
  <c r="BK1378" i="2"/>
  <c r="BK1375" i="2"/>
  <c r="BK1360" i="2"/>
  <c r="BK1358" i="2"/>
  <c r="J1349" i="2"/>
  <c r="J1346" i="2"/>
  <c r="BK1342" i="2"/>
  <c r="J1336" i="2"/>
  <c r="J1330" i="2"/>
  <c r="J1326" i="2"/>
  <c r="BK1320" i="2"/>
  <c r="J1318" i="2"/>
  <c r="J1315" i="2"/>
  <c r="BK1313" i="2"/>
  <c r="J1310" i="2"/>
  <c r="J1307" i="2"/>
  <c r="BK1303" i="2"/>
  <c r="BK1299" i="2"/>
  <c r="J1295" i="2"/>
  <c r="J1291" i="2"/>
  <c r="BK1287" i="2"/>
  <c r="J1285" i="2"/>
  <c r="J1280" i="2"/>
  <c r="BK1266" i="2"/>
  <c r="J1263" i="2"/>
  <c r="BK1260" i="2"/>
  <c r="J1256" i="2"/>
  <c r="BK1253" i="2"/>
  <c r="J1251" i="2"/>
  <c r="J1249" i="2"/>
  <c r="J1246" i="2"/>
  <c r="J1244" i="2"/>
  <c r="J1239" i="2"/>
  <c r="J1235" i="2"/>
  <c r="BK1226" i="2"/>
  <c r="BK1218" i="2"/>
  <c r="BK1208" i="2"/>
  <c r="BK1205" i="2"/>
  <c r="BK1197" i="2"/>
  <c r="J1189" i="2"/>
  <c r="BK1184" i="2"/>
  <c r="J1178" i="2"/>
  <c r="BK1170" i="2"/>
  <c r="BK1152" i="2"/>
  <c r="BK1141" i="2"/>
  <c r="BK1134" i="2"/>
  <c r="BK1128" i="2"/>
  <c r="J1121" i="2"/>
  <c r="J1101" i="2"/>
  <c r="J1093" i="2"/>
  <c r="BK1078" i="2"/>
  <c r="J1065" i="2"/>
  <c r="J1062" i="2"/>
  <c r="J1060" i="2"/>
  <c r="BK1057" i="2"/>
  <c r="BK1054" i="2"/>
  <c r="J1051" i="2"/>
  <c r="J1042" i="2"/>
  <c r="J1039" i="2"/>
  <c r="J1036" i="2"/>
  <c r="J1030" i="2"/>
  <c r="J1028" i="2"/>
  <c r="BK1024" i="2"/>
  <c r="BK1006" i="2"/>
  <c r="BK998" i="2"/>
  <c r="BK966" i="2"/>
  <c r="J956" i="2"/>
  <c r="BK953" i="2"/>
  <c r="BK949" i="2"/>
  <c r="J945" i="2"/>
  <c r="J937" i="2"/>
  <c r="J933" i="2"/>
  <c r="J923" i="2"/>
  <c r="BK919" i="2"/>
  <c r="BK918" i="2"/>
  <c r="BK907" i="2"/>
  <c r="P888" i="2" l="1"/>
  <c r="P694" i="2" s="1"/>
  <c r="T888" i="2"/>
  <c r="T694" i="2" s="1"/>
  <c r="P936" i="2"/>
  <c r="T936" i="2"/>
  <c r="P997" i="2"/>
  <c r="T997" i="2"/>
  <c r="P1050" i="2"/>
  <c r="T1050" i="2"/>
  <c r="P1109" i="2"/>
  <c r="T1109" i="2"/>
  <c r="P1154" i="2"/>
  <c r="T1154" i="2"/>
  <c r="P1188" i="2"/>
  <c r="T1188" i="2"/>
  <c r="P1243" i="2"/>
  <c r="T1243" i="2"/>
  <c r="BK1259" i="2"/>
  <c r="R1259" i="2"/>
  <c r="BK1309" i="2"/>
  <c r="J1309" i="2"/>
  <c r="J83" i="2"/>
  <c r="R1309" i="2"/>
  <c r="BK1348" i="2"/>
  <c r="J1348" i="2" s="1"/>
  <c r="J84" i="2" s="1"/>
  <c r="R1348" i="2"/>
  <c r="BK1413" i="2"/>
  <c r="J1413" i="2" s="1"/>
  <c r="J85" i="2" s="1"/>
  <c r="T1413" i="2"/>
  <c r="R1561" i="2"/>
  <c r="T1561" i="2"/>
  <c r="P1570" i="2"/>
  <c r="T1570" i="2"/>
  <c r="P1613" i="2"/>
  <c r="T1613" i="2"/>
  <c r="R1633" i="2"/>
  <c r="T1633" i="2"/>
  <c r="P1643" i="2"/>
  <c r="T1643" i="2"/>
  <c r="P1686" i="2"/>
  <c r="T1686" i="2"/>
  <c r="P1699" i="2"/>
  <c r="T1699" i="2"/>
  <c r="P1768" i="2"/>
  <c r="T1768" i="2"/>
  <c r="P1813" i="2"/>
  <c r="T1813" i="2"/>
  <c r="P1857" i="2"/>
  <c r="R1857" i="2"/>
  <c r="BK1888" i="2"/>
  <c r="J1888" i="2" s="1"/>
  <c r="J96" i="2" s="1"/>
  <c r="R1888" i="2"/>
  <c r="BK1947" i="2"/>
  <c r="J1947" i="2" s="1"/>
  <c r="J97" i="2" s="1"/>
  <c r="R1947" i="2"/>
  <c r="BK1962" i="2"/>
  <c r="J1962" i="2" s="1"/>
  <c r="J100" i="2" s="1"/>
  <c r="T1962" i="2"/>
  <c r="T1959" i="2" s="1"/>
  <c r="BK89" i="3"/>
  <c r="J89" i="3" s="1"/>
  <c r="J65" i="3" s="1"/>
  <c r="P89" i="3"/>
  <c r="P88" i="3" s="1"/>
  <c r="P87" i="3" s="1"/>
  <c r="AU57" i="1" s="1"/>
  <c r="R89" i="3"/>
  <c r="R88" i="3" s="1"/>
  <c r="R87" i="3" s="1"/>
  <c r="T89" i="3"/>
  <c r="T88" i="3" s="1"/>
  <c r="T87" i="3" s="1"/>
  <c r="BK90" i="4"/>
  <c r="J90" i="4"/>
  <c r="J64" i="4" s="1"/>
  <c r="R90" i="4"/>
  <c r="BK109" i="4"/>
  <c r="J109" i="4" s="1"/>
  <c r="J65" i="4" s="1"/>
  <c r="R109" i="4"/>
  <c r="BK128" i="4"/>
  <c r="J128" i="4"/>
  <c r="J66" i="4" s="1"/>
  <c r="T128" i="4"/>
  <c r="P138" i="4"/>
  <c r="R138" i="4"/>
  <c r="P101" i="5"/>
  <c r="T101" i="5"/>
  <c r="P106" i="5"/>
  <c r="BK110" i="5"/>
  <c r="J110" i="5" s="1"/>
  <c r="J67" i="5" s="1"/>
  <c r="P110" i="5"/>
  <c r="T110" i="5"/>
  <c r="P124" i="5"/>
  <c r="T124" i="5"/>
  <c r="P147" i="5"/>
  <c r="T147" i="5"/>
  <c r="BK179" i="5"/>
  <c r="J179" i="5" s="1"/>
  <c r="J71" i="5" s="1"/>
  <c r="R179" i="5"/>
  <c r="BK196" i="5"/>
  <c r="J196" i="5" s="1"/>
  <c r="J72" i="5" s="1"/>
  <c r="R196" i="5"/>
  <c r="BK230" i="5"/>
  <c r="J230" i="5" s="1"/>
  <c r="J74" i="5" s="1"/>
  <c r="P230" i="5"/>
  <c r="P215" i="5"/>
  <c r="T230" i="5"/>
  <c r="T215" i="5" s="1"/>
  <c r="R238" i="5"/>
  <c r="BK243" i="5"/>
  <c r="J243" i="5" s="1"/>
  <c r="J76" i="5" s="1"/>
  <c r="P243" i="5"/>
  <c r="T243" i="5"/>
  <c r="P246" i="5"/>
  <c r="R246" i="5"/>
  <c r="BK90" i="6"/>
  <c r="J90" i="6" s="1"/>
  <c r="J64" i="6" s="1"/>
  <c r="P90" i="6"/>
  <c r="R90" i="6"/>
  <c r="T90" i="6"/>
  <c r="P96" i="6"/>
  <c r="T96" i="6"/>
  <c r="P150" i="6"/>
  <c r="T150" i="6"/>
  <c r="P221" i="6"/>
  <c r="T221" i="6"/>
  <c r="R91" i="7"/>
  <c r="BK108" i="7"/>
  <c r="J108" i="7" s="1"/>
  <c r="J65" i="7" s="1"/>
  <c r="R108" i="7"/>
  <c r="T108" i="7"/>
  <c r="P114" i="7"/>
  <c r="T114" i="7"/>
  <c r="P127" i="7"/>
  <c r="T127" i="7"/>
  <c r="P130" i="7"/>
  <c r="R130" i="7"/>
  <c r="BK90" i="8"/>
  <c r="J90" i="8" s="1"/>
  <c r="J64" i="8" s="1"/>
  <c r="P90" i="8"/>
  <c r="BK94" i="8"/>
  <c r="J94" i="8" s="1"/>
  <c r="J65" i="8" s="1"/>
  <c r="R94" i="8"/>
  <c r="BK100" i="8"/>
  <c r="J100" i="8" s="1"/>
  <c r="J66" i="8" s="1"/>
  <c r="R100" i="8"/>
  <c r="BK104" i="8"/>
  <c r="J104" i="8" s="1"/>
  <c r="J67" i="8" s="1"/>
  <c r="T104" i="8"/>
  <c r="P91" i="9"/>
  <c r="R91" i="9"/>
  <c r="BK101" i="9"/>
  <c r="J101" i="9"/>
  <c r="J65" i="9" s="1"/>
  <c r="P101" i="9"/>
  <c r="R101" i="9"/>
  <c r="T101" i="9"/>
  <c r="BK107" i="9"/>
  <c r="J107" i="9" s="1"/>
  <c r="J66" i="9" s="1"/>
  <c r="P107" i="9"/>
  <c r="R107" i="9"/>
  <c r="T107" i="9"/>
  <c r="BK121" i="9"/>
  <c r="J121" i="9" s="1"/>
  <c r="J67" i="9" s="1"/>
  <c r="P121" i="9"/>
  <c r="R121" i="9"/>
  <c r="T121" i="9"/>
  <c r="BK126" i="9"/>
  <c r="J126" i="9" s="1"/>
  <c r="J68" i="9" s="1"/>
  <c r="P126" i="9"/>
  <c r="R126" i="9"/>
  <c r="T126" i="9"/>
  <c r="BK315" i="2"/>
  <c r="J315" i="2"/>
  <c r="J67" i="2" s="1"/>
  <c r="P315" i="2"/>
  <c r="R315" i="2"/>
  <c r="T315" i="2"/>
  <c r="BK414" i="2"/>
  <c r="J414" i="2" s="1"/>
  <c r="J68" i="2" s="1"/>
  <c r="P414" i="2"/>
  <c r="R414" i="2"/>
  <c r="T414" i="2"/>
  <c r="BK888" i="2"/>
  <c r="J888" i="2" s="1"/>
  <c r="J70" i="2" s="1"/>
  <c r="R888" i="2"/>
  <c r="R694" i="2" s="1"/>
  <c r="BK936" i="2"/>
  <c r="J936" i="2" s="1"/>
  <c r="J72" i="2" s="1"/>
  <c r="R936" i="2"/>
  <c r="BK997" i="2"/>
  <c r="J997" i="2"/>
  <c r="J73" i="2" s="1"/>
  <c r="R997" i="2"/>
  <c r="BK1050" i="2"/>
  <c r="J1050" i="2" s="1"/>
  <c r="J74" i="2" s="1"/>
  <c r="R1050" i="2"/>
  <c r="BK1109" i="2"/>
  <c r="J1109" i="2"/>
  <c r="J76" i="2" s="1"/>
  <c r="R1109" i="2"/>
  <c r="BK1154" i="2"/>
  <c r="J1154" i="2" s="1"/>
  <c r="J77" i="2" s="1"/>
  <c r="R1154" i="2"/>
  <c r="BK1188" i="2"/>
  <c r="J1188" i="2"/>
  <c r="J78" i="2" s="1"/>
  <c r="R1188" i="2"/>
  <c r="BK1243" i="2"/>
  <c r="J1243" i="2" s="1"/>
  <c r="J79" i="2" s="1"/>
  <c r="R1243" i="2"/>
  <c r="P1259" i="2"/>
  <c r="T1259" i="2"/>
  <c r="P1309" i="2"/>
  <c r="T1309" i="2"/>
  <c r="P1348" i="2"/>
  <c r="T1348" i="2"/>
  <c r="P1413" i="2"/>
  <c r="R1413" i="2"/>
  <c r="BK1561" i="2"/>
  <c r="J1561" i="2"/>
  <c r="J86" i="2" s="1"/>
  <c r="P1561" i="2"/>
  <c r="BK1570" i="2"/>
  <c r="J1570" i="2" s="1"/>
  <c r="J87" i="2" s="1"/>
  <c r="R1570" i="2"/>
  <c r="BK1613" i="2"/>
  <c r="J1613" i="2"/>
  <c r="J88" i="2" s="1"/>
  <c r="R1613" i="2"/>
  <c r="BK1633" i="2"/>
  <c r="J1633" i="2" s="1"/>
  <c r="J89" i="2" s="1"/>
  <c r="P1633" i="2"/>
  <c r="BK1643" i="2"/>
  <c r="J1643" i="2"/>
  <c r="J90" i="2" s="1"/>
  <c r="R1643" i="2"/>
  <c r="BK1686" i="2"/>
  <c r="J1686" i="2" s="1"/>
  <c r="J91" i="2" s="1"/>
  <c r="R1686" i="2"/>
  <c r="BK1699" i="2"/>
  <c r="J1699" i="2"/>
  <c r="J92" i="2" s="1"/>
  <c r="R1699" i="2"/>
  <c r="BK1768" i="2"/>
  <c r="J1768" i="2" s="1"/>
  <c r="J93" i="2" s="1"/>
  <c r="R1768" i="2"/>
  <c r="BK1813" i="2"/>
  <c r="J1813" i="2"/>
  <c r="J94" i="2" s="1"/>
  <c r="R1813" i="2"/>
  <c r="BK1857" i="2"/>
  <c r="J1857" i="2" s="1"/>
  <c r="J95" i="2" s="1"/>
  <c r="T1857" i="2"/>
  <c r="P1888" i="2"/>
  <c r="T1888" i="2"/>
  <c r="P1947" i="2"/>
  <c r="T1947" i="2"/>
  <c r="P1962" i="2"/>
  <c r="P1959" i="2" s="1"/>
  <c r="R1962" i="2"/>
  <c r="R1959" i="2" s="1"/>
  <c r="P90" i="4"/>
  <c r="T90" i="4"/>
  <c r="P109" i="4"/>
  <c r="T109" i="4"/>
  <c r="P128" i="4"/>
  <c r="R128" i="4"/>
  <c r="BK138" i="4"/>
  <c r="J138" i="4" s="1"/>
  <c r="J67" i="4" s="1"/>
  <c r="T138" i="4"/>
  <c r="BK101" i="5"/>
  <c r="J101" i="5" s="1"/>
  <c r="J65" i="5" s="1"/>
  <c r="R101" i="5"/>
  <c r="BK106" i="5"/>
  <c r="J106" i="5" s="1"/>
  <c r="J66" i="5" s="1"/>
  <c r="R106" i="5"/>
  <c r="T106" i="5"/>
  <c r="R110" i="5"/>
  <c r="BK124" i="5"/>
  <c r="J124" i="5" s="1"/>
  <c r="J68" i="5" s="1"/>
  <c r="R124" i="5"/>
  <c r="BK147" i="5"/>
  <c r="J147" i="5"/>
  <c r="J69" i="5" s="1"/>
  <c r="R147" i="5"/>
  <c r="P179" i="5"/>
  <c r="T179" i="5"/>
  <c r="P196" i="5"/>
  <c r="T196" i="5"/>
  <c r="R230" i="5"/>
  <c r="R215" i="5"/>
  <c r="BK238" i="5"/>
  <c r="J238" i="5" s="1"/>
  <c r="J75" i="5" s="1"/>
  <c r="P238" i="5"/>
  <c r="T238" i="5"/>
  <c r="R243" i="5"/>
  <c r="BK246" i="5"/>
  <c r="J246" i="5"/>
  <c r="J77" i="5" s="1"/>
  <c r="T246" i="5"/>
  <c r="BK96" i="6"/>
  <c r="J96" i="6" s="1"/>
  <c r="J65" i="6" s="1"/>
  <c r="R96" i="6"/>
  <c r="BK150" i="6"/>
  <c r="J150" i="6"/>
  <c r="J66" i="6" s="1"/>
  <c r="R150" i="6"/>
  <c r="BK221" i="6"/>
  <c r="J221" i="6" s="1"/>
  <c r="J67" i="6" s="1"/>
  <c r="R221" i="6"/>
  <c r="BK91" i="7"/>
  <c r="J91" i="7"/>
  <c r="J64" i="7" s="1"/>
  <c r="P91" i="7"/>
  <c r="T91" i="7"/>
  <c r="P108" i="7"/>
  <c r="BK114" i="7"/>
  <c r="J114" i="7" s="1"/>
  <c r="J66" i="7" s="1"/>
  <c r="R114" i="7"/>
  <c r="BK127" i="7"/>
  <c r="J127" i="7" s="1"/>
  <c r="J67" i="7" s="1"/>
  <c r="R127" i="7"/>
  <c r="BK130" i="7"/>
  <c r="J130" i="7" s="1"/>
  <c r="J68" i="7" s="1"/>
  <c r="T130" i="7"/>
  <c r="R90" i="8"/>
  <c r="T90" i="8"/>
  <c r="P94" i="8"/>
  <c r="T94" i="8"/>
  <c r="P100" i="8"/>
  <c r="T100" i="8"/>
  <c r="P104" i="8"/>
  <c r="R104" i="8"/>
  <c r="BK91" i="9"/>
  <c r="J91" i="9" s="1"/>
  <c r="J64" i="9" s="1"/>
  <c r="T91" i="9"/>
  <c r="T90" i="9"/>
  <c r="BK91" i="10"/>
  <c r="J91" i="10"/>
  <c r="J64" i="10"/>
  <c r="P91" i="10"/>
  <c r="R91" i="10"/>
  <c r="T91" i="10"/>
  <c r="BK104" i="10"/>
  <c r="J104" i="10"/>
  <c r="J66" i="10" s="1"/>
  <c r="P104" i="10"/>
  <c r="R104" i="10"/>
  <c r="T104" i="10"/>
  <c r="BK109" i="10"/>
  <c r="J109" i="10"/>
  <c r="J67" i="10" s="1"/>
  <c r="P109" i="10"/>
  <c r="R109" i="10"/>
  <c r="T109" i="10"/>
  <c r="BK120" i="10"/>
  <c r="J120" i="10" s="1"/>
  <c r="J68" i="10" s="1"/>
  <c r="P120" i="10"/>
  <c r="R120" i="10"/>
  <c r="T120" i="10"/>
  <c r="BK91" i="11"/>
  <c r="J91" i="11"/>
  <c r="J64" i="11"/>
  <c r="P91" i="11"/>
  <c r="R91" i="11"/>
  <c r="T91" i="11"/>
  <c r="BK103" i="11"/>
  <c r="J103" i="11"/>
  <c r="J66" i="11"/>
  <c r="P103" i="11"/>
  <c r="R103" i="11"/>
  <c r="T103" i="11"/>
  <c r="BK108" i="11"/>
  <c r="J108" i="11"/>
  <c r="J67" i="11" s="1"/>
  <c r="P108" i="11"/>
  <c r="R108" i="11"/>
  <c r="T108" i="11"/>
  <c r="BK117" i="11"/>
  <c r="J117" i="11" s="1"/>
  <c r="J68" i="11" s="1"/>
  <c r="P117" i="11"/>
  <c r="R117" i="11"/>
  <c r="T117" i="11"/>
  <c r="BK85" i="12"/>
  <c r="J85" i="12" s="1"/>
  <c r="J63" i="12" s="1"/>
  <c r="P85" i="12"/>
  <c r="AU66" i="1" s="1"/>
  <c r="R85" i="12"/>
  <c r="T85" i="12"/>
  <c r="BK91" i="14"/>
  <c r="J91" i="14" s="1"/>
  <c r="J65" i="14" s="1"/>
  <c r="P91" i="14"/>
  <c r="P90" i="14" s="1"/>
  <c r="P89" i="14" s="1"/>
  <c r="AU68" i="1" s="1"/>
  <c r="R91" i="14"/>
  <c r="R90" i="14" s="1"/>
  <c r="R89" i="14" s="1"/>
  <c r="T91" i="14"/>
  <c r="T90" i="14" s="1"/>
  <c r="T89" i="14" s="1"/>
  <c r="BK95" i="15"/>
  <c r="J95" i="15"/>
  <c r="J65" i="15" s="1"/>
  <c r="P95" i="15"/>
  <c r="R95" i="15"/>
  <c r="T95" i="15"/>
  <c r="BK124" i="15"/>
  <c r="J124" i="15" s="1"/>
  <c r="J67" i="15" s="1"/>
  <c r="P124" i="15"/>
  <c r="P123" i="15" s="1"/>
  <c r="R124" i="15"/>
  <c r="R123" i="15"/>
  <c r="T124" i="15"/>
  <c r="T123" i="15"/>
  <c r="BK134" i="15"/>
  <c r="J134" i="15" s="1"/>
  <c r="J68" i="15" s="1"/>
  <c r="P134" i="15"/>
  <c r="R134" i="15"/>
  <c r="T134" i="15"/>
  <c r="BK201" i="15"/>
  <c r="J201" i="15"/>
  <c r="J70" i="15" s="1"/>
  <c r="P201" i="15"/>
  <c r="P200" i="15"/>
  <c r="R201" i="15"/>
  <c r="R200" i="15" s="1"/>
  <c r="T201" i="15"/>
  <c r="T200" i="15" s="1"/>
  <c r="BK91" i="16"/>
  <c r="J91" i="16" s="1"/>
  <c r="J66" i="16" s="1"/>
  <c r="P91" i="16"/>
  <c r="P90" i="16" s="1"/>
  <c r="P89" i="16" s="1"/>
  <c r="P88" i="16" s="1"/>
  <c r="AU71" i="1" s="1"/>
  <c r="AU70" i="1" s="1"/>
  <c r="R91" i="16"/>
  <c r="R90" i="16" s="1"/>
  <c r="R89" i="16" s="1"/>
  <c r="R88" i="16" s="1"/>
  <c r="T91" i="16"/>
  <c r="T90" i="16" s="1"/>
  <c r="T89" i="16" s="1"/>
  <c r="T88" i="16" s="1"/>
  <c r="BK87" i="17"/>
  <c r="J87" i="17" s="1"/>
  <c r="J64" i="17" s="1"/>
  <c r="P87" i="17"/>
  <c r="P86" i="17" s="1"/>
  <c r="AU73" i="1" s="1"/>
  <c r="AU72" i="1" s="1"/>
  <c r="R87" i="17"/>
  <c r="R86" i="17" s="1"/>
  <c r="T87" i="17"/>
  <c r="T86" i="17" s="1"/>
  <c r="BE1093" i="2"/>
  <c r="BE1097" i="2"/>
  <c r="BE1101" i="2"/>
  <c r="BE1110" i="2"/>
  <c r="BE1121" i="2"/>
  <c r="BE1134" i="2"/>
  <c r="BE1141" i="2"/>
  <c r="BE1174" i="2"/>
  <c r="BE1178" i="2"/>
  <c r="BE1184" i="2"/>
  <c r="BE1205" i="2"/>
  <c r="BE1208" i="2"/>
  <c r="BE1211" i="2"/>
  <c r="BE1218" i="2"/>
  <c r="BE1231" i="2"/>
  <c r="BE1244" i="2"/>
  <c r="BE1246" i="2"/>
  <c r="BE1249" i="2"/>
  <c r="BE1256" i="2"/>
  <c r="BE1260" i="2"/>
  <c r="BE1263" i="2"/>
  <c r="BE1280" i="2"/>
  <c r="BE1291" i="2"/>
  <c r="BE1295" i="2"/>
  <c r="BE1303" i="2"/>
  <c r="BE1307" i="2"/>
  <c r="BE1315" i="2"/>
  <c r="BE1326" i="2"/>
  <c r="BE1330" i="2"/>
  <c r="BE1342" i="2"/>
  <c r="BE1346" i="2"/>
  <c r="BE1349" i="2"/>
  <c r="BE1360" i="2"/>
  <c r="BE1384" i="2"/>
  <c r="BE1731" i="2"/>
  <c r="BE1740" i="2"/>
  <c r="BE1761" i="2"/>
  <c r="BE1764" i="2"/>
  <c r="BE1766" i="2"/>
  <c r="BE1769" i="2"/>
  <c r="BE1781" i="2"/>
  <c r="BE1789" i="2"/>
  <c r="BE1793" i="2"/>
  <c r="BE1800" i="2"/>
  <c r="BE1811" i="2"/>
  <c r="BE1814" i="2"/>
  <c r="BE1830" i="2"/>
  <c r="BE1848" i="2"/>
  <c r="BE1855" i="2"/>
  <c r="BE1858" i="2"/>
  <c r="BE1865" i="2"/>
  <c r="BE1882" i="2"/>
  <c r="BE1887" i="2"/>
  <c r="BE1889" i="2"/>
  <c r="BE1941" i="2"/>
  <c r="BE1944" i="2"/>
  <c r="BE1953" i="2"/>
  <c r="BE1956" i="2"/>
  <c r="BE1963" i="2"/>
  <c r="BE1967" i="2"/>
  <c r="BE1968" i="2"/>
  <c r="BE1971" i="2"/>
  <c r="BE1972" i="2"/>
  <c r="BE1974" i="2"/>
  <c r="BE1981" i="2"/>
  <c r="BE1982" i="2"/>
  <c r="BE1983" i="2"/>
  <c r="BE1984" i="2"/>
  <c r="BE1985" i="2"/>
  <c r="BE1986" i="2"/>
  <c r="BE1987" i="2"/>
  <c r="BE1988" i="2"/>
  <c r="BE1989" i="2"/>
  <c r="J56" i="3"/>
  <c r="J58" i="3"/>
  <c r="J59" i="3"/>
  <c r="E75" i="3"/>
  <c r="F83" i="3"/>
  <c r="F84" i="3"/>
  <c r="BE93" i="3"/>
  <c r="BE94" i="3"/>
  <c r="BE95" i="3"/>
  <c r="BE98" i="3"/>
  <c r="BE106" i="3"/>
  <c r="BE126" i="3"/>
  <c r="BE128" i="3"/>
  <c r="BE129" i="3"/>
  <c r="BE130" i="3"/>
  <c r="BE132" i="3"/>
  <c r="BE133" i="3"/>
  <c r="BE135" i="3"/>
  <c r="BE136" i="3"/>
  <c r="BE137" i="3"/>
  <c r="BE138" i="3"/>
  <c r="BE141" i="3"/>
  <c r="BE144" i="3"/>
  <c r="BE145" i="3"/>
  <c r="BE149" i="3"/>
  <c r="BE150" i="3"/>
  <c r="BE152" i="3"/>
  <c r="BE155" i="3"/>
  <c r="BE156" i="3"/>
  <c r="BE157" i="3"/>
  <c r="BE159" i="3"/>
  <c r="BE161" i="3"/>
  <c r="BE162" i="3"/>
  <c r="BE163" i="3"/>
  <c r="BE164" i="3"/>
  <c r="BE165" i="3"/>
  <c r="BE167" i="3"/>
  <c r="BE169" i="3"/>
  <c r="E50" i="4"/>
  <c r="J56" i="4"/>
  <c r="F59" i="4"/>
  <c r="J59" i="4"/>
  <c r="BE91" i="4"/>
  <c r="BE92" i="4"/>
  <c r="BE93" i="4"/>
  <c r="BE94" i="4"/>
  <c r="BE95" i="4"/>
  <c r="BE96" i="4"/>
  <c r="BE97" i="4"/>
  <c r="BE98" i="4"/>
  <c r="BE99" i="4"/>
  <c r="BE100" i="4"/>
  <c r="BE101" i="4"/>
  <c r="BE102" i="4"/>
  <c r="BE103" i="4"/>
  <c r="BE104" i="4"/>
  <c r="BE105" i="4"/>
  <c r="BE106" i="4"/>
  <c r="BE107" i="4"/>
  <c r="BE108" i="4"/>
  <c r="BE110" i="4"/>
  <c r="BE111" i="4"/>
  <c r="BE112" i="4"/>
  <c r="BE113" i="4"/>
  <c r="BE114" i="4"/>
  <c r="BE115" i="4"/>
  <c r="BE116" i="4"/>
  <c r="BE117" i="4"/>
  <c r="BE118" i="4"/>
  <c r="BE119" i="4"/>
  <c r="BE120" i="4"/>
  <c r="BE121" i="4"/>
  <c r="BE122" i="4"/>
  <c r="BE123" i="4"/>
  <c r="BE124" i="4"/>
  <c r="BE125" i="4"/>
  <c r="BE126" i="4"/>
  <c r="BE127" i="4"/>
  <c r="BE129" i="4"/>
  <c r="BE130" i="4"/>
  <c r="BE131" i="4"/>
  <c r="BE132" i="4"/>
  <c r="BE133" i="4"/>
  <c r="BE134" i="4"/>
  <c r="BE135" i="4"/>
  <c r="BE136" i="4"/>
  <c r="BE137" i="4"/>
  <c r="BE139" i="4"/>
  <c r="BE140" i="4"/>
  <c r="F59" i="5"/>
  <c r="E87" i="5"/>
  <c r="J93" i="5"/>
  <c r="J96" i="5"/>
  <c r="BE102" i="5"/>
  <c r="BE103" i="5"/>
  <c r="BE104" i="5"/>
  <c r="BE105" i="5"/>
  <c r="BE107" i="5"/>
  <c r="BE108" i="5"/>
  <c r="BE113" i="5"/>
  <c r="BE114" i="5"/>
  <c r="BE115" i="5"/>
  <c r="BE119" i="5"/>
  <c r="BE122" i="5"/>
  <c r="BE125" i="5"/>
  <c r="BE128" i="5"/>
  <c r="BE129" i="5"/>
  <c r="BE130" i="5"/>
  <c r="BE133" i="5"/>
  <c r="BE139" i="5"/>
  <c r="BE140" i="5"/>
  <c r="BE141" i="5"/>
  <c r="BE148" i="5"/>
  <c r="BE149" i="5"/>
  <c r="BE152" i="5"/>
  <c r="BE154" i="5"/>
  <c r="BE155" i="5"/>
  <c r="BE156" i="5"/>
  <c r="BE157" i="5"/>
  <c r="BE160" i="5"/>
  <c r="BE165" i="5"/>
  <c r="BE166" i="5"/>
  <c r="BE167" i="5"/>
  <c r="BE168" i="5"/>
  <c r="BE169" i="5"/>
  <c r="BE170" i="5"/>
  <c r="BE172" i="5"/>
  <c r="BE173" i="5"/>
  <c r="BE176" i="5"/>
  <c r="BE177" i="5"/>
  <c r="BE178" i="5"/>
  <c r="BE181" i="5"/>
  <c r="BE183" i="5"/>
  <c r="BE184" i="5"/>
  <c r="BE187" i="5"/>
  <c r="BE188" i="5"/>
  <c r="BE191" i="5"/>
  <c r="BE193" i="5"/>
  <c r="BE195" i="5"/>
  <c r="BE200" i="5"/>
  <c r="BE241" i="5"/>
  <c r="BE242" i="5"/>
  <c r="BE244" i="5"/>
  <c r="BE247" i="5"/>
  <c r="BE248" i="5"/>
  <c r="BE249" i="5"/>
  <c r="BE251" i="5"/>
  <c r="BE252" i="5"/>
  <c r="BE254" i="5"/>
  <c r="BE258" i="5"/>
  <c r="BK215" i="5"/>
  <c r="J215" i="5"/>
  <c r="J73" i="5"/>
  <c r="F59" i="6"/>
  <c r="E77" i="6"/>
  <c r="J83" i="6"/>
  <c r="BE91" i="6"/>
  <c r="BE92" i="6"/>
  <c r="BE93" i="6"/>
  <c r="BE94" i="6"/>
  <c r="BE99" i="6"/>
  <c r="BE101" i="6"/>
  <c r="BE102" i="6"/>
  <c r="BE103" i="6"/>
  <c r="BE104" i="6"/>
  <c r="BE105" i="6"/>
  <c r="BE108" i="6"/>
  <c r="BE110" i="6"/>
  <c r="BE112" i="6"/>
  <c r="BE113" i="6"/>
  <c r="BE114" i="6"/>
  <c r="BE116" i="6"/>
  <c r="BE119" i="6"/>
  <c r="BE120" i="6"/>
  <c r="BE122" i="6"/>
  <c r="BE126" i="6"/>
  <c r="BE129" i="6"/>
  <c r="BE132" i="6"/>
  <c r="BE133" i="6"/>
  <c r="BE136" i="6"/>
  <c r="BE137" i="6"/>
  <c r="BE139" i="6"/>
  <c r="BE140" i="6"/>
  <c r="BE142" i="6"/>
  <c r="BE147" i="6"/>
  <c r="BE151" i="6"/>
  <c r="BE152" i="6"/>
  <c r="BE153" i="6"/>
  <c r="BE154" i="6"/>
  <c r="BE155" i="6"/>
  <c r="BE156" i="6"/>
  <c r="BE158" i="6"/>
  <c r="BE160" i="6"/>
  <c r="BE161" i="6"/>
  <c r="BE162" i="6"/>
  <c r="BE167" i="6"/>
  <c r="BE168" i="6"/>
  <c r="BE169" i="6"/>
  <c r="BE171" i="6"/>
  <c r="BE172" i="6"/>
  <c r="BE175" i="6"/>
  <c r="BE176" i="6"/>
  <c r="BE177" i="6"/>
  <c r="BE178" i="6"/>
  <c r="BE179" i="6"/>
  <c r="BE181" i="6"/>
  <c r="BE182" i="6"/>
  <c r="BE188" i="6"/>
  <c r="BE192" i="6"/>
  <c r="BE197" i="6"/>
  <c r="BE199" i="6"/>
  <c r="BE201" i="6"/>
  <c r="BE202" i="6"/>
  <c r="BE205" i="6"/>
  <c r="BE207" i="6"/>
  <c r="BE208" i="6"/>
  <c r="BE210" i="6"/>
  <c r="BE211" i="6"/>
  <c r="BE212" i="6"/>
  <c r="BE213" i="6"/>
  <c r="BE214" i="6"/>
  <c r="BE215" i="6"/>
  <c r="BE216" i="6"/>
  <c r="BE217" i="6"/>
  <c r="BE218" i="6"/>
  <c r="BE219" i="6"/>
  <c r="BE220" i="6"/>
  <c r="BE222" i="6"/>
  <c r="BE228" i="6"/>
  <c r="E50" i="7"/>
  <c r="J59" i="7"/>
  <c r="J84" i="7"/>
  <c r="BE92" i="7"/>
  <c r="BE93" i="7"/>
  <c r="BE97" i="7"/>
  <c r="BE101" i="7"/>
  <c r="BE103" i="7"/>
  <c r="BE104" i="7"/>
  <c r="BE111" i="7"/>
  <c r="BE113" i="7"/>
  <c r="BE116" i="7"/>
  <c r="BE118" i="7"/>
  <c r="BE119" i="7"/>
  <c r="BE120" i="7"/>
  <c r="BE122" i="7"/>
  <c r="BE123" i="7"/>
  <c r="BE126" i="7"/>
  <c r="BE129" i="7"/>
  <c r="BE132" i="7"/>
  <c r="BE135" i="7"/>
  <c r="F59" i="8"/>
  <c r="J59" i="8"/>
  <c r="J83" i="8"/>
  <c r="BE93" i="8"/>
  <c r="BE95" i="8"/>
  <c r="BE97" i="8"/>
  <c r="BE99" i="8"/>
  <c r="BE101" i="8"/>
  <c r="BE102" i="8"/>
  <c r="E50" i="9"/>
  <c r="J59" i="9"/>
  <c r="J84" i="9"/>
  <c r="BE92" i="9"/>
  <c r="BE94" i="9"/>
  <c r="BE95" i="9"/>
  <c r="BE96" i="9"/>
  <c r="BE98" i="9"/>
  <c r="BE100" i="9"/>
  <c r="BE102" i="9"/>
  <c r="BE104" i="9"/>
  <c r="BE105" i="9"/>
  <c r="BE106" i="9"/>
  <c r="BE109" i="9"/>
  <c r="BE110" i="9"/>
  <c r="BE111" i="9"/>
  <c r="BE112" i="9"/>
  <c r="BE113" i="9"/>
  <c r="BE114" i="9"/>
  <c r="BE115" i="9"/>
  <c r="BE116" i="9"/>
  <c r="BE117" i="9"/>
  <c r="BE118" i="9"/>
  <c r="BE119" i="9"/>
  <c r="BE120" i="9"/>
  <c r="BE122" i="9"/>
  <c r="BE123" i="9"/>
  <c r="BE124" i="9"/>
  <c r="BE125" i="9"/>
  <c r="BE127" i="9"/>
  <c r="BE128" i="9"/>
  <c r="BE129" i="9"/>
  <c r="E50" i="2"/>
  <c r="J56" i="2"/>
  <c r="F59" i="2"/>
  <c r="J59" i="2"/>
  <c r="BE125" i="2"/>
  <c r="BE130" i="2"/>
  <c r="BE134" i="2"/>
  <c r="BE139" i="2"/>
  <c r="BE143" i="2"/>
  <c r="BE147" i="2"/>
  <c r="BE151" i="2"/>
  <c r="BE196" i="2"/>
  <c r="BE203" i="2"/>
  <c r="BE205" i="2"/>
  <c r="BE213" i="2"/>
  <c r="BE216" i="2"/>
  <c r="BE220" i="2"/>
  <c r="BE226" i="2"/>
  <c r="BE295" i="2"/>
  <c r="BE303" i="2"/>
  <c r="BE311" i="2"/>
  <c r="BE316" i="2"/>
  <c r="BE340" i="2"/>
  <c r="BE354" i="2"/>
  <c r="BE370" i="2"/>
  <c r="BE398" i="2"/>
  <c r="BE400" i="2"/>
  <c r="BE407" i="2"/>
  <c r="BE410" i="2"/>
  <c r="BE413" i="2"/>
  <c r="BE415" i="2"/>
  <c r="BE419" i="2"/>
  <c r="BE467" i="2"/>
  <c r="BE501" i="2"/>
  <c r="BE578" i="2"/>
  <c r="BE581" i="2"/>
  <c r="BE609" i="2"/>
  <c r="BE612" i="2"/>
  <c r="BE626" i="2"/>
  <c r="BE629" i="2"/>
  <c r="BE634" i="2"/>
  <c r="BE636" i="2"/>
  <c r="BE641" i="2"/>
  <c r="BE646" i="2"/>
  <c r="BE651" i="2"/>
  <c r="BE653" i="2"/>
  <c r="BE656" i="2"/>
  <c r="BE660" i="2"/>
  <c r="BE665" i="2"/>
  <c r="BE669" i="2"/>
  <c r="BE671" i="2"/>
  <c r="BE672" i="2"/>
  <c r="BE673" i="2"/>
  <c r="BE679" i="2"/>
  <c r="BE685" i="2"/>
  <c r="BE688" i="2"/>
  <c r="BE691" i="2"/>
  <c r="BE695" i="2"/>
  <c r="BE702" i="2"/>
  <c r="BE706" i="2"/>
  <c r="BE738" i="2"/>
  <c r="BE773" i="2"/>
  <c r="BE775" i="2"/>
  <c r="BE799" i="2"/>
  <c r="BE801" i="2"/>
  <c r="BE812" i="2"/>
  <c r="BE822" i="2"/>
  <c r="BE831" i="2"/>
  <c r="BE833" i="2"/>
  <c r="BE841" i="2"/>
  <c r="BE843" i="2"/>
  <c r="BE848" i="2"/>
  <c r="BE852" i="2"/>
  <c r="BE860" i="2"/>
  <c r="BE868" i="2"/>
  <c r="BE869" i="2"/>
  <c r="BE871" i="2"/>
  <c r="BE876" i="2"/>
  <c r="BE879" i="2"/>
  <c r="BE882" i="2"/>
  <c r="BE885" i="2"/>
  <c r="BE889" i="2"/>
  <c r="BE901" i="2"/>
  <c r="BE907" i="2"/>
  <c r="BE918" i="2"/>
  <c r="BE919" i="2"/>
  <c r="BE923" i="2"/>
  <c r="BE933" i="2"/>
  <c r="BE937" i="2"/>
  <c r="BE945" i="2"/>
  <c r="BE949" i="2"/>
  <c r="BE953" i="2"/>
  <c r="BE956" i="2"/>
  <c r="BE966" i="2"/>
  <c r="BE998" i="2"/>
  <c r="BE1006" i="2"/>
  <c r="BE1024" i="2"/>
  <c r="BE1028" i="2"/>
  <c r="BE1030" i="2"/>
  <c r="BE1036" i="2"/>
  <c r="BE1039" i="2"/>
  <c r="BE1042" i="2"/>
  <c r="BE1051" i="2"/>
  <c r="BE1054" i="2"/>
  <c r="BE1057" i="2"/>
  <c r="BE1060" i="2"/>
  <c r="BE1062" i="2"/>
  <c r="BE1065" i="2"/>
  <c r="BE1069" i="2"/>
  <c r="BE1078" i="2"/>
  <c r="BE1086" i="2"/>
  <c r="BE1118" i="2"/>
  <c r="BE1124" i="2"/>
  <c r="BE1128" i="2"/>
  <c r="BE1131" i="2"/>
  <c r="BE1138" i="2"/>
  <c r="BE1144" i="2"/>
  <c r="BE1152" i="2"/>
  <c r="BE1155" i="2"/>
  <c r="BE1170" i="2"/>
  <c r="BE1181" i="2"/>
  <c r="BE1187" i="2"/>
  <c r="BE1189" i="2"/>
  <c r="BE1193" i="2"/>
  <c r="BE1197" i="2"/>
  <c r="BE1201" i="2"/>
  <c r="BE1214" i="2"/>
  <c r="BE1222" i="2"/>
  <c r="BE1226" i="2"/>
  <c r="BE1235" i="2"/>
  <c r="BE1239" i="2"/>
  <c r="BE1251" i="2"/>
  <c r="BE1253" i="2"/>
  <c r="BE1266" i="2"/>
  <c r="BE1285" i="2"/>
  <c r="BE1287" i="2"/>
  <c r="BE1299" i="2"/>
  <c r="BE1310" i="2"/>
  <c r="BE1313" i="2"/>
  <c r="BE1318" i="2"/>
  <c r="BE1320" i="2"/>
  <c r="BE1336" i="2"/>
  <c r="BE1358" i="2"/>
  <c r="BE1375" i="2"/>
  <c r="BE1378" i="2"/>
  <c r="BE1388" i="2"/>
  <c r="BE1391" i="2"/>
  <c r="BE1403" i="2"/>
  <c r="BE1411" i="2"/>
  <c r="BE1414" i="2"/>
  <c r="BE1422" i="2"/>
  <c r="BE1430" i="2"/>
  <c r="BE1446" i="2"/>
  <c r="BE1451" i="2"/>
  <c r="BE1459" i="2"/>
  <c r="BE1475" i="2"/>
  <c r="BE1493" i="2"/>
  <c r="BE1500" i="2"/>
  <c r="BE1506" i="2"/>
  <c r="BE1512" i="2"/>
  <c r="BE1516" i="2"/>
  <c r="BE1519" i="2"/>
  <c r="BE1521" i="2"/>
  <c r="BE1528" i="2"/>
  <c r="BE1530" i="2"/>
  <c r="BE1536" i="2"/>
  <c r="BE1539" i="2"/>
  <c r="BE1548" i="2"/>
  <c r="BE1556" i="2"/>
  <c r="BE1559" i="2"/>
  <c r="BE1562" i="2"/>
  <c r="BE1564" i="2"/>
  <c r="BE1566" i="2"/>
  <c r="BE1568" i="2"/>
  <c r="BE1571" i="2"/>
  <c r="BE1572" i="2"/>
  <c r="BE1575" i="2"/>
  <c r="BE1579" i="2"/>
  <c r="BE1583" i="2"/>
  <c r="BE1587" i="2"/>
  <c r="BE1588" i="2"/>
  <c r="BE1589" i="2"/>
  <c r="BE1590" i="2"/>
  <c r="BE1591" i="2"/>
  <c r="BE1592" i="2"/>
  <c r="BE1593" i="2"/>
  <c r="BE1594" i="2"/>
  <c r="BE1595" i="2"/>
  <c r="BE1596" i="2"/>
  <c r="BE1597" i="2"/>
  <c r="BE1598" i="2"/>
  <c r="BE1599" i="2"/>
  <c r="BE1600" i="2"/>
  <c r="BE1601" i="2"/>
  <c r="BE1602" i="2"/>
  <c r="BE1603" i="2"/>
  <c r="BE1604" i="2"/>
  <c r="BE1605" i="2"/>
  <c r="BE1606" i="2"/>
  <c r="BE1607" i="2"/>
  <c r="BE1608" i="2"/>
  <c r="BE1609" i="2"/>
  <c r="BE1610" i="2"/>
  <c r="BE1611" i="2"/>
  <c r="BE1614" i="2"/>
  <c r="BE1615" i="2"/>
  <c r="BE1616" i="2"/>
  <c r="BE1617" i="2"/>
  <c r="BE1620" i="2"/>
  <c r="BE1621" i="2"/>
  <c r="BE1622" i="2"/>
  <c r="BE1625" i="2"/>
  <c r="BE1628" i="2"/>
  <c r="BE1629" i="2"/>
  <c r="BE1630" i="2"/>
  <c r="BE1631" i="2"/>
  <c r="BE1634" i="2"/>
  <c r="BE1637" i="2"/>
  <c r="BE1638" i="2"/>
  <c r="BE1639" i="2"/>
  <c r="BE1640" i="2"/>
  <c r="BE1641" i="2"/>
  <c r="BE1642" i="2"/>
  <c r="BE1644" i="2"/>
  <c r="BE1652" i="2"/>
  <c r="BE1658" i="2"/>
  <c r="BE1660" i="2"/>
  <c r="BE1665" i="2"/>
  <c r="BE1669" i="2"/>
  <c r="BE1672" i="2"/>
  <c r="BE1678" i="2"/>
  <c r="BE1684" i="2"/>
  <c r="BE1687" i="2"/>
  <c r="BE1690" i="2"/>
  <c r="BE1693" i="2"/>
  <c r="BE1694" i="2"/>
  <c r="BE1695" i="2"/>
  <c r="BE1696" i="2"/>
  <c r="BE1697" i="2"/>
  <c r="BE1700" i="2"/>
  <c r="BE1710" i="2"/>
  <c r="BE1717" i="2"/>
  <c r="BE1723" i="2"/>
  <c r="BE1818" i="2"/>
  <c r="BE1846" i="2"/>
  <c r="BE1850" i="2"/>
  <c r="BE1852" i="2"/>
  <c r="BE1869" i="2"/>
  <c r="BE1929" i="2"/>
  <c r="BE1948" i="2"/>
  <c r="BE1952" i="2"/>
  <c r="BE1954" i="2"/>
  <c r="BE1955" i="2"/>
  <c r="BE1957" i="2"/>
  <c r="BE1958" i="2"/>
  <c r="BE1961" i="2"/>
  <c r="BE1966" i="2"/>
  <c r="BE1969" i="2"/>
  <c r="BE1970" i="2"/>
  <c r="BE1973" i="2"/>
  <c r="BE1975" i="2"/>
  <c r="BE1976" i="2"/>
  <c r="BE1977" i="2"/>
  <c r="BE1978" i="2"/>
  <c r="BE1979" i="2"/>
  <c r="BE1980" i="2"/>
  <c r="BK310" i="2"/>
  <c r="J310" i="2" s="1"/>
  <c r="J66" i="2" s="1"/>
  <c r="BK694" i="2"/>
  <c r="J694" i="2"/>
  <c r="J69" i="2"/>
  <c r="BK1255" i="2"/>
  <c r="J1255" i="2" s="1"/>
  <c r="J80" i="2" s="1"/>
  <c r="BK1960" i="2"/>
  <c r="BK1959" i="2"/>
  <c r="J1959" i="2" s="1"/>
  <c r="J98" i="2" s="1"/>
  <c r="BE90" i="3"/>
  <c r="BE96" i="3"/>
  <c r="BE97" i="3"/>
  <c r="BE99" i="3"/>
  <c r="BE100" i="3"/>
  <c r="BE101" i="3"/>
  <c r="BE102" i="3"/>
  <c r="BE103" i="3"/>
  <c r="BE104" i="3"/>
  <c r="BE105" i="3"/>
  <c r="BE107" i="3"/>
  <c r="BE108" i="3"/>
  <c r="BE109" i="3"/>
  <c r="BE110" i="3"/>
  <c r="BE111" i="3"/>
  <c r="BE112" i="3"/>
  <c r="BE113" i="3"/>
  <c r="BE114" i="3"/>
  <c r="BE115" i="3"/>
  <c r="BE116" i="3"/>
  <c r="BE117" i="3"/>
  <c r="BE118" i="3"/>
  <c r="BE119" i="3"/>
  <c r="BE120" i="3"/>
  <c r="BE121" i="3"/>
  <c r="BE122" i="3"/>
  <c r="BE123" i="3"/>
  <c r="BE124" i="3"/>
  <c r="BE125" i="3"/>
  <c r="BE127" i="3"/>
  <c r="BE131" i="3"/>
  <c r="BE134" i="3"/>
  <c r="BE139" i="3"/>
  <c r="BE140" i="3"/>
  <c r="BE142" i="3"/>
  <c r="BE143" i="3"/>
  <c r="BE146" i="3"/>
  <c r="BE147" i="3"/>
  <c r="BE148" i="3"/>
  <c r="BE151" i="3"/>
  <c r="BE153" i="3"/>
  <c r="BE154" i="3"/>
  <c r="BE158" i="3"/>
  <c r="BE160" i="3"/>
  <c r="BE166" i="3"/>
  <c r="BE168" i="3"/>
  <c r="BE141" i="4"/>
  <c r="BE109" i="5"/>
  <c r="BE111" i="5"/>
  <c r="BE112" i="5"/>
  <c r="BE116" i="5"/>
  <c r="BE117" i="5"/>
  <c r="BE118" i="5"/>
  <c r="BE120" i="5"/>
  <c r="BE121" i="5"/>
  <c r="BE123" i="5"/>
  <c r="BE126" i="5"/>
  <c r="BE127" i="5"/>
  <c r="BE131" i="5"/>
  <c r="BE132" i="5"/>
  <c r="BE135" i="5"/>
  <c r="BE137" i="5"/>
  <c r="BE142" i="5"/>
  <c r="BE143" i="5"/>
  <c r="BE144" i="5"/>
  <c r="BE145" i="5"/>
  <c r="BE146" i="5"/>
  <c r="BE150" i="5"/>
  <c r="BE151" i="5"/>
  <c r="BE153" i="5"/>
  <c r="BE158" i="5"/>
  <c r="BE159" i="5"/>
  <c r="BE161" i="5"/>
  <c r="BE162" i="5"/>
  <c r="BE164" i="5"/>
  <c r="BE171" i="5"/>
  <c r="BE174" i="5"/>
  <c r="BE175" i="5"/>
  <c r="BE180" i="5"/>
  <c r="BE185" i="5"/>
  <c r="BE186" i="5"/>
  <c r="BE189" i="5"/>
  <c r="BE192" i="5"/>
  <c r="BE194" i="5"/>
  <c r="BE197" i="5"/>
  <c r="BE198" i="5"/>
  <c r="BE201" i="5"/>
  <c r="BE202" i="5"/>
  <c r="BE203" i="5"/>
  <c r="BE204" i="5"/>
  <c r="BE205" i="5"/>
  <c r="BE206" i="5"/>
  <c r="BE208" i="5"/>
  <c r="BE209" i="5"/>
  <c r="BE210" i="5"/>
  <c r="BE211" i="5"/>
  <c r="BE212" i="5"/>
  <c r="BE213" i="5"/>
  <c r="BE214" i="5"/>
  <c r="BE216" i="5"/>
  <c r="BE218" i="5"/>
  <c r="BE220" i="5"/>
  <c r="BE222" i="5"/>
  <c r="BE223" i="5"/>
  <c r="BE224" i="5"/>
  <c r="BE226" i="5"/>
  <c r="BE228" i="5"/>
  <c r="BE231" i="5"/>
  <c r="BE232" i="5"/>
  <c r="BE233" i="5"/>
  <c r="BE234" i="5"/>
  <c r="BE235" i="5"/>
  <c r="BE236" i="5"/>
  <c r="BE237" i="5"/>
  <c r="BE239" i="5"/>
  <c r="BE240" i="5"/>
  <c r="BE245" i="5"/>
  <c r="BE250" i="5"/>
  <c r="BE253" i="5"/>
  <c r="BE255" i="5"/>
  <c r="BE256" i="5"/>
  <c r="BE257" i="5"/>
  <c r="BE259" i="5"/>
  <c r="BE260" i="5"/>
  <c r="BK163" i="5"/>
  <c r="J163" i="5"/>
  <c r="J70" i="5" s="1"/>
  <c r="J59" i="6"/>
  <c r="BE95" i="6"/>
  <c r="BE97" i="6"/>
  <c r="BE98" i="6"/>
  <c r="BE100" i="6"/>
  <c r="BE106" i="6"/>
  <c r="BE107" i="6"/>
  <c r="BE109" i="6"/>
  <c r="BE111" i="6"/>
  <c r="BE115" i="6"/>
  <c r="BE117" i="6"/>
  <c r="BE118" i="6"/>
  <c r="BE121" i="6"/>
  <c r="BE123" i="6"/>
  <c r="BE124" i="6"/>
  <c r="BE125" i="6"/>
  <c r="BE127" i="6"/>
  <c r="BE128" i="6"/>
  <c r="BE130" i="6"/>
  <c r="BE131" i="6"/>
  <c r="BE134" i="6"/>
  <c r="BE135" i="6"/>
  <c r="BE138" i="6"/>
  <c r="BE141" i="6"/>
  <c r="BE143" i="6"/>
  <c r="BE144" i="6"/>
  <c r="BE145" i="6"/>
  <c r="BE146" i="6"/>
  <c r="BE148" i="6"/>
  <c r="BE149" i="6"/>
  <c r="BE157" i="6"/>
  <c r="BE159" i="6"/>
  <c r="BE163" i="6"/>
  <c r="BE164" i="6"/>
  <c r="BE165" i="6"/>
  <c r="BE166" i="6"/>
  <c r="BE170" i="6"/>
  <c r="BE173" i="6"/>
  <c r="BE174" i="6"/>
  <c r="BE180" i="6"/>
  <c r="BE183" i="6"/>
  <c r="BE184" i="6"/>
  <c r="BE185" i="6"/>
  <c r="BE186" i="6"/>
  <c r="BE187" i="6"/>
  <c r="BE189" i="6"/>
  <c r="BE190" i="6"/>
  <c r="BE191" i="6"/>
  <c r="BE193" i="6"/>
  <c r="BE194" i="6"/>
  <c r="BE195" i="6"/>
  <c r="BE196" i="6"/>
  <c r="BE198" i="6"/>
  <c r="BE200" i="6"/>
  <c r="BE203" i="6"/>
  <c r="BE204" i="6"/>
  <c r="BE206" i="6"/>
  <c r="BE209" i="6"/>
  <c r="BE223" i="6"/>
  <c r="BE224" i="6"/>
  <c r="BE225" i="6"/>
  <c r="BE226" i="6"/>
  <c r="BE227" i="6"/>
  <c r="BE229" i="6"/>
  <c r="BE230" i="6"/>
  <c r="F59" i="7"/>
  <c r="BE94" i="7"/>
  <c r="BE95" i="7"/>
  <c r="BE96" i="7"/>
  <c r="BE98" i="7"/>
  <c r="BE99" i="7"/>
  <c r="BE100" i="7"/>
  <c r="BE102" i="7"/>
  <c r="BE105" i="7"/>
  <c r="BE106" i="7"/>
  <c r="BE107" i="7"/>
  <c r="BE109" i="7"/>
  <c r="BE110" i="7"/>
  <c r="BE112" i="7"/>
  <c r="BE115" i="7"/>
  <c r="BE117" i="7"/>
  <c r="BE121" i="7"/>
  <c r="BE124" i="7"/>
  <c r="BE125" i="7"/>
  <c r="BE128" i="7"/>
  <c r="BE131" i="7"/>
  <c r="BE133" i="7"/>
  <c r="BE134" i="7"/>
  <c r="BE136" i="7"/>
  <c r="BE137" i="7"/>
  <c r="E50" i="8"/>
  <c r="BE91" i="8"/>
  <c r="BE92" i="8"/>
  <c r="BE96" i="8"/>
  <c r="BE98" i="8"/>
  <c r="BE103" i="8"/>
  <c r="BE105" i="8"/>
  <c r="BE106" i="8"/>
  <c r="BE107" i="8"/>
  <c r="BE108" i="8"/>
  <c r="BE109" i="8"/>
  <c r="BE110" i="8"/>
  <c r="F59" i="9"/>
  <c r="BE93" i="9"/>
  <c r="BE97" i="9"/>
  <c r="BE99" i="9"/>
  <c r="BE103" i="9"/>
  <c r="BE108" i="9"/>
  <c r="E50" i="10"/>
  <c r="J56" i="10"/>
  <c r="F59" i="10"/>
  <c r="J59" i="10"/>
  <c r="BE92" i="10"/>
  <c r="BE93" i="10"/>
  <c r="BE94" i="10"/>
  <c r="BE95" i="10"/>
  <c r="BE96" i="10"/>
  <c r="BE97" i="10"/>
  <c r="BE98" i="10"/>
  <c r="BE99" i="10"/>
  <c r="BE100" i="10"/>
  <c r="BE101" i="10"/>
  <c r="BE103" i="10"/>
  <c r="BE105" i="10"/>
  <c r="BE106" i="10"/>
  <c r="BE107" i="10"/>
  <c r="BE108" i="10"/>
  <c r="BE110" i="10"/>
  <c r="BE111" i="10"/>
  <c r="BE112" i="10"/>
  <c r="BE113" i="10"/>
  <c r="BE114" i="10"/>
  <c r="BE115" i="10"/>
  <c r="BE116" i="10"/>
  <c r="BE117" i="10"/>
  <c r="BE118" i="10"/>
  <c r="BE119" i="10"/>
  <c r="BE121" i="10"/>
  <c r="BE122" i="10"/>
  <c r="BK102" i="10"/>
  <c r="J102" i="10"/>
  <c r="J65" i="10" s="1"/>
  <c r="E50" i="11"/>
  <c r="J56" i="11"/>
  <c r="F59" i="11"/>
  <c r="J59" i="11"/>
  <c r="BE92" i="11"/>
  <c r="BE93" i="11"/>
  <c r="BE94" i="11"/>
  <c r="BE95" i="11"/>
  <c r="BE96" i="11"/>
  <c r="BE97" i="11"/>
  <c r="BE98" i="11"/>
  <c r="BE99" i="11"/>
  <c r="BE100" i="11"/>
  <c r="BE102" i="11"/>
  <c r="BE104" i="11"/>
  <c r="BE105" i="11"/>
  <c r="BE106" i="11"/>
  <c r="BE107" i="11"/>
  <c r="BE109" i="11"/>
  <c r="BE110" i="11"/>
  <c r="BE111" i="11"/>
  <c r="BE112" i="11"/>
  <c r="BE113" i="11"/>
  <c r="BE114" i="11"/>
  <c r="BE115" i="11"/>
  <c r="BE116" i="11"/>
  <c r="BE118" i="11"/>
  <c r="BE119" i="11"/>
  <c r="BK101" i="11"/>
  <c r="J101" i="11" s="1"/>
  <c r="J65" i="11" s="1"/>
  <c r="E50" i="12"/>
  <c r="J56" i="12"/>
  <c r="F59" i="12"/>
  <c r="J59" i="12"/>
  <c r="BE86" i="12"/>
  <c r="BE87" i="12"/>
  <c r="BE88" i="12"/>
  <c r="BE89" i="12"/>
  <c r="BE90" i="12"/>
  <c r="BE91" i="12"/>
  <c r="BE92" i="12"/>
  <c r="BE93" i="12"/>
  <c r="BE94" i="12"/>
  <c r="BE95" i="12"/>
  <c r="BE96" i="12"/>
  <c r="BE97" i="12"/>
  <c r="BE98" i="12"/>
  <c r="BE99" i="12"/>
  <c r="BE100" i="12"/>
  <c r="BE101" i="12"/>
  <c r="BE102" i="12"/>
  <c r="BE103" i="12"/>
  <c r="BE104" i="12"/>
  <c r="BE105" i="12"/>
  <c r="BE106" i="12"/>
  <c r="BE107" i="12"/>
  <c r="BE108" i="12"/>
  <c r="BE109" i="12"/>
  <c r="BE110" i="12"/>
  <c r="BE111" i="12"/>
  <c r="BE112" i="12"/>
  <c r="BE113" i="12"/>
  <c r="BE114" i="12"/>
  <c r="BE115" i="12"/>
  <c r="BE116" i="12"/>
  <c r="BE117" i="12"/>
  <c r="BE118" i="12"/>
  <c r="BE119" i="12"/>
  <c r="BE120" i="12"/>
  <c r="BE121" i="12"/>
  <c r="BE122" i="12"/>
  <c r="BE123" i="12"/>
  <c r="BE124" i="12"/>
  <c r="BE125" i="12"/>
  <c r="BE126" i="12"/>
  <c r="BE127" i="12"/>
  <c r="BE128" i="12"/>
  <c r="BE129" i="12"/>
  <c r="BE130" i="12"/>
  <c r="BE131" i="12"/>
  <c r="BE132" i="12"/>
  <c r="BE133" i="12"/>
  <c r="BE134" i="12"/>
  <c r="BE135" i="12"/>
  <c r="BE136" i="12"/>
  <c r="BE137" i="12"/>
  <c r="BE138" i="12"/>
  <c r="BE139" i="12"/>
  <c r="BE140" i="12"/>
  <c r="BE141" i="12"/>
  <c r="E50" i="13"/>
  <c r="J56" i="13"/>
  <c r="F59" i="13"/>
  <c r="J59" i="13"/>
  <c r="BE90" i="13"/>
  <c r="BK89" i="13"/>
  <c r="J89" i="13" s="1"/>
  <c r="J65" i="13" s="1"/>
  <c r="E50" i="14"/>
  <c r="J56" i="14"/>
  <c r="F58" i="14"/>
  <c r="J58" i="14"/>
  <c r="F59" i="14"/>
  <c r="J59" i="14"/>
  <c r="BE92" i="14"/>
  <c r="BE93" i="14"/>
  <c r="BE94" i="14"/>
  <c r="BE96" i="14"/>
  <c r="BE97" i="14"/>
  <c r="BE98" i="14"/>
  <c r="BE99" i="14"/>
  <c r="BE100" i="14"/>
  <c r="BE101" i="14"/>
  <c r="BE102" i="14"/>
  <c r="BE103" i="14"/>
  <c r="BE104" i="14"/>
  <c r="BE105" i="14"/>
  <c r="BE106" i="14"/>
  <c r="BE107" i="14"/>
  <c r="BE108" i="14"/>
  <c r="BE109" i="14"/>
  <c r="BE110" i="14"/>
  <c r="BE111" i="14"/>
  <c r="BE112" i="14"/>
  <c r="BE113" i="14"/>
  <c r="BE114" i="14"/>
  <c r="BE115" i="14"/>
  <c r="BE116" i="14"/>
  <c r="BE117" i="14"/>
  <c r="BE118" i="14"/>
  <c r="BE119" i="14"/>
  <c r="BE120" i="14"/>
  <c r="BE121" i="14"/>
  <c r="BE122" i="14"/>
  <c r="BE123" i="14"/>
  <c r="BE126" i="14"/>
  <c r="BK125" i="14"/>
  <c r="J125" i="14"/>
  <c r="J67" i="14" s="1"/>
  <c r="E50" i="15"/>
  <c r="J56" i="15"/>
  <c r="F58" i="15"/>
  <c r="J58" i="15"/>
  <c r="F59" i="15"/>
  <c r="J59" i="15"/>
  <c r="BE96" i="15"/>
  <c r="BE106" i="15"/>
  <c r="BE109" i="15"/>
  <c r="BE112" i="15"/>
  <c r="BE115" i="15"/>
  <c r="BE125" i="15"/>
  <c r="BE128" i="15"/>
  <c r="BE132" i="15"/>
  <c r="BE135" i="15"/>
  <c r="BE143" i="15"/>
  <c r="BE148" i="15"/>
  <c r="BE152" i="15"/>
  <c r="BE154" i="15"/>
  <c r="BE161" i="15"/>
  <c r="BE165" i="15"/>
  <c r="BE167" i="15"/>
  <c r="BE171" i="15"/>
  <c r="BE173" i="15"/>
  <c r="BE175" i="15"/>
  <c r="BE181" i="15"/>
  <c r="BE186" i="15"/>
  <c r="BE190" i="15"/>
  <c r="BE192" i="15"/>
  <c r="BE195" i="15"/>
  <c r="BE202" i="15"/>
  <c r="BE217" i="15"/>
  <c r="BE220" i="15"/>
  <c r="BE224" i="15"/>
  <c r="BK223" i="15"/>
  <c r="J223" i="15" s="1"/>
  <c r="J71" i="15" s="1"/>
  <c r="E50" i="16"/>
  <c r="J56" i="16"/>
  <c r="F58" i="16"/>
  <c r="J58" i="16"/>
  <c r="F59" i="16"/>
  <c r="J59" i="16"/>
  <c r="BE92" i="16"/>
  <c r="BE96" i="16"/>
  <c r="BE99" i="16"/>
  <c r="BE102" i="16"/>
  <c r="BE105" i="16"/>
  <c r="BE109" i="16"/>
  <c r="BE112" i="16"/>
  <c r="BE113" i="16"/>
  <c r="BE114" i="16"/>
  <c r="BE115" i="16"/>
  <c r="BE116" i="16"/>
  <c r="BE117" i="16"/>
  <c r="BE118" i="16"/>
  <c r="BE119" i="16"/>
  <c r="BE120" i="16"/>
  <c r="BE121" i="16"/>
  <c r="BE122" i="16"/>
  <c r="BE123" i="16"/>
  <c r="BE124" i="16"/>
  <c r="BE125" i="16"/>
  <c r="BE126" i="16"/>
  <c r="E50" i="17"/>
  <c r="J56" i="17"/>
  <c r="F59" i="17"/>
  <c r="J59" i="17"/>
  <c r="BE88" i="17"/>
  <c r="BE89" i="17"/>
  <c r="BE91" i="17"/>
  <c r="BE92" i="17"/>
  <c r="BE93" i="17"/>
  <c r="BE94" i="17"/>
  <c r="BE95" i="17"/>
  <c r="BE96" i="17"/>
  <c r="BE97" i="17"/>
  <c r="BE98" i="17"/>
  <c r="BE99" i="17"/>
  <c r="BE100" i="17"/>
  <c r="BE101" i="17"/>
  <c r="BE102" i="17"/>
  <c r="BE104" i="17"/>
  <c r="BE105" i="17"/>
  <c r="BE106" i="17"/>
  <c r="BE107" i="17"/>
  <c r="BE108" i="17"/>
  <c r="BE116" i="17"/>
  <c r="BE117" i="17"/>
  <c r="BE118" i="17"/>
  <c r="BE119" i="17"/>
  <c r="BE120" i="17"/>
  <c r="BE121" i="17"/>
  <c r="BE122" i="17"/>
  <c r="BE123" i="17"/>
  <c r="BE124" i="17"/>
  <c r="BE125" i="17"/>
  <c r="J36" i="2"/>
  <c r="AW56" i="1"/>
  <c r="J36" i="3"/>
  <c r="AW57" i="1" s="1"/>
  <c r="F37" i="3"/>
  <c r="BB57" i="1" s="1"/>
  <c r="F39" i="3"/>
  <c r="BD57" i="1" s="1"/>
  <c r="F36" i="4"/>
  <c r="BA58" i="1"/>
  <c r="J36" i="4"/>
  <c r="AW58" i="1"/>
  <c r="F36" i="5"/>
  <c r="BA59" i="1"/>
  <c r="J36" i="8"/>
  <c r="AW62" i="1"/>
  <c r="F38" i="8"/>
  <c r="BC62" i="1"/>
  <c r="F37" i="9"/>
  <c r="BB63" i="1"/>
  <c r="F39" i="2"/>
  <c r="BD56" i="1" s="1"/>
  <c r="F36" i="3"/>
  <c r="BA57" i="1" s="1"/>
  <c r="F38" i="4"/>
  <c r="BC58" i="1"/>
  <c r="F39" i="5"/>
  <c r="BD59" i="1"/>
  <c r="F36" i="7"/>
  <c r="BA61" i="1" s="1"/>
  <c r="F38" i="7"/>
  <c r="BC61" i="1"/>
  <c r="F36" i="8"/>
  <c r="BA62" i="1"/>
  <c r="J36" i="9"/>
  <c r="AW63" i="1"/>
  <c r="F36" i="2"/>
  <c r="BA56" i="1" s="1"/>
  <c r="F37" i="4"/>
  <c r="BB58" i="1"/>
  <c r="F39" i="4"/>
  <c r="BD58" i="1"/>
  <c r="J36" i="5"/>
  <c r="AW59" i="1"/>
  <c r="F38" i="5"/>
  <c r="BC59" i="1" s="1"/>
  <c r="F37" i="6"/>
  <c r="BB60" i="1"/>
  <c r="F39" i="6"/>
  <c r="BD60" i="1"/>
  <c r="J36" i="7"/>
  <c r="AW61" i="1"/>
  <c r="F39" i="7"/>
  <c r="BD61" i="1" s="1"/>
  <c r="F39" i="8"/>
  <c r="BD62" i="1"/>
  <c r="F36" i="10"/>
  <c r="BA64" i="1"/>
  <c r="F37" i="10"/>
  <c r="BB64" i="1"/>
  <c r="F39" i="10"/>
  <c r="BD64" i="1" s="1"/>
  <c r="J36" i="11"/>
  <c r="AW65" i="1"/>
  <c r="F37" i="11"/>
  <c r="BB65" i="1"/>
  <c r="J36" i="12"/>
  <c r="AW66" i="1"/>
  <c r="F37" i="12"/>
  <c r="BB66" i="1" s="1"/>
  <c r="F39" i="12"/>
  <c r="BD66" i="1"/>
  <c r="J36" i="14"/>
  <c r="AW68" i="1" s="1"/>
  <c r="F38" i="14"/>
  <c r="BC68" i="1"/>
  <c r="F36" i="15"/>
  <c r="BA69" i="1" s="1"/>
  <c r="F37" i="15"/>
  <c r="BB69" i="1"/>
  <c r="F39" i="15"/>
  <c r="BD69" i="1"/>
  <c r="F37" i="16"/>
  <c r="BB71" i="1" s="1"/>
  <c r="BB70" i="1" s="1"/>
  <c r="AX70" i="1" s="1"/>
  <c r="F39" i="16"/>
  <c r="BD71" i="1"/>
  <c r="BD70" i="1"/>
  <c r="J36" i="17"/>
  <c r="AW73" i="1" s="1"/>
  <c r="F38" i="17"/>
  <c r="BC73" i="1"/>
  <c r="BC72" i="1" s="1"/>
  <c r="AY72" i="1" s="1"/>
  <c r="AS54" i="1"/>
  <c r="J35" i="13"/>
  <c r="AV67" i="1" s="1"/>
  <c r="AT67" i="1" s="1"/>
  <c r="F36" i="13"/>
  <c r="BA67" i="1" s="1"/>
  <c r="F36" i="6"/>
  <c r="BA60" i="1"/>
  <c r="F37" i="7"/>
  <c r="BB61" i="1"/>
  <c r="F36" i="9"/>
  <c r="BA63" i="1"/>
  <c r="F37" i="2"/>
  <c r="BB56" i="1" s="1"/>
  <c r="F38" i="3"/>
  <c r="BC57" i="1" s="1"/>
  <c r="F37" i="5"/>
  <c r="BB59" i="1"/>
  <c r="J36" i="6"/>
  <c r="AW60" i="1"/>
  <c r="F38" i="6"/>
  <c r="BC60" i="1" s="1"/>
  <c r="F39" i="9"/>
  <c r="BD63" i="1"/>
  <c r="F38" i="2"/>
  <c r="BC56" i="1"/>
  <c r="F37" i="8"/>
  <c r="BB62" i="1"/>
  <c r="F38" i="9"/>
  <c r="BC63" i="1" s="1"/>
  <c r="J36" i="10"/>
  <c r="AW64" i="1"/>
  <c r="F38" i="10"/>
  <c r="BC64" i="1"/>
  <c r="F36" i="11"/>
  <c r="BA65" i="1"/>
  <c r="F38" i="11"/>
  <c r="BC65" i="1" s="1"/>
  <c r="F39" i="11"/>
  <c r="BD65" i="1"/>
  <c r="F36" i="12"/>
  <c r="BA66" i="1"/>
  <c r="F38" i="12"/>
  <c r="BC66" i="1"/>
  <c r="F36" i="14"/>
  <c r="BA68" i="1" s="1"/>
  <c r="F37" i="14"/>
  <c r="BB68" i="1" s="1"/>
  <c r="F39" i="14"/>
  <c r="BD68" i="1" s="1"/>
  <c r="J36" i="15"/>
  <c r="AW69" i="1" s="1"/>
  <c r="F38" i="15"/>
  <c r="BC69" i="1" s="1"/>
  <c r="F36" i="16"/>
  <c r="BA71" i="1"/>
  <c r="BA70" i="1"/>
  <c r="AW70" i="1"/>
  <c r="J36" i="16"/>
  <c r="AW71" i="1" s="1"/>
  <c r="F38" i="16"/>
  <c r="BC71" i="1" s="1"/>
  <c r="BC70" i="1" s="1"/>
  <c r="AY70" i="1" s="1"/>
  <c r="F36" i="17"/>
  <c r="BA73" i="1" s="1"/>
  <c r="BA72" i="1" s="1"/>
  <c r="AW72" i="1" s="1"/>
  <c r="F37" i="17"/>
  <c r="BB73" i="1"/>
  <c r="BB72" i="1"/>
  <c r="AX72" i="1"/>
  <c r="F39" i="17"/>
  <c r="BD73" i="1" s="1"/>
  <c r="BD72" i="1" s="1"/>
  <c r="T163" i="5" l="1"/>
  <c r="P163" i="5"/>
  <c r="R935" i="2"/>
  <c r="R163" i="5"/>
  <c r="R99" i="5" s="1"/>
  <c r="T94" i="15"/>
  <c r="T93" i="15"/>
  <c r="R94" i="15"/>
  <c r="R93" i="15"/>
  <c r="P94" i="15"/>
  <c r="P93" i="15"/>
  <c r="AU69" i="1" s="1"/>
  <c r="T90" i="11"/>
  <c r="R90" i="11"/>
  <c r="P90" i="11"/>
  <c r="AU65" i="1"/>
  <c r="T90" i="10"/>
  <c r="R90" i="10"/>
  <c r="P90" i="10"/>
  <c r="AU64" i="1" s="1"/>
  <c r="T89" i="8"/>
  <c r="R89" i="8"/>
  <c r="T90" i="7"/>
  <c r="P90" i="7"/>
  <c r="AU61" i="1"/>
  <c r="R100" i="5"/>
  <c r="T89" i="4"/>
  <c r="P89" i="4"/>
  <c r="AU58" i="1" s="1"/>
  <c r="R90" i="9"/>
  <c r="P89" i="8"/>
  <c r="AU62" i="1"/>
  <c r="T1258" i="2"/>
  <c r="P1258" i="2"/>
  <c r="R1108" i="2"/>
  <c r="R123" i="2"/>
  <c r="P90" i="9"/>
  <c r="AU63" i="1"/>
  <c r="R90" i="7"/>
  <c r="T89" i="6"/>
  <c r="R89" i="6"/>
  <c r="P89" i="6"/>
  <c r="AU60" i="1" s="1"/>
  <c r="T100" i="5"/>
  <c r="T99" i="5" s="1"/>
  <c r="P100" i="5"/>
  <c r="P99" i="5"/>
  <c r="AU59" i="1"/>
  <c r="R89" i="4"/>
  <c r="R1258" i="2"/>
  <c r="BK1258" i="2"/>
  <c r="J1258" i="2"/>
  <c r="J81" i="2" s="1"/>
  <c r="T1108" i="2"/>
  <c r="P1108" i="2"/>
  <c r="P123" i="2" s="1"/>
  <c r="P122" i="2" s="1"/>
  <c r="AU56" i="1" s="1"/>
  <c r="T935" i="2"/>
  <c r="T123" i="2" s="1"/>
  <c r="T122" i="2" s="1"/>
  <c r="P935" i="2"/>
  <c r="BK124" i="2"/>
  <c r="J124" i="2"/>
  <c r="J65" i="2" s="1"/>
  <c r="BK1108" i="2"/>
  <c r="J1108" i="2" s="1"/>
  <c r="J75" i="2" s="1"/>
  <c r="J1259" i="2"/>
  <c r="J82" i="2"/>
  <c r="J1960" i="2"/>
  <c r="J99" i="2"/>
  <c r="BK88" i="3"/>
  <c r="J88" i="3" s="1"/>
  <c r="J64" i="3" s="1"/>
  <c r="BK89" i="4"/>
  <c r="J89" i="4" s="1"/>
  <c r="J63" i="4" s="1"/>
  <c r="BK100" i="5"/>
  <c r="J100" i="5"/>
  <c r="J64" i="5" s="1"/>
  <c r="BK90" i="7"/>
  <c r="J90" i="7" s="1"/>
  <c r="J63" i="7" s="1"/>
  <c r="BK89" i="8"/>
  <c r="J89" i="8"/>
  <c r="BK90" i="9"/>
  <c r="J90" i="9"/>
  <c r="J63" i="9" s="1"/>
  <c r="BK935" i="2"/>
  <c r="J935" i="2" s="1"/>
  <c r="J71" i="2" s="1"/>
  <c r="BK89" i="6"/>
  <c r="J89" i="6"/>
  <c r="J63" i="6"/>
  <c r="BK90" i="10"/>
  <c r="J90" i="10" s="1"/>
  <c r="J63" i="10" s="1"/>
  <c r="BK90" i="11"/>
  <c r="J90" i="11"/>
  <c r="J63" i="11" s="1"/>
  <c r="BK88" i="13"/>
  <c r="J88" i="13"/>
  <c r="J64" i="13"/>
  <c r="BK124" i="14"/>
  <c r="J124" i="14"/>
  <c r="J66" i="14" s="1"/>
  <c r="BK123" i="15"/>
  <c r="J123" i="15" s="1"/>
  <c r="J66" i="15" s="1"/>
  <c r="BK200" i="15"/>
  <c r="J200" i="15"/>
  <c r="J69" i="15" s="1"/>
  <c r="BK90" i="16"/>
  <c r="J90" i="16" s="1"/>
  <c r="J65" i="16" s="1"/>
  <c r="BK86" i="17"/>
  <c r="J86" i="17"/>
  <c r="J63" i="17"/>
  <c r="J32" i="8"/>
  <c r="AG62" i="1" s="1"/>
  <c r="J32" i="12"/>
  <c r="AG66" i="1" s="1"/>
  <c r="F35" i="13"/>
  <c r="AZ67" i="1" s="1"/>
  <c r="J35" i="2"/>
  <c r="AV56" i="1" s="1"/>
  <c r="AT56" i="1" s="1"/>
  <c r="F35" i="3"/>
  <c r="AZ57" i="1" s="1"/>
  <c r="J35" i="3"/>
  <c r="AV57" i="1" s="1"/>
  <c r="AT57" i="1" s="1"/>
  <c r="F35" i="4"/>
  <c r="AZ58" i="1"/>
  <c r="F35" i="5"/>
  <c r="AZ59" i="1" s="1"/>
  <c r="F35" i="6"/>
  <c r="AZ60" i="1" s="1"/>
  <c r="F35" i="7"/>
  <c r="AZ61" i="1" s="1"/>
  <c r="F35" i="8"/>
  <c r="AZ62" i="1"/>
  <c r="F35" i="9"/>
  <c r="AZ63" i="1" s="1"/>
  <c r="J35" i="9"/>
  <c r="AV63" i="1" s="1"/>
  <c r="AT63" i="1" s="1"/>
  <c r="BA55" i="1"/>
  <c r="AW55" i="1" s="1"/>
  <c r="BB55" i="1"/>
  <c r="AX55" i="1" s="1"/>
  <c r="BC55" i="1"/>
  <c r="AY55" i="1" s="1"/>
  <c r="BD55" i="1"/>
  <c r="BD54" i="1" s="1"/>
  <c r="W33" i="1" s="1"/>
  <c r="F35" i="2"/>
  <c r="AZ56" i="1" s="1"/>
  <c r="J35" i="4"/>
  <c r="AV58" i="1" s="1"/>
  <c r="AT58" i="1" s="1"/>
  <c r="J35" i="5"/>
  <c r="AV59" i="1"/>
  <c r="AT59" i="1" s="1"/>
  <c r="J35" i="6"/>
  <c r="AV60" i="1"/>
  <c r="AT60" i="1"/>
  <c r="J35" i="7"/>
  <c r="AV61" i="1"/>
  <c r="AT61" i="1"/>
  <c r="J35" i="8"/>
  <c r="AV62" i="1" s="1"/>
  <c r="AT62" i="1" s="1"/>
  <c r="F35" i="10"/>
  <c r="AZ64" i="1"/>
  <c r="J35" i="10"/>
  <c r="AV64" i="1"/>
  <c r="AT64" i="1"/>
  <c r="F35" i="11"/>
  <c r="AZ65" i="1" s="1"/>
  <c r="J35" i="11"/>
  <c r="AV65" i="1"/>
  <c r="AT65" i="1"/>
  <c r="F35" i="12"/>
  <c r="AZ66" i="1"/>
  <c r="J35" i="12"/>
  <c r="AV66" i="1" s="1"/>
  <c r="AT66" i="1" s="1"/>
  <c r="F35" i="14"/>
  <c r="AZ68" i="1" s="1"/>
  <c r="J35" i="14"/>
  <c r="AV68" i="1" s="1"/>
  <c r="AT68" i="1" s="1"/>
  <c r="F35" i="15"/>
  <c r="AZ69" i="1" s="1"/>
  <c r="J35" i="15"/>
  <c r="AV69" i="1"/>
  <c r="AT69" i="1"/>
  <c r="F35" i="16"/>
  <c r="AZ71" i="1" s="1"/>
  <c r="AZ70" i="1" s="1"/>
  <c r="AV70" i="1" s="1"/>
  <c r="AT70" i="1" s="1"/>
  <c r="J35" i="16"/>
  <c r="AV71" i="1"/>
  <c r="AT71" i="1"/>
  <c r="F35" i="17"/>
  <c r="AZ73" i="1" s="1"/>
  <c r="AZ72" i="1" s="1"/>
  <c r="AV72" i="1" s="1"/>
  <c r="AT72" i="1" s="1"/>
  <c r="J35" i="17"/>
  <c r="AV73" i="1"/>
  <c r="AT73" i="1"/>
  <c r="R122" i="2" l="1"/>
  <c r="J41" i="8"/>
  <c r="J41" i="12"/>
  <c r="BK90" i="14"/>
  <c r="J90" i="14" s="1"/>
  <c r="J64" i="14" s="1"/>
  <c r="BK94" i="15"/>
  <c r="J94" i="15"/>
  <c r="J64" i="15" s="1"/>
  <c r="BK87" i="3"/>
  <c r="J87" i="3" s="1"/>
  <c r="J63" i="3" s="1"/>
  <c r="J63" i="8"/>
  <c r="BK123" i="2"/>
  <c r="J123" i="2"/>
  <c r="J64" i="2"/>
  <c r="BK99" i="5"/>
  <c r="J99" i="5"/>
  <c r="J63" i="5"/>
  <c r="BK87" i="13"/>
  <c r="J87" i="13" s="1"/>
  <c r="J63" i="13" s="1"/>
  <c r="BK89" i="16"/>
  <c r="J89" i="16"/>
  <c r="J64" i="16" s="1"/>
  <c r="AN62" i="1"/>
  <c r="AN66" i="1"/>
  <c r="AU55" i="1"/>
  <c r="AU54" i="1" s="1"/>
  <c r="AZ55" i="1"/>
  <c r="AV55" i="1" s="1"/>
  <c r="AT55" i="1" s="1"/>
  <c r="J32" i="6"/>
  <c r="AG60" i="1"/>
  <c r="AN60" i="1"/>
  <c r="J32" i="7"/>
  <c r="AG61" i="1" s="1"/>
  <c r="AN61" i="1" s="1"/>
  <c r="J32" i="9"/>
  <c r="AG63" i="1"/>
  <c r="AN63" i="1" s="1"/>
  <c r="BA54" i="1"/>
  <c r="W30" i="1" s="1"/>
  <c r="BB54" i="1"/>
  <c r="W31" i="1" s="1"/>
  <c r="BC54" i="1"/>
  <c r="W32" i="1" s="1"/>
  <c r="J32" i="4"/>
  <c r="AG58" i="1" s="1"/>
  <c r="AN58" i="1" s="1"/>
  <c r="J32" i="10"/>
  <c r="AG64" i="1"/>
  <c r="AN64" i="1" s="1"/>
  <c r="J32" i="11"/>
  <c r="AG65" i="1"/>
  <c r="AN65" i="1"/>
  <c r="J32" i="17"/>
  <c r="AG73" i="1"/>
  <c r="AG72" i="1"/>
  <c r="AN72" i="1"/>
  <c r="J41" i="4" l="1"/>
  <c r="J41" i="6"/>
  <c r="AN73" i="1"/>
  <c r="BK122" i="2"/>
  <c r="J122" i="2"/>
  <c r="J63" i="2"/>
  <c r="J41" i="7"/>
  <c r="J41" i="9"/>
  <c r="J41" i="10"/>
  <c r="J41" i="11"/>
  <c r="BK89" i="14"/>
  <c r="J89" i="14"/>
  <c r="J63" i="14" s="1"/>
  <c r="BK93" i="15"/>
  <c r="J93" i="15" s="1"/>
  <c r="J63" i="15" s="1"/>
  <c r="BK88" i="16"/>
  <c r="J88" i="16"/>
  <c r="J63" i="16"/>
  <c r="J41" i="17"/>
  <c r="J32" i="5"/>
  <c r="AG59" i="1"/>
  <c r="AN59" i="1"/>
  <c r="AW54" i="1"/>
  <c r="AK30" i="1" s="1"/>
  <c r="AX54" i="1"/>
  <c r="AY54" i="1"/>
  <c r="J32" i="13"/>
  <c r="AG67" i="1"/>
  <c r="AN67" i="1"/>
  <c r="J32" i="3"/>
  <c r="AG57" i="1" s="1"/>
  <c r="AN57" i="1" s="1"/>
  <c r="AZ54" i="1"/>
  <c r="W29" i="1" s="1"/>
  <c r="J41" i="3" l="1"/>
  <c r="J41" i="5"/>
  <c r="J41" i="13"/>
  <c r="AV54" i="1"/>
  <c r="AK29" i="1" s="1"/>
  <c r="J32" i="2"/>
  <c r="AG56" i="1"/>
  <c r="AN56" i="1"/>
  <c r="J32" i="14"/>
  <c r="AG68" i="1" s="1"/>
  <c r="AN68" i="1" s="1"/>
  <c r="J32" i="15"/>
  <c r="AG69" i="1"/>
  <c r="AN69" i="1"/>
  <c r="J32" i="16"/>
  <c r="AG71" i="1" s="1"/>
  <c r="AG70" i="1" s="1"/>
  <c r="AN70" i="1" s="1"/>
  <c r="AN71" i="1" l="1"/>
  <c r="J41" i="2"/>
  <c r="J41" i="14"/>
  <c r="J41" i="15"/>
  <c r="J41" i="16"/>
  <c r="AT54" i="1"/>
  <c r="AG55" i="1"/>
  <c r="AG54" i="1" s="1"/>
  <c r="AK26" i="1" s="1"/>
  <c r="AK35" i="1" s="1"/>
  <c r="AN54" i="1" l="1"/>
  <c r="AN55" i="1"/>
</calcChain>
</file>

<file path=xl/sharedStrings.xml><?xml version="1.0" encoding="utf-8"?>
<sst xmlns="http://schemas.openxmlformats.org/spreadsheetml/2006/main" count="34160" uniqueCount="4456">
  <si>
    <t>Export Komplet</t>
  </si>
  <si>
    <t>VZ</t>
  </si>
  <si>
    <t>2.0</t>
  </si>
  <si>
    <t>ZAMOK</t>
  </si>
  <si>
    <t>False</t>
  </si>
  <si>
    <t>{d60f5673-b03e-4f6a-bb46-c4bfdb70187d}</t>
  </si>
  <si>
    <t>0,01</t>
  </si>
  <si>
    <t>21</t>
  </si>
  <si>
    <t>15</t>
  </si>
  <si>
    <t>REKAPITULACE STAVBY</t>
  </si>
  <si>
    <t>v ---  níže se nacházejí doplnkové a pomocné údaje k sestavám  --- v</t>
  </si>
  <si>
    <t>Návod na vyplnění</t>
  </si>
  <si>
    <t>0,001</t>
  </si>
  <si>
    <t>Kód:</t>
  </si>
  <si>
    <t>RSS20-04-01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</si>
  <si>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</si>
  <si>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</si>
  <si>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Sportovní hala při ZŠ Rychnovská 139, Praha 18</t>
  </si>
  <si>
    <t>KSO:</t>
  </si>
  <si>
    <t>802 23 3</t>
  </si>
  <si>
    <t>CC-CZ:</t>
  </si>
  <si>
    <t/>
  </si>
  <si>
    <t>Místo:</t>
  </si>
  <si>
    <t xml:space="preserve"> </t>
  </si>
  <si>
    <t>Datum:</t>
  </si>
  <si>
    <t>17. 4. 2020</t>
  </si>
  <si>
    <t>Zadavatel:</t>
  </si>
  <si>
    <t>IČ:</t>
  </si>
  <si>
    <t>Městská část Praha 18</t>
  </si>
  <si>
    <t>DIČ:</t>
  </si>
  <si>
    <t>Uchazeč:</t>
  </si>
  <si>
    <t>Vyplň údaj</t>
  </si>
  <si>
    <t>Projektant:</t>
  </si>
  <si>
    <t>25764314</t>
  </si>
  <si>
    <t>Arch.Design,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</si>
  <si>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</si>
  <si>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</si>
  <si>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</si>
  <si>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Předmětný dokument je odbornou studií předběžných prací a materiálů vydaný ve formě soupisu prací a dodávek. Veškeré položky musí být dodavatelem oceněny se všemi nutnými a skrytými náležitostmi, detaily a doplňky vyžadující PD a technologické postupy. Pokud dodavatel nevznese dotaz, nebo návrh na doplnění výkazu výměr před předložením cenové nabídky, rozumí se tím, že veškeré souvislosti promítl do JC položek prací, materiálů a VRN.</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</si>
  <si>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</si>
  <si>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</si>
  <si>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</si>
  <si>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</si>
  <si>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</si>
  <si>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</si>
  <si>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</si>
  <si>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</si>
  <si>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</si>
  <si>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</si>
  <si>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</si>
  <si>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</si>
  <si>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</si>
  <si>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</si>
  <si>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</si>
  <si>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</si>
  <si>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</si>
  <si>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</si>
  <si>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</si>
  <si>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</si>
  <si>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</si>
  <si>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</si>
  <si>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</si>
  <si>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</si>
  <si>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</si>
  <si>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</si>
  <si>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</si>
  <si>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</si>
  <si>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</si>
  <si>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</si>
  <si>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</si>
  <si>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</si>
  <si>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</si>
  <si>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</si>
  <si>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</si>
  <si>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</si>
  <si>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</si>
  <si>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</si>
  <si>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</si>
  <si>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Sportovní hala</t>
  </si>
  <si>
    <t>STA</t>
  </si>
  <si>
    <t>1</t>
  </si>
  <si>
    <t>{2eda5b73-d4f2-482b-bea1-b9e21d4cb9a5}</t>
  </si>
  <si>
    <t>2</t>
  </si>
  <si>
    <t>/</t>
  </si>
  <si>
    <t>D.1.1-2</t>
  </si>
  <si>
    <t>ASŘ,KSŘ Soupis prací a dodávek</t>
  </si>
  <si>
    <t>Soupis</t>
  </si>
  <si>
    <t>{20492803-c9c9-4000-8934-6f41ea2535bb}</t>
  </si>
  <si>
    <t>D.1.4.a</t>
  </si>
  <si>
    <t>Zdravotechnika</t>
  </si>
  <si>
    <t>{1dd3285e-1afc-42d6-af07-6ffa6bc8674b}</t>
  </si>
  <si>
    <t>D.1.4.b</t>
  </si>
  <si>
    <t>Vzduchotechnika</t>
  </si>
  <si>
    <t>{08df8c60-a22d-4723-99f1-eba8a2ab28db}</t>
  </si>
  <si>
    <t>D.1.4.c</t>
  </si>
  <si>
    <t>Vytápění</t>
  </si>
  <si>
    <t>{bb0b958e-8f54-4900-a185-243b97c381c9}</t>
  </si>
  <si>
    <t>D.1.4.d</t>
  </si>
  <si>
    <t>Silnoproud</t>
  </si>
  <si>
    <t>{7302f0fa-dd8d-4007-915c-739f2ed66000}</t>
  </si>
  <si>
    <t>D.1.4.e1</t>
  </si>
  <si>
    <t>Slaboproud - SK</t>
  </si>
  <si>
    <t>{5fe833b0-7ad1-4842-abad-109768c45071}</t>
  </si>
  <si>
    <t>D.1.4.e2</t>
  </si>
  <si>
    <t>Slaboproud - CCTV</t>
  </si>
  <si>
    <t>{ad75457b-5e00-4dda-8ca0-34f3c0160fcd}</t>
  </si>
  <si>
    <t>D.1.4.e3</t>
  </si>
  <si>
    <t>Slaboproud - PZTS</t>
  </si>
  <si>
    <t>{9711f518-d3df-4ade-b477-c9370c81c861}</t>
  </si>
  <si>
    <t>D.1.4.e4</t>
  </si>
  <si>
    <t>Slaboproud - MR</t>
  </si>
  <si>
    <t>{a0f3f35e-0184-4529-a9cc-873e57217654}</t>
  </si>
  <si>
    <t>D.1.4.e5</t>
  </si>
  <si>
    <t>Slaboproud - JČ</t>
  </si>
  <si>
    <t>{4a8c4a74-405b-4e26-9f7b-b4d3a0b4939c}</t>
  </si>
  <si>
    <t>D.1.4.f</t>
  </si>
  <si>
    <t>Měření a regulace</t>
  </si>
  <si>
    <t>{77d697eb-c463-4123-a682-f2e758741cfc}</t>
  </si>
  <si>
    <t>D.1.4.g</t>
  </si>
  <si>
    <t>Přeložka SEK</t>
  </si>
  <si>
    <t>{f57b7b52-fc20-4e9a-884f-dcc0c9abc2f7}</t>
  </si>
  <si>
    <t>D.1.4.h</t>
  </si>
  <si>
    <t>Sadové úpravy</t>
  </si>
  <si>
    <t>{eb252114-2046-400c-a332-804ba78763bb}</t>
  </si>
  <si>
    <t>D.1.4.i</t>
  </si>
  <si>
    <t>Zpevněné plochy</t>
  </si>
  <si>
    <t>{7c84536c-4d38-432a-b7c3-209b9ca9f51a}</t>
  </si>
  <si>
    <t>SO02</t>
  </si>
  <si>
    <t>Vsakovací nádrž a areálové rozvody</t>
  </si>
  <si>
    <t>{7eb3f7f0-1428-40e9-ad90-c75c78104ceb}</t>
  </si>
  <si>
    <t>02.01</t>
  </si>
  <si>
    <t>Sopis prací a dodávek</t>
  </si>
  <si>
    <t>{9695ae07-926f-4bf8-8179-984f8aaffd69}</t>
  </si>
  <si>
    <t>VRN</t>
  </si>
  <si>
    <t>Vedlejší a ostatní rozpočtové náklady</t>
  </si>
  <si>
    <t>VON</t>
  </si>
  <si>
    <t>{02286f73-540e-48b8-9dfd-a7ad6d8be464}</t>
  </si>
  <si>
    <t>VRN.01</t>
  </si>
  <si>
    <t>{ede6352a-2bfd-4cbc-a7ee-01ec49524a9b}</t>
  </si>
  <si>
    <t>IC_01</t>
  </si>
  <si>
    <t>Minerální podhled 600/600</t>
  </si>
  <si>
    <t>45,59</t>
  </si>
  <si>
    <t>3</t>
  </si>
  <si>
    <t>IC_02</t>
  </si>
  <si>
    <t>SDK podhled do vlhka</t>
  </si>
  <si>
    <t>25,06</t>
  </si>
  <si>
    <t>KRYCÍ LIST SOUPISU PRACÍ</t>
  </si>
  <si>
    <t>IC_03</t>
  </si>
  <si>
    <t>Akustický lamelový podhled</t>
  </si>
  <si>
    <t>319,072</t>
  </si>
  <si>
    <t>IC_04</t>
  </si>
  <si>
    <t>Uzavírací nátěr na strop</t>
  </si>
  <si>
    <t>138,4</t>
  </si>
  <si>
    <t>IF_01</t>
  </si>
  <si>
    <t>Sportovní podlaha</t>
  </si>
  <si>
    <t>298,56</t>
  </si>
  <si>
    <t>IF_02</t>
  </si>
  <si>
    <t>PVC</t>
  </si>
  <si>
    <t>50,9</t>
  </si>
  <si>
    <t>Objekt:</t>
  </si>
  <si>
    <t>IF_03</t>
  </si>
  <si>
    <t>Keram. dl.</t>
  </si>
  <si>
    <t>44,672</t>
  </si>
  <si>
    <t>SO01 - Sportovní hala</t>
  </si>
  <si>
    <t>IF_03a</t>
  </si>
  <si>
    <t>Ker. dl. sprchy</t>
  </si>
  <si>
    <t>6,528</t>
  </si>
  <si>
    <t>Soupis:</t>
  </si>
  <si>
    <t>IF_06</t>
  </si>
  <si>
    <t>Uzavírací nátěr šachet</t>
  </si>
  <si>
    <t>3,83</t>
  </si>
  <si>
    <t>D.1.1-2 - ASŘ,KSŘ Soupis prací a dodávek</t>
  </si>
  <si>
    <t>IF_07</t>
  </si>
  <si>
    <t>Epox stěrka - sklady</t>
  </si>
  <si>
    <t>96,61</t>
  </si>
  <si>
    <t>IF_05</t>
  </si>
  <si>
    <t>Epox. stěrka podesty</t>
  </si>
  <si>
    <t>3,675</t>
  </si>
  <si>
    <t>IF_05st</t>
  </si>
  <si>
    <t>Rozvinutá plocha schodiště</t>
  </si>
  <si>
    <t>10,8</t>
  </si>
  <si>
    <t>IF_04</t>
  </si>
  <si>
    <t>PVC galerie</t>
  </si>
  <si>
    <t>77,12</t>
  </si>
  <si>
    <t>IW_04</t>
  </si>
  <si>
    <t>Aku lamelový obklad</t>
  </si>
  <si>
    <t>87</t>
  </si>
  <si>
    <t>EW_01</t>
  </si>
  <si>
    <t>Zateplení stěny pod úrovní terénu</t>
  </si>
  <si>
    <t>606,215</t>
  </si>
  <si>
    <t>EW_02</t>
  </si>
  <si>
    <t>KZS na ŽB</t>
  </si>
  <si>
    <t>136,552</t>
  </si>
  <si>
    <t>EW_03</t>
  </si>
  <si>
    <t>KZS na ŽB v oblasti soklu</t>
  </si>
  <si>
    <t>12,337</t>
  </si>
  <si>
    <t>EW_04</t>
  </si>
  <si>
    <t>Uzavírací stěrka</t>
  </si>
  <si>
    <t>166,85</t>
  </si>
  <si>
    <t>izol_V</t>
  </si>
  <si>
    <t>Plocha vodorovná izolace</t>
  </si>
  <si>
    <t>566,981</t>
  </si>
  <si>
    <t>izol_S</t>
  </si>
  <si>
    <t>Plocha svislé izolace</t>
  </si>
  <si>
    <t>618,552</t>
  </si>
  <si>
    <t>EF_01</t>
  </si>
  <si>
    <t>Střecha haly</t>
  </si>
  <si>
    <t>422,003</t>
  </si>
  <si>
    <t>EF_02</t>
  </si>
  <si>
    <t>Střecha krčku</t>
  </si>
  <si>
    <t>37,554</t>
  </si>
  <si>
    <t>REKAPITULACE ČLENĚNÍ SOUPISU PRACÍ</t>
  </si>
  <si>
    <t>Kód dílu - Popis</t>
  </si>
  <si>
    <t>Cena celkem [CZK]</t>
  </si>
  <si>
    <t>-1</t>
  </si>
  <si>
    <t>HSV - Práce a dodávky HSV</t>
  </si>
  <si>
    <t xml:space="preserve">    1 - Zemní práce</t>
  </si>
  <si>
    <t xml:space="preserve">      15 - Zemní práce - zajištění výkopu, násypu a svahu</t>
  </si>
  <si>
    <t xml:space="preserve">    2 - Zakládání</t>
  </si>
  <si>
    <t xml:space="preserve">    3 - Svislé a kompletní konstrukce</t>
  </si>
  <si>
    <t xml:space="preserve">    4 - Vodorovné konstrukce</t>
  </si>
  <si>
    <t xml:space="preserve">      43 - Schodišťové konstrukce a rampy</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</si>
  <si>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</si>
  <si>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</si>
  <si>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</si>
  <si>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</si>
  <si>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</si>
  <si>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</si>
  <si>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</si>
  <si>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</si>
  <si>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</si>
  <si>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</si>
  <si>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</si>
  <si>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</si>
  <si>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</si>
  <si>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</si>
  <si>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763 - Konstrukce suché výstavby</t>
  </si>
  <si>
    <t xml:space="preserve">    764 - Konstrukce klempířské</t>
  </si>
  <si>
    <t xml:space="preserve">    766 - Konstrukce truhlářské</t>
  </si>
  <si>
    <t xml:space="preserve">    767 - Konstrukce zámečnické</t>
  </si>
  <si>
    <t xml:space="preserve">    770 - Otvorové prvky z hliníkových profilů</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</si>
  <si>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</si>
  <si>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</si>
  <si>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</si>
  <si>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</si>
  <si>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</si>
  <si>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</si>
  <si>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</si>
  <si>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799 - Ostatní</t>
  </si>
  <si>
    <t>M - Práce a dodávky M</t>
  </si>
  <si>
    <t xml:space="preserve">    33-M - Montáže dopr.zaříz.,sklad. zař. a váh</t>
  </si>
  <si>
    <t xml:space="preserve">    79-M - Montáž sportovního vybavení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</si>
  <si>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</si>
  <si>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</si>
  <si>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</si>
  <si>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</si>
  <si>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</si>
  <si>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</si>
  <si>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</si>
  <si>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</si>
  <si>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</si>
  <si>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</si>
  <si>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</si>
  <si>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</si>
  <si>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</si>
  <si>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</si>
  <si>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</si>
  <si>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</si>
  <si>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</si>
  <si>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</si>
  <si>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</si>
  <si>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s odstraněním kořenů strojně průměru kmene do 100 mm v rovině nebo ve svahu sklonu terénu do 1:5, při celkové ploše přes 100 do 500 m2</t>
  </si>
  <si>
    <t>m2</t>
  </si>
  <si>
    <t>CS ÚRS 2020 01</t>
  </si>
  <si>
    <t>4</t>
  </si>
  <si>
    <t>552240961</t>
  </si>
  <si>
    <t>PSC</t>
  </si>
  <si>
    <t xml:space="preserve">Poznámka k souboru cen:_x000D_
1. V ceně jsou započteny i náklady na případné nutné odklizení křovin a stromů na hromady na vzdálenost do 50 m, nebo naložení na dopravní prostředek._x000D_
2. Průměr kmenů stromů (křovin) se měří 0,15 m nad přilehlým terénem._x000D_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</si>
  <si>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VV</t>
  </si>
  <si>
    <t>do JC zohlednit veškeré veškeré náklady na odstranění  zeleně dle PD</t>
  </si>
  <si>
    <t>uvažována plocha staveniště</t>
  </si>
  <si>
    <t>2154</t>
  </si>
  <si>
    <t>113107152</t>
  </si>
  <si>
    <t>Odstranění podkladů nebo krytů strojně plochy jednotlivě přes 50 m2 do 200 m2 s přemístěním hmot na skládku na vzdálenost do 20 m nebo s naložením na dopravní prostředek z kameniva těženého, o tl. vrstvy přes 100 do 200 mm</t>
  </si>
  <si>
    <t>531907185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</si>
  <si>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</si>
  <si>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pod bouranou dlažbou</t>
  </si>
  <si>
    <t>159,1</t>
  </si>
  <si>
    <t>113107213</t>
  </si>
  <si>
    <t>Odstranění podkladů nebo krytů strojně plochy jednotlivě přes 200 m2 s přemístěním hmot na skládku na vzdálenost do 20 m nebo s naložením na dopravní prostředek z kameniva těženého, o tl. vrstvy přes 200 do 300 mm</t>
  </si>
  <si>
    <t>504004396</t>
  </si>
  <si>
    <t>skladba antukového sportoviště vč. podkladní vrstvy</t>
  </si>
  <si>
    <t>výměra dle projektanta</t>
  </si>
  <si>
    <t>476,0</t>
  </si>
  <si>
    <t>113202111</t>
  </si>
  <si>
    <t>Vytrhání obrub s vybouráním lože, s přemístěním hmot na skládku na vzdálenost do 3 m nebo s naložením na dopravní prostředek z krajníků nebo obrubníků stojatých</t>
  </si>
  <si>
    <t>m</t>
  </si>
  <si>
    <t>2118476660</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</si>
  <si>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</si>
  <si>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okolo rušených chodníků - výměra dle projektanta</t>
  </si>
  <si>
    <t>56,0</t>
  </si>
  <si>
    <t>5</t>
  </si>
  <si>
    <t>115101201</t>
  </si>
  <si>
    <t>Čerpání vody na dopravní výšku do 10 m s uvažovaným průměrným přítokem do 500 l/min</t>
  </si>
  <si>
    <t>hod</t>
  </si>
  <si>
    <t>414410111</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</si>
  <si>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</si>
  <si>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stanoveno předpokladem</t>
  </si>
  <si>
    <t>50</t>
  </si>
  <si>
    <t>6</t>
  </si>
  <si>
    <t>115101301</t>
  </si>
  <si>
    <t>Pohotovost záložní čerpací soupravy pro dopravní výšku do 10 m s uvažovaným průměrným přítokem do 500 l/min</t>
  </si>
  <si>
    <t>den</t>
  </si>
  <si>
    <t>-1153704469</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</si>
  <si>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</si>
  <si>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stanoveno předpokladem k rozsahu zemních prací</t>
  </si>
  <si>
    <t>60</t>
  </si>
  <si>
    <t>7</t>
  </si>
  <si>
    <t>131251106</t>
  </si>
  <si>
    <t>Hloubení nezapažených jam a zářezů strojně s urovnáním dna do předepsaného profilu a spádu v hornině třídy těžitelnosti I skupiny 3 přes 1 000 do 5 000 m3</t>
  </si>
  <si>
    <t>m3</t>
  </si>
  <si>
    <t>-1362663597</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</si>
  <si>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</si>
  <si>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dle info projektanta uvažována úroveň výkopů od 0,000m</t>
  </si>
  <si>
    <t>odpočet výkopu v blízkosti pažení</t>
  </si>
  <si>
    <t>-485,73</t>
  </si>
  <si>
    <t>Mezisoučet</t>
  </si>
  <si>
    <t>Veškerá kubatura výkopů - plocha figury měřena z el.podoby PD vynásobena hloubkou výkopu</t>
  </si>
  <si>
    <t>výkop pro opěrné stěny jižní část</t>
  </si>
  <si>
    <t>1,44*254,0</t>
  </si>
  <si>
    <t>svahování</t>
  </si>
  <si>
    <t>1,44/2*72,0</t>
  </si>
  <si>
    <t>výkop pro spojovací krček</t>
  </si>
  <si>
    <t>3,1*63,0</t>
  </si>
  <si>
    <t>3,1/2*(53,8+26,0)</t>
  </si>
  <si>
    <t>výkop pro halu na úroveň -3,700m</t>
  </si>
  <si>
    <t>3,7*560,0</t>
  </si>
  <si>
    <t>(3,7-1,44)/2*2,66*19,8*2</t>
  </si>
  <si>
    <t>3,7/2*75,0</t>
  </si>
  <si>
    <t>lavička nad pažením</t>
  </si>
  <si>
    <t>1,0*36,5</t>
  </si>
  <si>
    <t>1,0/2*39,0</t>
  </si>
  <si>
    <t>výkop pro výtah od úrovně -3,700m</t>
  </si>
  <si>
    <t>(4,65-3,7)*12,9</t>
  </si>
  <si>
    <t>(5,45-3,7)*12,4</t>
  </si>
  <si>
    <t>(4,65-3,7)/2*2,65*2</t>
  </si>
  <si>
    <t>(5,45-3,7)/2*27,0</t>
  </si>
  <si>
    <t>výkop pro opěrné stěny severní část</t>
  </si>
  <si>
    <t>na úroveň -1,440m</t>
  </si>
  <si>
    <t>1,44*208,0</t>
  </si>
  <si>
    <t>1,44/2*(22,0*2)</t>
  </si>
  <si>
    <t>prohloubení na -3,300m</t>
  </si>
  <si>
    <t>(3,3-1,44)*52,0</t>
  </si>
  <si>
    <t>(3,3-1,44)/2*60,0</t>
  </si>
  <si>
    <t>3,3/2*45,0</t>
  </si>
  <si>
    <t>Součet</t>
  </si>
  <si>
    <t>8</t>
  </si>
  <si>
    <t>131251206</t>
  </si>
  <si>
    <t>Hloubení zapažených jam a zářezů strojně s urovnáním dna do předepsaného profilu a spádu v hornině třídy těžitelnosti I skupiny 3 přes 1 000 do 5 000 m3</t>
  </si>
  <si>
    <t>-352344624</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</si>
  <si>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Výpočet objemu vykopávky v pažených prostorách se stanovuje dle přílohy č. 3 tohoto katalogu._x000D_
</t>
  </si>
  <si>
    <t xml:space="preserve">poměrná část výkopu v blízkosti 4m od pažení </t>
  </si>
  <si>
    <t>3,7*4,0*(28,08+0,8*2)</t>
  </si>
  <si>
    <t>krajní svahy</t>
  </si>
  <si>
    <t>3,7*4,0*(2,26*2)-2,26/2*4,0*(2,26*2)</t>
  </si>
  <si>
    <t>9</t>
  </si>
  <si>
    <t>162.INDIV.</t>
  </si>
  <si>
    <t>Vodorovné přemístění větví, kmenů nebo pařezů s naložením, složením a dopravou, ekologické uložení pro následné využití bio hmoty</t>
  </si>
  <si>
    <t>kompl</t>
  </si>
  <si>
    <t>734818099</t>
  </si>
  <si>
    <t xml:space="preserve">Poznámka k souboru cen:_x000D_
1. Průměr kmene i pařezu se měří v místě řezu._x000D_
2. Měrná jednotka kus je 1 strom._x000D_
</t>
  </si>
  <si>
    <t>10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</si>
  <si>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</si>
  <si>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</si>
  <si>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1555641261</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</si>
  <si>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</si>
  <si>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dle projektanta není uvažována na pozemku mezideponie</t>
  </si>
  <si>
    <t>odvoz výkopku</t>
  </si>
  <si>
    <t>3254,708+485,73</t>
  </si>
  <si>
    <t>dovoz pro zásyp a násyp</t>
  </si>
  <si>
    <t>1774,856+1066,291</t>
  </si>
  <si>
    <t>11</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</si>
  <si>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</si>
  <si>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</si>
  <si>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746001200</t>
  </si>
  <si>
    <t>6581,585*10</t>
  </si>
  <si>
    <t>12</t>
  </si>
  <si>
    <t>167151111</t>
  </si>
  <si>
    <t>Nakládání, skládání a překládání neulehlého výkopku nebo sypaniny strojně nakládání, množství přes 100 m3, z hornin třídy těžitelnosti I, skupiny 1 až 3</t>
  </si>
  <si>
    <t>-1055699200</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</si>
  <si>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</si>
  <si>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ze skládky zpět pro zásyp a násyp</t>
  </si>
  <si>
    <t>13</t>
  </si>
  <si>
    <t>171201221</t>
  </si>
  <si>
    <t>Poplatek za uložení stavebního odpadu na skládce (skládkovné) zeminy a kamení zatříděného do Katalogu odpadů pod kódem 17 05 04</t>
  </si>
  <si>
    <t>t</t>
  </si>
  <si>
    <t>-505032020</t>
  </si>
  <si>
    <t xml:space="preserve">Poznámka k souboru cen:_x000D_
1. Ceny uvedené v souboru cen je doporučeno opravit podle aktuálních cen místně příslušné skládky._x000D_
2. V cenách je započítán poplatek za ukládání odpadu dle zákona 185/2001 Sb._x000D_
</t>
  </si>
  <si>
    <t>nevyužitá zemina</t>
  </si>
  <si>
    <t>(3254,708+485,73)*1,6</t>
  </si>
  <si>
    <t>-(1774,856+1066,291)*1,6</t>
  </si>
  <si>
    <t>14</t>
  </si>
  <si>
    <t>174151101</t>
  </si>
  <si>
    <t>Zásyp sypaninou z jakékoliv horniny strojně s uložením výkopku ve vrstvách se zhutněním jam, šachet, rýh nebo kolem objektů v těchto vykopávkách</t>
  </si>
  <si>
    <t>1430482092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</si>
  <si>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</si>
  <si>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zpětné zásypy do úrovně 0,000m (ostatní viz násypy)</t>
  </si>
  <si>
    <t>odpočet hmoty OS</t>
  </si>
  <si>
    <t>podkladní beton</t>
  </si>
  <si>
    <t>-0,1*(8,07+0,3*2)*(1,7+0,3*2)</t>
  </si>
  <si>
    <t>-0,1*(5,1+0,3)*(3,19*2+3,05*3+0,25*8+0,3*2)</t>
  </si>
  <si>
    <t>-0,1*(2,5*1,45+2,5*2,7)</t>
  </si>
  <si>
    <t>-0,1*(1,7+0,3*2)*(6,82+0,3*2)</t>
  </si>
  <si>
    <t>paty opěrných zdí</t>
  </si>
  <si>
    <t>-0,4*8,07*1,7</t>
  </si>
  <si>
    <t>-0,4*5,1*(3,19*2+3,05*3+0,25*8)</t>
  </si>
  <si>
    <t>-0,4*(2,5*1,45+2,5*2,7)</t>
  </si>
  <si>
    <t>-0,4*1,7*6,82</t>
  </si>
  <si>
    <t>odpočet hmoty OP krčku</t>
  </si>
  <si>
    <t>-3,1*3,14*(0,54+1,39)/2</t>
  </si>
  <si>
    <t>-3,1*2,79*(11,07+9,74)/2</t>
  </si>
  <si>
    <t>-3,1*4,4*0,7</t>
  </si>
  <si>
    <t>odpočet OP haly</t>
  </si>
  <si>
    <t>-3,7*16,79*27,87</t>
  </si>
  <si>
    <t>odpočet OP dojezdu výtahu</t>
  </si>
  <si>
    <t>-(4,65-3,7)*(1,72+0,3*2)*(2,23+0,3*2)</t>
  </si>
  <si>
    <t>-0,1*(1,7+0,3*2)*(6,93+0,3)*2</t>
  </si>
  <si>
    <t>-0,1*2,5*2,0*2</t>
  </si>
  <si>
    <t>-0,1*(4,1+0,3)*(3,19*2+3,05*3+0,25*8+0,3*2)</t>
  </si>
  <si>
    <t>paty opěrných stěn</t>
  </si>
  <si>
    <t>-0,4*1,7*6,93*2</t>
  </si>
  <si>
    <t>-0,4*2,5*2,0*2</t>
  </si>
  <si>
    <t>-0,4*4,1*(3,19*2+3,05*3+0,25*8)</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</si>
  <si>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</si>
  <si>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</si>
  <si>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210226279</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</si>
  <si>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násypů._x000D_
3. Ceny nelze použít pro obsyp potrubí; tento se oceňuje cenami 175 Obsyp potrubí._x000D_
4. V cenách nejsou započteny náklady na:_x000D_
a) svahování obsypu; toto se oceňuje cenami souboru cen 182 Svahování,_x000D_
b) humusování obsypu; toto se oceňuje cenami souboru cen 18. 3 Rozprostření a urovnání ornice._x000D_
5. V cenách nejsou zahrnuty náklady na nakupovanou sypaninu; tyto se oceňují ve specifikaci._x000D_
6. V cenách nejsou zahrnuty náklady na prohození sypaniny, tyto náklady se oceňují položkou 17511-1109 Příplatek za prohození sypaniny._x000D_
</t>
  </si>
  <si>
    <t>do JC promítnout náklady na koordinaci a postupné násypy vlivem osazování palisád, stupňů a dlažeb v násypech vykázaných v samostatném rozpočtu</t>
  </si>
  <si>
    <t>severní navršení svahu</t>
  </si>
  <si>
    <t>4,2/2*(3,19*2+3,05*3+0,25*6)*13,0</t>
  </si>
  <si>
    <t>odpočet dříků OS</t>
  </si>
  <si>
    <t>16</t>
  </si>
  <si>
    <t>182151111</t>
  </si>
  <si>
    <t>Svahování trvalých svahů do projektovaných profilů strojně s potřebným přemístěním výkopku při svahování v zářezech v hornině třídy těžitelnosti I, skupiny 1 až 3</t>
  </si>
  <si>
    <t>1726525073</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</si>
  <si>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</si>
  <si>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jižní navršení svahu</t>
  </si>
  <si>
    <t>(3,19*2+3,05*3+0,25*4)*16,8*1,15</t>
  </si>
  <si>
    <t>(3,19*2+3,05*3+0,25*4)*13,0*1,15</t>
  </si>
  <si>
    <t>Zemní práce - zajištění výkopu, násypu a svahu</t>
  </si>
  <si>
    <t>17</t>
  </si>
  <si>
    <t>151.INDIV</t>
  </si>
  <si>
    <t>Zřízení pažení stěn výkopu bez rozepření nebo vzepření s ponecháním pažin ve výkopu hnané, hloubky do 8 m- zajištění stavební jámy vč. veškerých prací, vrtů, beton kořenů, dodávky I260 dl.5,0m á 2,0m, ponechané, výřeva, odvoz hlušiny, celkem</t>
  </si>
  <si>
    <t>93657018</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</si>
  <si>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</si>
  <si>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JC vztáhnout k čisté ploše pažení od dna výkopu tj. v.ýšky 2,7m</t>
  </si>
  <si>
    <t>2,7*2,0*16</t>
  </si>
  <si>
    <t>Zakládání</t>
  </si>
  <si>
    <t>18</t>
  </si>
  <si>
    <t>273313611</t>
  </si>
  <si>
    <t>Základy z betonu prostého desky z betonu kamenem neprokládaného tř. C 16/20</t>
  </si>
  <si>
    <t>1765613544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</si>
  <si>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</si>
  <si>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Podkladní betony pod železobetonové desky (uvažováno s přesahem bez bednění)</t>
  </si>
  <si>
    <t>pod halou</t>
  </si>
  <si>
    <t>0,1*(16,79+0,5*2)*(27,87+0,5*2)</t>
  </si>
  <si>
    <t>-0,1*(2,22+0,3*2)*(1,72+0,3*2)</t>
  </si>
  <si>
    <t>pod krčkem</t>
  </si>
  <si>
    <t>0,1*(3,14+0,5*2)*(0,54+1,39)/2</t>
  </si>
  <si>
    <t>0,1*(2,79+0,5*2)*(11,07+9,74)/2</t>
  </si>
  <si>
    <t>0,1*(4,4+0,5*2)*0,7</t>
  </si>
  <si>
    <t>pod výtahem</t>
  </si>
  <si>
    <t>0,1*(1,72+0,3*2+0,5*2)*(2,23+0,3*2+0,5*2)</t>
  </si>
  <si>
    <t>pod opěrné stěny</t>
  </si>
  <si>
    <t>jižní část</t>
  </si>
  <si>
    <t>0,1*(8,07+0,3*2)*(1,7+0,3*2)</t>
  </si>
  <si>
    <t>0,1*(5,1+0,3)*(3,19*2+3,05*3+0,25*8+0,3*2)</t>
  </si>
  <si>
    <t>0,1*(2,5*1,45+2,5*2,7)</t>
  </si>
  <si>
    <t>0,1*(1,7+0,3*2)*(6,82+0,3*2)</t>
  </si>
  <si>
    <t>severní část</t>
  </si>
  <si>
    <t>0,1*(1,7+0,3*2)*(6,93+0,3)*2</t>
  </si>
  <si>
    <t>0,1*2,5*2,0*2</t>
  </si>
  <si>
    <t>0,1*(4,1+0,3)*(3,19*2+3,05*3+0,25*8+0,3*2)</t>
  </si>
  <si>
    <t>19</t>
  </si>
  <si>
    <t>273322511</t>
  </si>
  <si>
    <t>Základy z betonu železového (bez výztuže) desky z betonu se zvýšenými nároky na prostředí tř. C 25/30</t>
  </si>
  <si>
    <t>-936541997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</si>
  <si>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</si>
  <si>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v.č. D.1.2.03</t>
  </si>
  <si>
    <t>0,4*8,07*1,7</t>
  </si>
  <si>
    <t>0,4*5,1*(3,19*2+3,05*3+0,25*8)</t>
  </si>
  <si>
    <t>0,4*(2,5*1,45+2,5*2,7)</t>
  </si>
  <si>
    <t>0,4*1,7*6,82</t>
  </si>
  <si>
    <t>0,4*1,7*6,93*2</t>
  </si>
  <si>
    <t>0,4*2,5*2,0*2</t>
  </si>
  <si>
    <t>0,4*4,1*(3,19*2+3,05*3+0,25*8)</t>
  </si>
  <si>
    <t>20</t>
  </si>
  <si>
    <t>273322611</t>
  </si>
  <si>
    <t>Základy z betonu železového (bez výztuže) desky z betonu se zvýšenými nároky na prostředí tř. C 30/37</t>
  </si>
  <si>
    <t>1236227718</t>
  </si>
  <si>
    <t>0,35*16,79*27,87</t>
  </si>
  <si>
    <t>-0,35*2,22*1,72</t>
  </si>
  <si>
    <t>drážka - vzhledem k pracnosti není z kubatury betonu odečtena</t>
  </si>
  <si>
    <t>0,35*3,14*(0,54+1,39)/2</t>
  </si>
  <si>
    <t>0,27*2,79*(11,07+9,74)/2</t>
  </si>
  <si>
    <t>0,27*4,4*0,7</t>
  </si>
  <si>
    <t>0,3*(1,72+0,3*2)*(2,23+0,3*2)</t>
  </si>
  <si>
    <t>stěny dojezdu výtahu</t>
  </si>
  <si>
    <t>0,65*0,3*(2,23*2+2,32*2)</t>
  </si>
  <si>
    <t>273351121</t>
  </si>
  <si>
    <t>Bednění základů desek zřízení</t>
  </si>
  <si>
    <t>-1319071763</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</si>
  <si>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</si>
  <si>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0,4*(8,07*2+1,7*2)</t>
  </si>
  <si>
    <t>0,4*(5,1*2+(3,19*2+3,05*3+0,25*8)*2)</t>
  </si>
  <si>
    <t>0,4*(1,45*2+2,7*2)</t>
  </si>
  <si>
    <t>0,4*(1,7*2+6,82*2)</t>
  </si>
  <si>
    <t>0,4*(6,93*2)*2</t>
  </si>
  <si>
    <t>0,4*(2,0*2)*2</t>
  </si>
  <si>
    <t>0,4*(4,1*2+(3,19*2+3,05*3+0,25*8)*2)</t>
  </si>
  <si>
    <t>0,35*(16,79*2+27,87*2)</t>
  </si>
  <si>
    <t>0,35*(2,22*2+1,72*2)</t>
  </si>
  <si>
    <t>drážka</t>
  </si>
  <si>
    <t>(0,15+0,75*2)*(11,3+1,17+11,5+1,0*3+12,0+1,17+1,32)</t>
  </si>
  <si>
    <t>0,35*(3,14+0,54+1,39)</t>
  </si>
  <si>
    <t>0,27*(11,07+9,74)</t>
  </si>
  <si>
    <t>0,27*0,7*2</t>
  </si>
  <si>
    <t>0,3*((1,72+0,3*2)*2+(2,23+0,3*2)*2)</t>
  </si>
  <si>
    <t>0,65*2*(2,23*2+2,32*2)</t>
  </si>
  <si>
    <t>22</t>
  </si>
  <si>
    <t>273351122</t>
  </si>
  <si>
    <t>Bednění základů desek odstranění</t>
  </si>
  <si>
    <t>-2045920563</t>
  </si>
  <si>
    <t>23</t>
  </si>
  <si>
    <t>273361821</t>
  </si>
  <si>
    <t>Výztuž základů desek z betonářské oceli 10 505 (R) nebo BSt 500</t>
  </si>
  <si>
    <t>1187846354</t>
  </si>
  <si>
    <t xml:space="preserve">Poznámka k souboru cen:_x000D_
1. Ceny platí pro desky rovné, s náběhy, hřibové nebo upnuté do žeber včetně výztuže těchto žeber._x000D_
</t>
  </si>
  <si>
    <t>v.č. D.1.2.07</t>
  </si>
  <si>
    <t>27,310</t>
  </si>
  <si>
    <t>distanční výztuž</t>
  </si>
  <si>
    <t>0,48</t>
  </si>
  <si>
    <t>24</t>
  </si>
  <si>
    <t>X1</t>
  </si>
  <si>
    <t>Smyková výztuž typová 2/14/275-315 (90/150/75)</t>
  </si>
  <si>
    <t>kus</t>
  </si>
  <si>
    <t>-1452293391</t>
  </si>
  <si>
    <t>80</t>
  </si>
  <si>
    <t>25</t>
  </si>
  <si>
    <t>X2</t>
  </si>
  <si>
    <t>Smyková výztuž typová 3/14/275-360 (90/150/80/40)</t>
  </si>
  <si>
    <t>-594609581</t>
  </si>
  <si>
    <t>26</t>
  </si>
  <si>
    <t>PR.02</t>
  </si>
  <si>
    <t>Systémová průchodka DN100 pro prostup ZTI potrubí základovou deskou s manžetou - D+M</t>
  </si>
  <si>
    <t>-1078355066</t>
  </si>
  <si>
    <t>Svislé a kompletní konstrukce</t>
  </si>
  <si>
    <t>27</t>
  </si>
  <si>
    <t>310239211</t>
  </si>
  <si>
    <t>Zazdívka otvorů ve zdivu nadzákladovém cihlami pálenými plochy přes 1 m2 do 4 m2 na maltu vápenocementovou</t>
  </si>
  <si>
    <t>-1486292569</t>
  </si>
  <si>
    <t>viz výkres č.111</t>
  </si>
  <si>
    <t>bod 02</t>
  </si>
  <si>
    <t>1,0*2,15*0,45</t>
  </si>
  <si>
    <t>28</t>
  </si>
  <si>
    <t>311321611</t>
  </si>
  <si>
    <t>Nadzákladové zdi z betonu železového (bez výztuže) nosné bez zvláštních nároků na vliv prostředí tř. C 30/37</t>
  </si>
  <si>
    <t>-741574491</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</si>
  <si>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</si>
  <si>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v.č. D.1.2.04</t>
  </si>
  <si>
    <t>obvodové stěny XC2</t>
  </si>
  <si>
    <t>osa 1</t>
  </si>
  <si>
    <t>7,35*0,3*(12,22+3,87+0,25*2+0,22)</t>
  </si>
  <si>
    <t>osa 12</t>
  </si>
  <si>
    <t>(2,82+3,1)*0,3*(9,22+6,85+0,25*2+0,22)</t>
  </si>
  <si>
    <t>osa 11 (ve styku se zeminou)</t>
  </si>
  <si>
    <t>1,0*0,25*16,79</t>
  </si>
  <si>
    <t>-0,25*1,3*0,68</t>
  </si>
  <si>
    <t>1,0*0,2*(1,2+1,4)</t>
  </si>
  <si>
    <t>západní stěna mezi sloupy</t>
  </si>
  <si>
    <t>3,1*0,25*(2,23+2,05*8+2,23+3,57)</t>
  </si>
  <si>
    <t>-0,25*1,9*3,1</t>
  </si>
  <si>
    <t>jižní stěna mezi sloupy</t>
  </si>
  <si>
    <t>stěny spojovacího krčku</t>
  </si>
  <si>
    <t>2,7*0,22*(1,93+9,74+0,42+0,82+11,07+0,54)</t>
  </si>
  <si>
    <t>vnitřní stěny XC1</t>
  </si>
  <si>
    <t>1PP</t>
  </si>
  <si>
    <t>osy 1-4</t>
  </si>
  <si>
    <t>2,82*0,2*(7,38+3,87-0,22)</t>
  </si>
  <si>
    <t>-0,2*0,9*2,25</t>
  </si>
  <si>
    <t>-0,2*0,65*0,65</t>
  </si>
  <si>
    <t>osa 6</t>
  </si>
  <si>
    <t>1,42*0,16*2,45</t>
  </si>
  <si>
    <t>osy 7-11</t>
  </si>
  <si>
    <t>2,82*0,2*(3,87+8,3+1,9+0,175)</t>
  </si>
  <si>
    <t>-0,2*1,9*2,25</t>
  </si>
  <si>
    <t>2,82*0,22*(1,72+2,23)</t>
  </si>
  <si>
    <t>-0,22*1,3*2,38</t>
  </si>
  <si>
    <t>osa 11-12</t>
  </si>
  <si>
    <t>2,82*0,25*(6,85+0,22+9,22+3,02)</t>
  </si>
  <si>
    <t>-0,25*1,9*2,25*3</t>
  </si>
  <si>
    <t>-0,25*3,14*0,21*0,21*4</t>
  </si>
  <si>
    <t>1NP</t>
  </si>
  <si>
    <t>osa 10-11</t>
  </si>
  <si>
    <t>4,35*0,22*(1,72+2,23)</t>
  </si>
  <si>
    <t>3,1*0,25*(6,85+9,22+0,22)</t>
  </si>
  <si>
    <t>3,1*0,22*3,02</t>
  </si>
  <si>
    <t>-0,22*0,66*0,66</t>
  </si>
  <si>
    <t>29</t>
  </si>
  <si>
    <t>311322511</t>
  </si>
  <si>
    <t>Nadzákladové zdi z betonu železového (bez výztuže) nosné odolného proti agresivnímu prostředí tř. C 25/30</t>
  </si>
  <si>
    <t>-281728068</t>
  </si>
  <si>
    <t>opěrné stěny</t>
  </si>
  <si>
    <t>((1,04+0,05)+(1,04+4,77))/2*0,25*15,3*2</t>
  </si>
  <si>
    <t>(1,04+4,77)*0,25*1,05*2</t>
  </si>
  <si>
    <t>(1,04+4,77)*0,3*(3,19*2+3,05*3+0,25*4)</t>
  </si>
  <si>
    <t>((1,04+0,04)+(1,04+1,96))/2*0,25*0,9</t>
  </si>
  <si>
    <t>(1,04+1,96)*0,25*0,5</t>
  </si>
  <si>
    <t>((1,04+0,04)+(1,04+1,66))/2*0,25*0,5</t>
  </si>
  <si>
    <t>(1,04+1,66)*0,25*0,5</t>
  </si>
  <si>
    <t>((1,04+0,04)+(1,04+2,66))/2*0,25*1,3</t>
  </si>
  <si>
    <t>(1,04+2,66)*0,25*0,5</t>
  </si>
  <si>
    <t>((1,04+0,04)+(1,04+2,36))/2*0,25*1,3</t>
  </si>
  <si>
    <t>(1,04+2,36)*0,25*0,5</t>
  </si>
  <si>
    <t>((1,04+0,04)+(1,04+2,96))/2*0,25*1,3</t>
  </si>
  <si>
    <t>(1,04+2,96)*0,25*0,5</t>
  </si>
  <si>
    <t>((1,04+1,96)+(1,04+3,76))/2*0,25*2,69*2</t>
  </si>
  <si>
    <t>(1,04+3,76)*0,25*0,5*2</t>
  </si>
  <si>
    <t>((1,04+0,96)+(1,04+3,96))/2*0,25*3,7*4</t>
  </si>
  <si>
    <t>(1,04+3,96)*0,25*0,5*4</t>
  </si>
  <si>
    <t>severní strana</t>
  </si>
  <si>
    <t>((1,04+0,05)+(1,04+4,016))/2*0,25*13,05*2</t>
  </si>
  <si>
    <t>(1,04+3,25)*0,3*(3,19*2+3,05*3+0,25*4)</t>
  </si>
  <si>
    <t>((1,04+0,04)+(1,04+1,36))/2*0,25*1,3*2</t>
  </si>
  <si>
    <t>(1,04+1,36)*0,25*0,5*2</t>
  </si>
  <si>
    <t>((1,04+1,16)+(1,04+2,46))/2*0,25*2,69*2</t>
  </si>
  <si>
    <t>(1,04+2,46)*0,25*0,5*2</t>
  </si>
  <si>
    <t>((1,04+0,96)+(1,04+3,06))/2*0,25*2,7*4</t>
  </si>
  <si>
    <t>(1,04+3,06)*0,25*0,5*4</t>
  </si>
  <si>
    <t>30</t>
  </si>
  <si>
    <t>311351121</t>
  </si>
  <si>
    <t>Bednění nadzákladových zdí nosných rovné oboustranné za každou stranu zřízení</t>
  </si>
  <si>
    <t>667447064</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</si>
  <si>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</si>
  <si>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((1,04+0,05)+(1,04+4,77))/2*2*15,3*2</t>
  </si>
  <si>
    <t>(1,04+4,77)*2*1,05*2</t>
  </si>
  <si>
    <t>((1,04+0,04)+(1,04+1,96))/2*2*0,9</t>
  </si>
  <si>
    <t>(1,04+1,96)*2*0,5</t>
  </si>
  <si>
    <t>((1,04+0,04)+(1,04+1,66))/2*2*0,5</t>
  </si>
  <si>
    <t>(1,04+1,66)*2*0,5</t>
  </si>
  <si>
    <t>((1,04+0,04)+(1,04+2,66))/2*2*1,3</t>
  </si>
  <si>
    <t>(1,04+2,66)*2*0,5</t>
  </si>
  <si>
    <t>((1,04+0,04)+(1,04+2,36))/2*2*1,3</t>
  </si>
  <si>
    <t>(1,04+2,36)*2*0,5</t>
  </si>
  <si>
    <t>((1,04+0,04)+(1,04+2,96))/2*2*1,3</t>
  </si>
  <si>
    <t>(1,04+2,96)*2*0,5</t>
  </si>
  <si>
    <t>((1,04+1,96)+(1,04+3,76))/2*2*2,69*2</t>
  </si>
  <si>
    <t>(1,04+3,76)*2*0,5*2</t>
  </si>
  <si>
    <t>((1,04+0,96)+(1,04+3,96))/2*2*3,7*4</t>
  </si>
  <si>
    <t>(1,04+3,96)*2*0,5*4</t>
  </si>
  <si>
    <t>((1,04+0,05)+(1,04+4,016))/2*2*13,05*2</t>
  </si>
  <si>
    <t>((1,04+0,04)+(1,04+1,36))/2*2*1,3*2</t>
  </si>
  <si>
    <t>(1,04+1,36)*2*0,5*2</t>
  </si>
  <si>
    <t>((1,04+1,16)+(1,04+2,46))/2*2*2,69*2</t>
  </si>
  <si>
    <t>(1,04+2,46)*2*0,5*2</t>
  </si>
  <si>
    <t>((1,04+0,96)+(1,04+3,06))/2*2*2,7*4</t>
  </si>
  <si>
    <t>(1,04+3,06)*2*0,5*4</t>
  </si>
  <si>
    <t>stěny haly a krčku</t>
  </si>
  <si>
    <t>7,35*2*(12,22+3,87+0,25*2+0,22)</t>
  </si>
  <si>
    <t>(2,82+3,1)*2*(9,22+6,85+0,25*2+0,22)</t>
  </si>
  <si>
    <t>1,0*2*16,79</t>
  </si>
  <si>
    <t>0,25*(1,3*2+0,68*2)</t>
  </si>
  <si>
    <t>1,0*2*(1,2+1,4)</t>
  </si>
  <si>
    <t>3,1*2*(2,23+2,05*8+2,23+3,57)</t>
  </si>
  <si>
    <t>-1,9*3,1+0,25*(1,9*2+3,1*2)</t>
  </si>
  <si>
    <t>2,7*2*(1,93+9,74+0,42+0,82+11,07+0,54)</t>
  </si>
  <si>
    <t>2,82*2*(7,38+3,87-0,22)</t>
  </si>
  <si>
    <t>0,2*(0,9*2+2,25*2)</t>
  </si>
  <si>
    <t>0,2*0,65*4</t>
  </si>
  <si>
    <t>1,42*2*2,45</t>
  </si>
  <si>
    <t>2,82*2*(3,87+8,3+1,9+0,175)</t>
  </si>
  <si>
    <t>0,2*(1,9*2+2,25*2)</t>
  </si>
  <si>
    <t>2,82*2*(1,72+2,23)</t>
  </si>
  <si>
    <t>-2*1,3*2,38+0,22*(1,3*2+2,38*2)</t>
  </si>
  <si>
    <t>2,82*2*(6,85+0,22+9,22+3,02)</t>
  </si>
  <si>
    <t>-2*1,9*2,25*3+0,25*(1,9*2+2,25*2)*3</t>
  </si>
  <si>
    <t>2*0,25*3,14*0,21*4</t>
  </si>
  <si>
    <t>4,35*2*(1,72+2,23)</t>
  </si>
  <si>
    <t>3,1*2*(6,85+9,22+0,22)</t>
  </si>
  <si>
    <t>3,1*2*3,02</t>
  </si>
  <si>
    <t>0,22*0,66*4</t>
  </si>
  <si>
    <t>31</t>
  </si>
  <si>
    <t>311351122</t>
  </si>
  <si>
    <t>Bednění nadzákladových zdí nosných rovné oboustranné za každou stranu odstranění</t>
  </si>
  <si>
    <t>-1507071558</t>
  </si>
  <si>
    <t>2072,965</t>
  </si>
  <si>
    <t>32</t>
  </si>
  <si>
    <t>311351311</t>
  </si>
  <si>
    <t>Bednění nadzákladových zdí nosných rovné jednostranné zřízení</t>
  </si>
  <si>
    <t>819325221</t>
  </si>
  <si>
    <t>opěrné stěny š.30cm přilehlé k hale</t>
  </si>
  <si>
    <t>(1,04+4,77)*(3,19*2+3,05*3+0,25*4)</t>
  </si>
  <si>
    <t>(1,04+3,25)*(3,19*2+3,05*3+0,25*4)</t>
  </si>
  <si>
    <t>opěrné stěny - svislé a šikmé hrany (čela)</t>
  </si>
  <si>
    <t>(1,04+0,05)*0,25*2+15,3*0,25*2</t>
  </si>
  <si>
    <t>(1,04+4,77)*0,25*2</t>
  </si>
  <si>
    <t>(1,04+4,77)*0,3*2</t>
  </si>
  <si>
    <t>(1,04+0,04)*0,25+0,9*0,25</t>
  </si>
  <si>
    <t>(1,04+0,04)*0,25+0,5*0,25</t>
  </si>
  <si>
    <t>(1,04+0,04)*0,25+1,3*0,25</t>
  </si>
  <si>
    <t>(1,04+1,96)*0,25+2,69*0,25*2</t>
  </si>
  <si>
    <t>(1,04+0,96)*0,25+3,7*0,25*4</t>
  </si>
  <si>
    <t>(1,04+0,05)*0,25+13,05*0,25*2</t>
  </si>
  <si>
    <t>(1,04+3,25)*0,3*2</t>
  </si>
  <si>
    <t>(1,04+0,04)*0,25+1,3*0,25*2</t>
  </si>
  <si>
    <t>(1,04+1,16)*0,25+2,69*0,25*2</t>
  </si>
  <si>
    <t>(1,04+0,96)*0,25+2,7*0,25*4</t>
  </si>
  <si>
    <t>33</t>
  </si>
  <si>
    <t>311351312</t>
  </si>
  <si>
    <t>Bednění nadzákladových zdí nosných rovné jednostranné odstranění</t>
  </si>
  <si>
    <t>-796340336</t>
  </si>
  <si>
    <t>205,896</t>
  </si>
  <si>
    <t>34</t>
  </si>
  <si>
    <t>311361821</t>
  </si>
  <si>
    <t>Výztuž nadzákladových zdí nosných svislých nebo odkloněných od svislice, rovných nebo oblých z betonářské oceli 10 505 (R) nebo BSt 500</t>
  </si>
  <si>
    <t>355486120</t>
  </si>
  <si>
    <t>D.1.2.09 - stěny</t>
  </si>
  <si>
    <t>18,44</t>
  </si>
  <si>
    <t>distanční výztuže</t>
  </si>
  <si>
    <t>0,88</t>
  </si>
  <si>
    <t>D.1.2.11 - spojovací krček</t>
  </si>
  <si>
    <t>2,95</t>
  </si>
  <si>
    <t>0,03+0,025+0,08</t>
  </si>
  <si>
    <t>D.1.2.12 - opěrné stěny</t>
  </si>
  <si>
    <t>23,1</t>
  </si>
  <si>
    <t>0,24+0,7</t>
  </si>
  <si>
    <t>35</t>
  </si>
  <si>
    <t>316381126</t>
  </si>
  <si>
    <t>Ventilační krycí desky bez otvorů z betonu prostého tř. C 12/15 až C 16/20 s obvodovou a středem vedenou konstrukční výztuží včetně bednění, s potěrem nebo s povrchem vyhlazeným ve spádu k okrajům s přesahem do 100 mm sešikmeným v podhledu proti zatékání, tl. přes 80 do 100 mm</t>
  </si>
  <si>
    <t>1591933295</t>
  </si>
  <si>
    <t>nové krycí desky doplněného oplocení</t>
  </si>
  <si>
    <t>0,5*14,0</t>
  </si>
  <si>
    <t>36</t>
  </si>
  <si>
    <t>317941123</t>
  </si>
  <si>
    <t>Osazování ocelových válcovaných nosníků na zdivu I nebo IE nebo U nebo UE nebo L č. 14 až 22 nebo výšky do 220 mm</t>
  </si>
  <si>
    <t>703707999</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</si>
  <si>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</si>
  <si>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v.č.110 bod 01</t>
  </si>
  <si>
    <t>dle projektanta I140</t>
  </si>
  <si>
    <t>(1,91+0,2*2)*3*0,0144</t>
  </si>
  <si>
    <t>37</t>
  </si>
  <si>
    <t>M</t>
  </si>
  <si>
    <t>13010746</t>
  </si>
  <si>
    <t>ocel profilová IPE 140 jakost 11 375</t>
  </si>
  <si>
    <t>-98919363</t>
  </si>
  <si>
    <t>0,1*1,1</t>
  </si>
  <si>
    <t>38</t>
  </si>
  <si>
    <t>330321710</t>
  </si>
  <si>
    <t>Sloupy, pilíře, táhla, rámové stojky, vzpěry z betonu železového (bez výztuže) bez zvláštních nároků na vliv prostředí tř. C 35/45</t>
  </si>
  <si>
    <t>-366723928</t>
  </si>
  <si>
    <t xml:space="preserve">Poznámka k souboru cen:_x000D_
1. V cenách pro pohledový beton jsou započteny i náklady na pečlivé hutnění zejména při líci konstrukce pro docílení neporušeného maltového povrchu bez vzhledových kazů._x000D_
</t>
  </si>
  <si>
    <t>viz výkresy statiky</t>
  </si>
  <si>
    <t>východní a západní stěna</t>
  </si>
  <si>
    <t>6,17*0,35*0,47*9*2</t>
  </si>
  <si>
    <t>39</t>
  </si>
  <si>
    <t>331231314</t>
  </si>
  <si>
    <t>Pilíře volně stojící z cihel pálených čtyřhranné až osmihranné (průřezu čtverce, T nebo kříže) pravoúhlé pod omítku nebo režné, bez spárování z cihel lícových na maltu MVC dl. 290 mm (český formát 290x140x65 mm) plných</t>
  </si>
  <si>
    <t>1564660576</t>
  </si>
  <si>
    <t xml:space="preserve">Poznámka k souboru cen:_x000D_
1.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</si>
  <si>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vápenopískové cihly</t>
  </si>
  <si>
    <t>dle původních sloupků</t>
  </si>
  <si>
    <t>0,45*0,45*1,0*2</t>
  </si>
  <si>
    <t>40</t>
  </si>
  <si>
    <t>331351325</t>
  </si>
  <si>
    <t>Bednění hranatých sloupů a pilířů včetně vzepření průřezu pravoúhlého čtyřúhelníka výšky přes 4 do 6 m, průřezu přes 0,16 m2 zřízení</t>
  </si>
  <si>
    <t>1101833495</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</si>
  <si>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</si>
  <si>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6,17*(0,35*2+0,47*2)*9*2</t>
  </si>
  <si>
    <t>41</t>
  </si>
  <si>
    <t>331351326</t>
  </si>
  <si>
    <t>Bednění hranatých sloupů a pilířů včetně vzepření průřezu pravoúhlého čtyřúhelníka výšky přes 4 do 6 m, průřezu přes 0,16 m2 odstranění</t>
  </si>
  <si>
    <t>211563206</t>
  </si>
  <si>
    <t>42</t>
  </si>
  <si>
    <t>331361821</t>
  </si>
  <si>
    <t>Výztuž sloupů, pilířů, rámových stojek, táhel nebo vzpěr hranatých svislých nebo šikmých (odkloněných) z betonářské oceli 10 505 (R) nebo BSt 500</t>
  </si>
  <si>
    <t>922961239</t>
  </si>
  <si>
    <t>D.1.2.09</t>
  </si>
  <si>
    <t>2,75</t>
  </si>
  <si>
    <t>43</t>
  </si>
  <si>
    <t>346244381</t>
  </si>
  <si>
    <t>Plentování ocelových válcovaných nosníků jednostranné cihlami na maltu, výška stojiny do 200 mm</t>
  </si>
  <si>
    <t>-904557840</t>
  </si>
  <si>
    <t>(1,91+0,2*2)*3*0,14</t>
  </si>
  <si>
    <t>44</t>
  </si>
  <si>
    <t>346481111</t>
  </si>
  <si>
    <t>Zaplentování rýh, potrubí, válcovaných nosníků, výklenků nebo nik jakéhokoliv tvaru, na maltu ve stěnách nebo před stěnami rabicovým pletivem</t>
  </si>
  <si>
    <t>-1465588740</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</si>
  <si>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</si>
  <si>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(1,91+0,2*2)*1,0</t>
  </si>
  <si>
    <t>45</t>
  </si>
  <si>
    <t>348211213</t>
  </si>
  <si>
    <t>Zdivo plotových zdí a podezdívek z lomového kamene na maltu z pravidelných kamenů (na vazbu) objemu 1 kusu kamene do 0,02 m3, šířka spáry přes 10 do 20 mm</t>
  </si>
  <si>
    <t>-262562188</t>
  </si>
  <si>
    <t xml:space="preserve">Poznámka k souboru cen:_x000D_
1. V cenách nejsou započteny náklady na spárování zdiva; tyto se oceňují cenami souboru cen 628 63-12 Spárování zdiva opěrných zdí a valů části A05 tohoto katalogu._x000D_
2. V případě, že není nutno kámen nakupovat nebo je potřeba zohlednit jeho specifické vlastnosti, lze ocenit zdění z kamene cenami souboru cen 348 21- Zdění plotových zdí a podezdívek z lomového kamene._x000D_
</t>
  </si>
  <si>
    <t>zpětné vyzdění plotu - podezdívky</t>
  </si>
  <si>
    <t>0,45*0,5*14,0</t>
  </si>
  <si>
    <t>46</t>
  </si>
  <si>
    <t>348211912</t>
  </si>
  <si>
    <t>Zdivo plotových zdí a podezdívek z lomového kamene na maltu Příplatek k cenám za lícování zdiva oboustranné</t>
  </si>
  <si>
    <t>-1537719711</t>
  </si>
  <si>
    <t>47</t>
  </si>
  <si>
    <t>PR.01</t>
  </si>
  <si>
    <t>Systémová průchodka pro prostup kabeláže bet. stěnou DN80 s manžetou - D+M</t>
  </si>
  <si>
    <t>-1107051120</t>
  </si>
  <si>
    <t>48</t>
  </si>
  <si>
    <t>PR.03</t>
  </si>
  <si>
    <t xml:space="preserve"> Systémová průchodka pro prostup ZTI stěnou DN125 s manžetou - D+M</t>
  </si>
  <si>
    <t>-1703004084</t>
  </si>
  <si>
    <t>49</t>
  </si>
  <si>
    <t>3.a1</t>
  </si>
  <si>
    <t>Plechový box pro vylamovací výztuž bez vnitřní profilace typ B 14-10-15 - D+M</t>
  </si>
  <si>
    <t>11396397</t>
  </si>
  <si>
    <t>v.č. D.1.2.05</t>
  </si>
  <si>
    <t>3.a2</t>
  </si>
  <si>
    <t>Plechový box pro vylamovací výztuž bez vnitřní profilace typ B 12-10-15 - D+M</t>
  </si>
  <si>
    <t>2110474302</t>
  </si>
  <si>
    <t>51</t>
  </si>
  <si>
    <t>3.a3</t>
  </si>
  <si>
    <t>Plechový box pro vylamovací výztuž bez vnitřní profilace typ B 9-8-15 - D+M</t>
  </si>
  <si>
    <t>1497942070</t>
  </si>
  <si>
    <t>52</t>
  </si>
  <si>
    <t>3.a4</t>
  </si>
  <si>
    <t>Plechový box pro vylamovací výztuž s vnitřní profilací typ BQ 16-10-15 - D+M</t>
  </si>
  <si>
    <t>1453059003</t>
  </si>
  <si>
    <t>53</t>
  </si>
  <si>
    <t>3.a5</t>
  </si>
  <si>
    <t>Plechový box pro vylamovací výztuž bez vnitřní profilace typ B 9-10-15 - D+M</t>
  </si>
  <si>
    <t>1934418943</t>
  </si>
  <si>
    <t>Vodorovné konstrukce</t>
  </si>
  <si>
    <t>54</t>
  </si>
  <si>
    <t>411133901</t>
  </si>
  <si>
    <t>Montáž stropních panelů z předpjatého betonu bez závěsných háků, v budovách výšky do 18 m, hmotnosti do 1,5 t</t>
  </si>
  <si>
    <t>-1752755492</t>
  </si>
  <si>
    <t>do JC promítnout náklady na lože, a zálivky</t>
  </si>
  <si>
    <t>"P1"26</t>
  </si>
  <si>
    <t>"P2"2</t>
  </si>
  <si>
    <t>"P3"104</t>
  </si>
  <si>
    <t>"P4"8</t>
  </si>
  <si>
    <t>55</t>
  </si>
  <si>
    <t>prefa.PPD</t>
  </si>
  <si>
    <t>dodávka předpjatých stropních panelů PPD, C45/55-XC1, lana 1770/1520 Mpa</t>
  </si>
  <si>
    <t>-683911160</t>
  </si>
  <si>
    <t>P1-P4</t>
  </si>
  <si>
    <t>37,6</t>
  </si>
  <si>
    <t>56</t>
  </si>
  <si>
    <t>411321616</t>
  </si>
  <si>
    <t>Stropy z betonu železového (bez výztuže) stropů deskových, plochých střech, desek balkonových, desek hřibových stropů včetně hlavic hřibových sloupů tř. C 30/37</t>
  </si>
  <si>
    <t>1318278910</t>
  </si>
  <si>
    <t xml:space="preserve">Poznámka k souboru cen:_x000D_
1. V cenách pohledového betonu 411 35-4 a 411 35-5 jsou započteny i náklady na pečlivé hutnění zejména při líci konstrukce pro docílení neporušeného maltového povrchu bez vzhledových kazů._x000D_
</t>
  </si>
  <si>
    <t>strop nad 1PP - XC1</t>
  </si>
  <si>
    <t>osy 1-4 obvodové stěny jsou počítány vč. tl. stropů</t>
  </si>
  <si>
    <t>0,18*7,38*4,07</t>
  </si>
  <si>
    <t>-0,18*0,4*0,21*2</t>
  </si>
  <si>
    <t>osy 4-7</t>
  </si>
  <si>
    <t>0,18*6,25*4,07</t>
  </si>
  <si>
    <t>-0,18*2,45*(2,7+1,52)</t>
  </si>
  <si>
    <t>0,18*10,4*4,07</t>
  </si>
  <si>
    <t>-0,18*2,25*1,72</t>
  </si>
  <si>
    <t>-0,18*0,4*0,21</t>
  </si>
  <si>
    <t>-0,18*0,33*0,21</t>
  </si>
  <si>
    <t>osy 11-12</t>
  </si>
  <si>
    <t>0,18*3,27*(6,85+0,22+9,22)</t>
  </si>
  <si>
    <t>-0,18*0,39*0,24</t>
  </si>
  <si>
    <t>-0,18*0,4*0,24</t>
  </si>
  <si>
    <t>-0,18*0,4*0,175</t>
  </si>
  <si>
    <t>-0,18*3,14*0,21*0,21*2</t>
  </si>
  <si>
    <t>strop krčku - XC2</t>
  </si>
  <si>
    <t>0,18*3,14*(0,54+1,39)/2</t>
  </si>
  <si>
    <t>0,18*2,79*(11,07+9,74)/2</t>
  </si>
  <si>
    <t>0,18*4,4*0,7</t>
  </si>
  <si>
    <t>-0,18*1,8*0,51*3</t>
  </si>
  <si>
    <t>strop nad 1NP - XC2</t>
  </si>
  <si>
    <t>0,25*3,57*16,79</t>
  </si>
  <si>
    <t>-0,25*1,0*1,4</t>
  </si>
  <si>
    <t>0,2*1,5*1,85</t>
  </si>
  <si>
    <t>57</t>
  </si>
  <si>
    <t>411351011</t>
  </si>
  <si>
    <t>Bednění stropních konstrukcí - bez podpěrné konstrukce desek tloušťky stropní desky přes 5 do 25 cm zřízení</t>
  </si>
  <si>
    <t>-1497684349</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</si>
  <si>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</si>
  <si>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7,38*4,07+0,18*(7,38*2+4,07*2)</t>
  </si>
  <si>
    <t>0,18*(0,4*2+0,21*2)*2</t>
  </si>
  <si>
    <t>6,25*4,07+0,18*(6,25*2+4,07*2)</t>
  </si>
  <si>
    <t>-2,45*(2,7+1,52)+0,18*(2,45*2+2,7*2+1,52*2)</t>
  </si>
  <si>
    <t>10,4*4,07+0,18*(10,4*2+4,07*2)</t>
  </si>
  <si>
    <t>-2,25*1,72+0,18*(2,25*2+1,72*2)</t>
  </si>
  <si>
    <t>0,18*(0,4*2+0,21*2)</t>
  </si>
  <si>
    <t>0,18*(0,33*2+0,21*2)</t>
  </si>
  <si>
    <t>3,27*(6,85+0,22+9,22)+0,18*(3,27*2+6,85*2+0,22*2+9,22*2)</t>
  </si>
  <si>
    <t>0,18*(0,39*2+0,24*2)</t>
  </si>
  <si>
    <t>0,18*(0,4*2+0,24*2)</t>
  </si>
  <si>
    <t>0,18*(0,4*2+0,175*2)</t>
  </si>
  <si>
    <t>0,18*2*3,14*0,21*2</t>
  </si>
  <si>
    <t>3,14*(0,54+1,39)/2</t>
  </si>
  <si>
    <t>2,79*(11,07+9,74)/2</t>
  </si>
  <si>
    <t>4,4*0,7</t>
  </si>
  <si>
    <t>0,18*(3,14+0,54+1,39)</t>
  </si>
  <si>
    <t>0,18*(11,07+9,74)</t>
  </si>
  <si>
    <t>0,18*0,7*2</t>
  </si>
  <si>
    <t>0,18*(1,8*2+0,51*2)*3</t>
  </si>
  <si>
    <t>3,57*16,79+0,25*(3,57*2+16,79*2)</t>
  </si>
  <si>
    <t>0,25*(1,0*2+1,4*2)</t>
  </si>
  <si>
    <t>1,5*1,85+0,2*(1,5*2+1,85*2)</t>
  </si>
  <si>
    <t>58</t>
  </si>
  <si>
    <t>411351012</t>
  </si>
  <si>
    <t>Bednění stropních konstrukcí - bez podpěrné konstrukce desek tloušťky stropní desky přes 5 do 25 cm odstranění</t>
  </si>
  <si>
    <t>-516908324</t>
  </si>
  <si>
    <t>59</t>
  </si>
  <si>
    <t>411354313</t>
  </si>
  <si>
    <t>Podpěrná konstrukce stropů - desek, kleneb a skořepin výška podepření do 4 m tloušťka stropu přes 15 do 25 cm zřízení</t>
  </si>
  <si>
    <t>-658553562</t>
  </si>
  <si>
    <t xml:space="preserve">Poznámka k souboru cen:_x000D_
1. Podepření větších výšek než 6 m se oceňuje individuálně._x000D_
</t>
  </si>
  <si>
    <t>plocha bez bočních hran</t>
  </si>
  <si>
    <t>7,38*4,07</t>
  </si>
  <si>
    <t>6,25*4,07</t>
  </si>
  <si>
    <t>-2,45*(2,7+1,52)</t>
  </si>
  <si>
    <t>10,4*4,07</t>
  </si>
  <si>
    <t>-2,25*1,72</t>
  </si>
  <si>
    <t>3,27*(6,85+0,22+9,22)</t>
  </si>
  <si>
    <t>3,57*16,79</t>
  </si>
  <si>
    <t>1,5*1,85</t>
  </si>
  <si>
    <t>411354314</t>
  </si>
  <si>
    <t>Podpěrná konstrukce stropů - desek, kleneb a skořepin výška podepření do 4 m tloušťka stropu přes 15 do 25 cm odstranění</t>
  </si>
  <si>
    <t>-1528232436</t>
  </si>
  <si>
    <t>61</t>
  </si>
  <si>
    <t>411361821</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</si>
  <si>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t>
  </si>
  <si>
    <t>-1034149006</t>
  </si>
  <si>
    <t>D.1.2.08</t>
  </si>
  <si>
    <t>nad 1PP</t>
  </si>
  <si>
    <t>2,685</t>
  </si>
  <si>
    <t>distanční</t>
  </si>
  <si>
    <t>0,08</t>
  </si>
  <si>
    <t>nad 1NP</t>
  </si>
  <si>
    <t>1,56</t>
  </si>
  <si>
    <t>0,045</t>
  </si>
  <si>
    <t>62</t>
  </si>
  <si>
    <t>413321616</t>
  </si>
  <si>
    <t>Nosníky z betonu železového (bez výztuže) včetně stěnových i jeřábových drah, volných trámů, průvlaků, rámových příčlí, ztužidel, konzol, vodorovných táhel apod., tyčových konstrukcí tř. C 30/37</t>
  </si>
  <si>
    <t>-1857299880</t>
  </si>
  <si>
    <t xml:space="preserve">Poznámka k souboru cen:_x000D_
1. V cenách pohledového betonu 413 32-2 jsou započteny i náklady na pečlivé hutnění zejména při líci konstrukce pro docílení neporušeného maltového povrchu bez vzhledových kazů._x000D_
</t>
  </si>
  <si>
    <t>pod galerií u schodiště</t>
  </si>
  <si>
    <t>0,42*0,2*6,25</t>
  </si>
  <si>
    <t>0,52*0,2*6,25</t>
  </si>
  <si>
    <t>(0,22+0,075)*0,175*(1,2+0,27)</t>
  </si>
  <si>
    <t>0,22*0,175*1,2</t>
  </si>
  <si>
    <t>výztuž průvlaků je zakrnuta v položkách výztuže stěn a stropů</t>
  </si>
  <si>
    <t>63</t>
  </si>
  <si>
    <t>413351111</t>
  </si>
  <si>
    <t>Bednění nosníků a průvlaků - bez podpěrné konstrukce výška nosníku po spodní líc stropní desky do 100 cm zřízení</t>
  </si>
  <si>
    <t>-979539785</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</si>
  <si>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</si>
  <si>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(0,42*2+0,2)*6,25</t>
  </si>
  <si>
    <t>(0,52*2+0,2)*6,25</t>
  </si>
  <si>
    <t>((0,22+0,075)*2+0,175)*(1,2+0,27)</t>
  </si>
  <si>
    <t>(0,22*2+0,175)*1,2</t>
  </si>
  <si>
    <t>64</t>
  </si>
  <si>
    <t>413351112</t>
  </si>
  <si>
    <t>Bednění nosníků a průvlaků - bez podpěrné konstrukce výška nosníku po spodní líc stropní desky do 100 cm odstranění</t>
  </si>
  <si>
    <t>145997336</t>
  </si>
  <si>
    <t>65</t>
  </si>
  <si>
    <t>413352111</t>
  </si>
  <si>
    <t>Podpěrná konstrukce nosníků a průvlaků výšky podepření do 4 m výšky nosníku (po spodní hranu stropní desky) do 100 cm zřízení</t>
  </si>
  <si>
    <t>-1929059881</t>
  </si>
  <si>
    <t xml:space="preserve">Poznámka k souboru cen:_x000D_
1. Množství měrných jednotek se určuje v m2 půdorysné plochy nosníku._x000D_
2. Výška nosníku je dána jeho spodní hranou a spodním lícem stropní desky._x000D_
</t>
  </si>
  <si>
    <t>0,2*6,25</t>
  </si>
  <si>
    <t>0,175*(1,2*2+0,27)</t>
  </si>
  <si>
    <t>66</t>
  </si>
  <si>
    <t>413352112</t>
  </si>
  <si>
    <t>Podpěrná konstrukce nosníků a průvlaků výšky podepření do 4 m výšky nosníku (po spodní hranu stropní desky) do 100 cm odstranění</t>
  </si>
  <si>
    <t>-1067425381</t>
  </si>
  <si>
    <t>67</t>
  </si>
  <si>
    <t>413941123</t>
  </si>
  <si>
    <t>Osazování ocelových válcovaných nosníků ve stropech I nebo IE nebo U nebo UE nebo L č. 14 až 22 nebo výšky do 220 mm</t>
  </si>
  <si>
    <t>-285403772</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</si>
  <si>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</si>
  <si>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nosník výtahové šachty</t>
  </si>
  <si>
    <t>0,052</t>
  </si>
  <si>
    <t>68</t>
  </si>
  <si>
    <t>13010750.R</t>
  </si>
  <si>
    <t>ocel profilová IPE 180 jakost 11 375 s navařenými prvky - výroba, dodávka</t>
  </si>
  <si>
    <t>1738900555</t>
  </si>
  <si>
    <t>0,052*1,1</t>
  </si>
  <si>
    <t>montáž viz položka výše</t>
  </si>
  <si>
    <t>nátěr viz oddíl 783</t>
  </si>
  <si>
    <t>69</t>
  </si>
  <si>
    <t>417321616</t>
  </si>
  <si>
    <t>Ztužující pásy a věnce z betonu železového (bez výztuže) tř. C 30/37</t>
  </si>
  <si>
    <t>-1133963518</t>
  </si>
  <si>
    <t>viz řezy statika</t>
  </si>
  <si>
    <t>obetonování po uložení stropních panelů PPD</t>
  </si>
  <si>
    <t>0,2*0,2*16,79</t>
  </si>
  <si>
    <t>osa 11</t>
  </si>
  <si>
    <t>70</t>
  </si>
  <si>
    <t>417351115</t>
  </si>
  <si>
    <t>Bednění bočnic ztužujících pásů a věnců včetně vzpěr zřízení</t>
  </si>
  <si>
    <t>166709047</t>
  </si>
  <si>
    <t>0,2*16,79</t>
  </si>
  <si>
    <t>71</t>
  </si>
  <si>
    <t>417351116</t>
  </si>
  <si>
    <t>Bednění bočnic ztužujících pásů a věnců včetně vzpěr odstranění</t>
  </si>
  <si>
    <t>-265007753</t>
  </si>
  <si>
    <t>72</t>
  </si>
  <si>
    <t>417361821</t>
  </si>
  <si>
    <t>Výztuž ztužujících pásů a věnců z betonářské oceli 10 505 (R) nebo BSt 500</t>
  </si>
  <si>
    <t>-1462919420</t>
  </si>
  <si>
    <t>1,344*0,12</t>
  </si>
  <si>
    <t>73</t>
  </si>
  <si>
    <t>985331214</t>
  </si>
  <si>
    <t>Dodatečné vlepování betonářské výztuže včetně vyvrtání a vyčištění otvoru chemickou maltou průměr výztuže 14 mm</t>
  </si>
  <si>
    <t>-260469169</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</si>
  <si>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</si>
  <si>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úprava u sloupu</t>
  </si>
  <si>
    <t>0,2*2*5</t>
  </si>
  <si>
    <t>74</t>
  </si>
  <si>
    <t>prefa.V1</t>
  </si>
  <si>
    <t>Prefabrikovaný předpínaný vazník C45/55-XC1, lana Y1860S7, návrh, výroba, doprava, osazení vč. doplňků, podložek, ložisek, zajištění, detailů apod. celkem - D+M</t>
  </si>
  <si>
    <t>-762976098</t>
  </si>
  <si>
    <t>40,5</t>
  </si>
  <si>
    <t>75</t>
  </si>
  <si>
    <t>prefa.Z</t>
  </si>
  <si>
    <t>Prefabrikované ztužidlo C30/37-XC1, návrh, výroba, doprava, osazení vč. doplňků, podložek, ložisek, zajištění, detailů apod. celkem - D+M</t>
  </si>
  <si>
    <t>101536997</t>
  </si>
  <si>
    <t>13,6</t>
  </si>
  <si>
    <t>76</t>
  </si>
  <si>
    <t>SMYK.a</t>
  </si>
  <si>
    <t>Smyková výztuž typová 2/10/135-195 (75/70/50)</t>
  </si>
  <si>
    <t>1795855355</t>
  </si>
  <si>
    <t>v.č. D.1.2.08</t>
  </si>
  <si>
    <t>77</t>
  </si>
  <si>
    <t>SMYK.b</t>
  </si>
  <si>
    <t>Smyková výztuž typová 3/10/135-300 (50/100/100/50)</t>
  </si>
  <si>
    <t>2146654781</t>
  </si>
  <si>
    <t>Schodišťové konstrukce a rampy</t>
  </si>
  <si>
    <t>78</t>
  </si>
  <si>
    <t>430321616</t>
  </si>
  <si>
    <t>Schodišťové konstrukce a rampy z betonu železového (bez výztuže) stupně, schodnice, ramena, podesty s nosníky tř. C 30/37</t>
  </si>
  <si>
    <t>-1060460951</t>
  </si>
  <si>
    <t>schodiště z 1PP do 1NP vč mezipodesty</t>
  </si>
  <si>
    <t>nástupní rameno</t>
  </si>
  <si>
    <t>1,2*0,12*3,3</t>
  </si>
  <si>
    <t>výstupní rameno</t>
  </si>
  <si>
    <t>1,2*0,12*3,2</t>
  </si>
  <si>
    <t>mezipodesta</t>
  </si>
  <si>
    <t>0,16*1,48*2,45</t>
  </si>
  <si>
    <t>stupně</t>
  </si>
  <si>
    <t>(0,15*0,3)/2*1,2*20</t>
  </si>
  <si>
    <t>79</t>
  </si>
  <si>
    <t>430361821</t>
  </si>
  <si>
    <t>Výztuž schodišťových konstrukcí a ramp stupňů, schodnic, ramen, podest s nosníky z betonářské oceli 10 505 (R) nebo BSt 500</t>
  </si>
  <si>
    <t>1051448032</t>
  </si>
  <si>
    <t>D.1.2.10</t>
  </si>
  <si>
    <t>0,22</t>
  </si>
  <si>
    <t>431351121</t>
  </si>
  <si>
    <t>Bednění podest, podstupňových desek a ramp včetně podpěrné konstrukce výšky do 4 m půdorysně přímočarých zřízení</t>
  </si>
  <si>
    <t>1209459908</t>
  </si>
  <si>
    <t>(1,2+0,12*2)*3,3</t>
  </si>
  <si>
    <t>(1,2+0,12*2)*3,2</t>
  </si>
  <si>
    <t>(0,16*2+1,48)*2,45</t>
  </si>
  <si>
    <t>stupně viz samostatná položka</t>
  </si>
  <si>
    <t>81</t>
  </si>
  <si>
    <t>431351122</t>
  </si>
  <si>
    <t>Bednění podest, podstupňových desek a ramp včetně podpěrné konstrukce výšky do 4 m půdorysně přímočarých odstranění</t>
  </si>
  <si>
    <t>-388272000</t>
  </si>
  <si>
    <t>82</t>
  </si>
  <si>
    <t>434311115</t>
  </si>
  <si>
    <t>Stupně dusané z betonu prostého nebo prokládaného kamenem na terén nebo na desku bez potěru, se zahlazením povrchu tř. C 20/25</t>
  </si>
  <si>
    <t>1811167278</t>
  </si>
  <si>
    <t>bod 03</t>
  </si>
  <si>
    <t>1,91*2</t>
  </si>
  <si>
    <t>83</t>
  </si>
  <si>
    <t>434351141</t>
  </si>
  <si>
    <t>Bednění stupňů betonovaných na podstupňové desce nebo na terénu půdorysně přímočarých zřízení</t>
  </si>
  <si>
    <t>493653493</t>
  </si>
  <si>
    <t xml:space="preserve">Poznámka k souboru cen:_x000D_
1. Množství měrných jednotek bednění stupňů se určuje v m2 plochy stupnic a podstupnic._x000D_
</t>
  </si>
  <si>
    <t>(0,15+0,3)*1,2*20</t>
  </si>
  <si>
    <t>0,15*0,3*20</t>
  </si>
  <si>
    <t>1,91*2*(0,16+0,29)</t>
  </si>
  <si>
    <t>84</t>
  </si>
  <si>
    <t>434351142</t>
  </si>
  <si>
    <t>Bednění stupňů betonovaných na podstupňové desce nebo na terénu půdorysně přímočarých odstranění</t>
  </si>
  <si>
    <t>398283555</t>
  </si>
  <si>
    <t>Úpravy povrchů, podlahy a osazování výplní</t>
  </si>
  <si>
    <t>Úprava povrchů vnitřních</t>
  </si>
  <si>
    <t>85</t>
  </si>
  <si>
    <t>619991011</t>
  </si>
  <si>
    <t>Zakrytí vnitřních ploch před znečištěním včetně pozdějšího odkrytí konstrukcí a prvků obalením fólií a přelepením páskou</t>
  </si>
  <si>
    <t>1169990041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</si>
  <si>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</si>
  <si>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veškeré fasádní otvorové prvky</t>
  </si>
  <si>
    <t>2,05*3,07*19</t>
  </si>
  <si>
    <t>1,9*3,07*2</t>
  </si>
  <si>
    <t>světlíky</t>
  </si>
  <si>
    <t>0,6*1,9*3</t>
  </si>
  <si>
    <t>86</t>
  </si>
  <si>
    <t>612131121</t>
  </si>
  <si>
    <t>Podkladní a spojovací vrstva vnitřních omítaných ploch penetrace akrylát-silikonová nanášená ručně stěn</t>
  </si>
  <si>
    <t>328414094</t>
  </si>
  <si>
    <t>přesnou specifikaci materiálů vždy přizpůsobit požadavkům PD a technologickým pravidlům</t>
  </si>
  <si>
    <t>pod sádrovou stěrku (viz níže)</t>
  </si>
  <si>
    <t>427,409</t>
  </si>
  <si>
    <t>612325225</t>
  </si>
  <si>
    <t>Vápenocementová omítka jednotlivých malých ploch štuková na stěnách, plochy jednotlivě přes 1,0 do 4 m2</t>
  </si>
  <si>
    <t>1724305677</t>
  </si>
  <si>
    <t>88</t>
  </si>
  <si>
    <t>613131121</t>
  </si>
  <si>
    <t>Podkladní a spojovací vrstva vnitřních omítaných ploch penetrace akrylát-silikonová nanášená ručně pilířů nebo sloupů</t>
  </si>
  <si>
    <t>2119743833</t>
  </si>
  <si>
    <t>101,387</t>
  </si>
  <si>
    <t>89</t>
  </si>
  <si>
    <t>613181001</t>
  </si>
  <si>
    <t>Sádrová stěrka vnitřních povrchů tloušťky do 3 mm bez penetrace, včetně následného přebroušení svislých konstrukcí pilířů nebo sloupů</t>
  </si>
  <si>
    <t>-2135685661</t>
  </si>
  <si>
    <t xml:space="preserve">Poznámka k souboru cen:_x000D_
1. Ceny úprav stropů žebrových lze použít pro ocenění úprav nosníků nebo průvlaků._x000D_
2. V cenách nejsou započteny náklady na:_x000D_
a) spárování podkladu, tyto se ocení cenami souboru cen 61. 12-11.., tohoto katalogu._x000D_
b) provedení podkladní a spojovací vrstvy, tyto se ocení cenami souboru cen 61. 13-1…, tohoto katalogu._x000D_
</t>
  </si>
  <si>
    <t>viz skladba IW.03a,c</t>
  </si>
  <si>
    <t>"101-102"</t>
  </si>
  <si>
    <t>3,07*(0,47*2*8+0,35*8)</t>
  </si>
  <si>
    <t>m201</t>
  </si>
  <si>
    <t>osa E</t>
  </si>
  <si>
    <t>6,05*(0,35*9+0,23*2*9)</t>
  </si>
  <si>
    <t>0,25*(2,05*2+3,07*2)*10</t>
  </si>
  <si>
    <t>90</t>
  </si>
  <si>
    <t>612181001</t>
  </si>
  <si>
    <t>Sádrová stěrka vnitřních povrchů tloušťky do 3 mm bez penetrace, včetně následného přebroušení svislých konstrukcí stěn v podlaží i na schodišti</t>
  </si>
  <si>
    <t>592451051</t>
  </si>
  <si>
    <t>viz skladba IW.03a-vyrovnání monolitů pod malbu</t>
  </si>
  <si>
    <t>"1PP"</t>
  </si>
  <si>
    <t>"211" 2,4*(3,87-2,85+3,48*2+0,22*2)-0,8*2,1</t>
  </si>
  <si>
    <t>"202" 2,72*(2,05+2,67*2)-1,8*2,1</t>
  </si>
  <si>
    <t>"203" 2,6*(2,05+9,32+1,81)-1,8*2,1</t>
  </si>
  <si>
    <t>2,6*(2,65+0,55+0,3)-1,9*2,18+2,19*0,6*2</t>
  </si>
  <si>
    <t>"210" 1,32*(2,67*2)</t>
  </si>
  <si>
    <t>"216" 2,72*(3,0*2+1,93)-1,8*2,1-1,3*2,28+0,22*(2,28*2+1,3)</t>
  </si>
  <si>
    <t>"217" 2,75*(6,85*2+3,02*2)-1,8*2,1</t>
  </si>
  <si>
    <t>"218" 2,75*(4,45*2+3,02)-1,8*2,1</t>
  </si>
  <si>
    <t>"219" 2,75*(4,62*2+3,02)-1,8*2,1</t>
  </si>
  <si>
    <t>"1NP"</t>
  </si>
  <si>
    <t>"101 viz stěrka pilířů"</t>
  </si>
  <si>
    <t>"102"</t>
  </si>
  <si>
    <t>3,07*(5,72*2+2,45)</t>
  </si>
  <si>
    <t>-1,3*2,28+0,22*(1,3+2,28*2)</t>
  </si>
  <si>
    <t>"104"</t>
  </si>
  <si>
    <t>3,0*(3,02*2+6,85*2)-1,9*2,15+0,25*(1,9+2,15*2)</t>
  </si>
  <si>
    <t>osa E -stěny za žebřinami</t>
  </si>
  <si>
    <t>3,0*2,05*8</t>
  </si>
  <si>
    <t>ostatní viz stěrka pilířů</t>
  </si>
  <si>
    <t>3,07*12,22</t>
  </si>
  <si>
    <t>Úprava povrchů vnějších</t>
  </si>
  <si>
    <t>91</t>
  </si>
  <si>
    <t>629991011</t>
  </si>
  <si>
    <t>Zakrytí vnějších ploch před znečištěním včetně pozdějšího odkrytí výplní otvorů a svislých ploch fólií přilepenou lepící páskou</t>
  </si>
  <si>
    <t>1462161857</t>
  </si>
  <si>
    <t xml:space="preserve">Poznámka k souboru cen:_x000D_
1. V ceně -1012 nejsou započteny náklady na dodávku a montáž začišťovací lišty; tyto se oceňují cenou 622 14-3004 této části katalogu a materiálem ve specifikaci._x000D_
</t>
  </si>
  <si>
    <t>92</t>
  </si>
  <si>
    <t>62.01</t>
  </si>
  <si>
    <t>Lamelová fasáda vč. podkonstrukce dle v.č 109 (LAMELY), vč. kotvení, podkonstrukce L60/90/6 a C profilů, spoj. prvky, kotvení, povrchové úpravy, detaily - D+M</t>
  </si>
  <si>
    <t>-239086267</t>
  </si>
  <si>
    <t>v.č.109</t>
  </si>
  <si>
    <t>Pohled 1</t>
  </si>
  <si>
    <t>5,9*26,2</t>
  </si>
  <si>
    <t>(1,1+5,9)/2*15,4</t>
  </si>
  <si>
    <t>(0,7+5,9)/2*15,4</t>
  </si>
  <si>
    <t>-1,95*3,0*3</t>
  </si>
  <si>
    <t>-1,9*3,0</t>
  </si>
  <si>
    <t>lezecká stěna</t>
  </si>
  <si>
    <t>-3,9*4,0</t>
  </si>
  <si>
    <t>Pohled 2</t>
  </si>
  <si>
    <t>93</t>
  </si>
  <si>
    <t>622252001</t>
  </si>
  <si>
    <t>Montáž profilů kontaktního zateplení zakládacích soklových připevněných hmoždinkami</t>
  </si>
  <si>
    <t>-2028237544</t>
  </si>
  <si>
    <t xml:space="preserve">Poznámka k souboru cen:_x000D_
1. V cenách jsou započteny náklady na osazení lišt._x000D_
2. V cenách nejsou započteny náklady dodávku lišt; tyto se ocení ve specifikaci. Ztratné lze stanovit ve výši 5%._x000D_
</t>
  </si>
  <si>
    <t>západní a východní strana</t>
  </si>
  <si>
    <t>27,87*2-1,8*2-1,9*3</t>
  </si>
  <si>
    <t>94</t>
  </si>
  <si>
    <t>59051647</t>
  </si>
  <si>
    <t>profil zakládací Al tl 0,7mm pro ETICS pro izolant tl 100mm</t>
  </si>
  <si>
    <t>665175592</t>
  </si>
  <si>
    <t>46,44*1,1</t>
  </si>
  <si>
    <t>95</t>
  </si>
  <si>
    <t>622211021</t>
  </si>
  <si>
    <t>Montáž kontaktního zateplení lepením a mechanickým kotvením z polystyrenových desek nebo z kombinovaných desek na vnější stěny, tloušťky desek přes 80 do 120 mm</t>
  </si>
  <si>
    <t>-2023628789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</si>
  <si>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</si>
  <si>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do JC položky zahrnout montáž veškerých profilů a lišt, doplňků a detailů</t>
  </si>
  <si>
    <t>96</t>
  </si>
  <si>
    <t>28375938</t>
  </si>
  <si>
    <t>deska EPS 70 fasádní λ=0,039 tl 100mm</t>
  </si>
  <si>
    <t>-1493081245</t>
  </si>
  <si>
    <t>do JC položky zahrnout dodávku veškerých profilů a lišt, doplňků a detailů</t>
  </si>
  <si>
    <t>EW_02*1,05</t>
  </si>
  <si>
    <t>97</t>
  </si>
  <si>
    <t>28376443</t>
  </si>
  <si>
    <t>deska z polystyrénu XPS, hrana rovná a strukturovaný povrch 300kPa tl 100mm</t>
  </si>
  <si>
    <t>1956493980</t>
  </si>
  <si>
    <t>EW_03*1,05</t>
  </si>
  <si>
    <t>98</t>
  </si>
  <si>
    <t>622531011</t>
  </si>
  <si>
    <t>Omítka tenkovrstvá silikonová vnějších ploch probarvená, včetně penetrace podkladu zrnitá, tloušťky 1,5 mm stěn</t>
  </si>
  <si>
    <t>2017144680</t>
  </si>
  <si>
    <t>ostění k EW02</t>
  </si>
  <si>
    <t>0,1*(2,05*2+3,07*2)*19</t>
  </si>
  <si>
    <t>0,1*(1,9+2,15*2)*2</t>
  </si>
  <si>
    <t>Podlahy a podlahové konstrukce</t>
  </si>
  <si>
    <t>99</t>
  </si>
  <si>
    <t>631311126</t>
  </si>
  <si>
    <t>Mazanina z betonu prostého bez zvýšených nároků na prostředí tl. přes 80 do 120 mm tř. C 25/30</t>
  </si>
  <si>
    <t>-308670478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</si>
  <si>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</si>
  <si>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EF_01*0,1</t>
  </si>
  <si>
    <t>100</t>
  </si>
  <si>
    <t>631319173</t>
  </si>
  <si>
    <t>Příplatek k cenám mazanin za stržení povrchu spodní vrstvy mazaniny latí před vložením výztuže nebo pletiva pro tl. obou vrstev mazaniny přes 80 do 120 mm</t>
  </si>
  <si>
    <t>-83935612</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</si>
  <si>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</si>
  <si>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101</t>
  </si>
  <si>
    <t>631351101</t>
  </si>
  <si>
    <t>Bednění v podlahách rýh a hran zřízení</t>
  </si>
  <si>
    <t>1682167341</t>
  </si>
  <si>
    <t>k EF.01</t>
  </si>
  <si>
    <t>0,1*(24,78*2+(16,79+0,12*2)*2)</t>
  </si>
  <si>
    <t>102</t>
  </si>
  <si>
    <t>631351102</t>
  </si>
  <si>
    <t>Bednění v podlahách rýh a hran odstranění</t>
  </si>
  <si>
    <t>342384267</t>
  </si>
  <si>
    <t>8,362</t>
  </si>
  <si>
    <t>103</t>
  </si>
  <si>
    <t>631362021</t>
  </si>
  <si>
    <t>Výztuž mazanin ze svařovaných sítí z drátů typu KARI</t>
  </si>
  <si>
    <t>1356813861</t>
  </si>
  <si>
    <t xml:space="preserve">Poznámka k souboru cen:_x000D_
1. Betonová podezdívek příček se oceňuje položkou 278 36-1111 souboru cen 278 36-11.1 - Výztuž základu (podezdívky) betonového_x000D_
</t>
  </si>
  <si>
    <t>EF_01*0,0044</t>
  </si>
  <si>
    <t>104</t>
  </si>
  <si>
    <t>632451454</t>
  </si>
  <si>
    <t>Potěr pískocementový běžný tl. přes 40 do 50 mm tř. C 15</t>
  </si>
  <si>
    <t>-774702941</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</si>
  <si>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</si>
  <si>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ochranný potěr hydroizolace</t>
  </si>
  <si>
    <t>105</t>
  </si>
  <si>
    <t>632451101</t>
  </si>
  <si>
    <t>Potěr cementový samonivelační ze suchých směsí tloušťky přes 2 do 5 mm</t>
  </si>
  <si>
    <t>-1656875921</t>
  </si>
  <si>
    <t>vč. penetrace</t>
  </si>
  <si>
    <t>106</t>
  </si>
  <si>
    <t>632451214</t>
  </si>
  <si>
    <t>Potěr cementový samonivelační litý tř. C 20, tl. přes 45 do 50 mm</t>
  </si>
  <si>
    <t>-96102249</t>
  </si>
  <si>
    <t>vč. penetrace, dilatací, kompl. provedení</t>
  </si>
  <si>
    <t>107</t>
  </si>
  <si>
    <t>632451291</t>
  </si>
  <si>
    <t>Potěr cementový samonivelační litý Příplatek k cenám za každých dalších i započatých 5 mm tloušťky přes 50 mm tř. C 20</t>
  </si>
  <si>
    <t>752485003</t>
  </si>
  <si>
    <t>IF_02*3</t>
  </si>
  <si>
    <t>IF_04*3</t>
  </si>
  <si>
    <t>IF_07*3</t>
  </si>
  <si>
    <t>108</t>
  </si>
  <si>
    <t>632451425</t>
  </si>
  <si>
    <t>Potěr pískocementový běžný tl. přes 10 do 20 mm tř. C 20</t>
  </si>
  <si>
    <t>1461326383</t>
  </si>
  <si>
    <t>109</t>
  </si>
  <si>
    <t>632451625</t>
  </si>
  <si>
    <t>Potěr pískocementový stupňů a schodnic tl. 20 mm tř. C 20</t>
  </si>
  <si>
    <t>-1970845814</t>
  </si>
  <si>
    <t xml:space="preserve">Poznámka k souboru cen:_x000D_
1. V cenách jsou započteny i náklady na základní stržení povrchu potěru s urovnáním vibrační lištou nebo dřevěným hladítkem. Pro další povrchové úpravy lze použít ceny 632 45-1491až -1494 souboru cen 632 45-14 Potěr pískocementový běžný._x000D_
2. Ceny lze použít i pro dodatečné nadbetonování stupňů a schodnic i jako vyrovnávací vrstvu při opravách._x000D_
</t>
  </si>
  <si>
    <t>110</t>
  </si>
  <si>
    <t>634112113</t>
  </si>
  <si>
    <t>Obvodová dilatace mezi stěnou a mazaninou nebo potěrem podlahovým páskem z pěnového PE tl. do 10 mm, výšky 80 mm</t>
  </si>
  <si>
    <t>-1501300185</t>
  </si>
  <si>
    <t>viz délky soklíků</t>
  </si>
  <si>
    <t>hrací plocha</t>
  </si>
  <si>
    <t>24,0*2+15,52*2</t>
  </si>
  <si>
    <t>ostatní</t>
  </si>
  <si>
    <t>127,81+99,53+17,96</t>
  </si>
  <si>
    <t>Ostatní konstrukce a práce, bourání</t>
  </si>
  <si>
    <t>Lešení a stavební výtahy</t>
  </si>
  <si>
    <t>111</t>
  </si>
  <si>
    <t>941111121</t>
  </si>
  <si>
    <t>Montáž lešení řadového trubkového lehkého pracovního s podlahami s provozním zatížením tř. 3 do 200 kg/m2 šířky tř. W09 přes 0,9 do 1,2 m, výšky do 10 m</t>
  </si>
  <si>
    <t>105369715</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</si>
  <si>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</si>
  <si>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fasáda</t>
  </si>
  <si>
    <t>(5,9-1,8)*(26,2*2+1,5*4)</t>
  </si>
  <si>
    <t>((1,1+5,9)/2-1,8)*15,4*2</t>
  </si>
  <si>
    <t>((0,7+5,9)/2-1,8)*15,4*2</t>
  </si>
  <si>
    <t>112</t>
  </si>
  <si>
    <t>941111221</t>
  </si>
  <si>
    <t>Montáž lešení řadového trubkového lehkého pracovního s podlahami s provozním zatížením tř. 3 do 200 kg/m2 Příplatek za první a každý další den použití lešení k ceně -1121</t>
  </si>
  <si>
    <t>1692053867</t>
  </si>
  <si>
    <t>338,0*50</t>
  </si>
  <si>
    <t>113</t>
  </si>
  <si>
    <t>941111821</t>
  </si>
  <si>
    <t>Demontáž lešení řadového trubkového lehkého pracovního s podlahami s provozním zatížením tř. 3 do 200 kg/m2 šířky tř. W09 přes 0,9 do 1,2 m, výšky do 10 m</t>
  </si>
  <si>
    <t>1480015997</t>
  </si>
  <si>
    <t xml:space="preserve">Poznámka k souboru cen:_x000D_
1. Demontáž lešení řadového trubkového lehkého výšky přes 25 m se oceňuje individuálně._x000D_
</t>
  </si>
  <si>
    <t>338,0</t>
  </si>
  <si>
    <t>114</t>
  </si>
  <si>
    <t>943211111</t>
  </si>
  <si>
    <t>Montáž lešení prostorového rámového lehkého pracovního s podlahami s provozním zatížením tř. 3 do 200 kg/m2, výšky do 10 m</t>
  </si>
  <si>
    <t>1852630054</t>
  </si>
  <si>
    <t xml:space="preserve">Poznámka k souboru cen:_x000D_
1. Montáž lešení prostorového rámového lehkého výšky přes 25 m se oceňuje individuálně._x000D_
</t>
  </si>
  <si>
    <t>298,56*(6,07+1,22-1,8)</t>
  </si>
  <si>
    <t>115</t>
  </si>
  <si>
    <t>943211211</t>
  </si>
  <si>
    <t>Montáž lešení prostorového rámového lehkého pracovního s podlahami Příplatek za první a každý další den použití lešení k ceně -1111</t>
  </si>
  <si>
    <t>-807330439</t>
  </si>
  <si>
    <t>1639,094*30</t>
  </si>
  <si>
    <t>116</t>
  </si>
  <si>
    <t>943211811</t>
  </si>
  <si>
    <t>Demontáž lešení prostorového rámového lehkého pracovního s podlahami s provozním zatížením tř. 3 do 200 kg/m2, výšky do 10 m</t>
  </si>
  <si>
    <t>-2070352756</t>
  </si>
  <si>
    <t xml:space="preserve">Poznámka k souboru cen:_x000D_
1. Demontáž lešení prostorového rámového lehkého výšky přes 25 m se oceňuje individuálně._x000D_
</t>
  </si>
  <si>
    <t>1639,094</t>
  </si>
  <si>
    <t>117</t>
  </si>
  <si>
    <t>944711111</t>
  </si>
  <si>
    <t>Montáž záchytné stříšky zřizované současně s lehkým nebo těžkým lešením, šířky do 1,5 m</t>
  </si>
  <si>
    <t>567050475</t>
  </si>
  <si>
    <t xml:space="preserve">Poznámka k souboru cen:_x000D_
1. Ceny nelze použít pro samostatnou záchytnou stříšku či jiné ochranné konstrukce, které mají za účel chránit chodce před padající omítkou či zchátralými římsami apod._x000D_
2. Množství měrných jednotek se určuje v m délky lešení, ke kterému se záchytná stříška zřizuje._x000D_
</t>
  </si>
  <si>
    <t>v místech vstupů s přesahy</t>
  </si>
  <si>
    <t>15,0</t>
  </si>
  <si>
    <t>118</t>
  </si>
  <si>
    <t>944711211</t>
  </si>
  <si>
    <t>Montáž záchytné stříšky Příplatek za první a každý další den použití záchytné stříšky k ceně -1111</t>
  </si>
  <si>
    <t>-955537339</t>
  </si>
  <si>
    <t>15,0*50</t>
  </si>
  <si>
    <t>119</t>
  </si>
  <si>
    <t>944711811</t>
  </si>
  <si>
    <t>Demontáž záchytné stříšky zřizované současně s lehkým nebo těžkým lešením, šířky do 1,5 m</t>
  </si>
  <si>
    <t>45724476</t>
  </si>
  <si>
    <t xml:space="preserve">Poznámka k souboru cen:_x000D_
1. Ceny nelze použít pro samostatnou záchytnou stříšku či jiné ochranné konstrukce, které mají za účel chránit chodce před padající omítkou či zchátralými římsami apod._x000D_
</t>
  </si>
  <si>
    <t>120</t>
  </si>
  <si>
    <t>949101111</t>
  </si>
  <si>
    <t>Lešení pomocné pracovní pro objekty pozemních staveb pro zatížení do 150 kg/m2, o výšce lešeňové podlahy do 1,9 m</t>
  </si>
  <si>
    <t>951228842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</si>
  <si>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</si>
  <si>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ostatní místnosti s podhledy</t>
  </si>
  <si>
    <t>12,93+12,71+13,21+12,35</t>
  </si>
  <si>
    <t>19,45-2,45*3,0+75,28</t>
  </si>
  <si>
    <t>121</t>
  </si>
  <si>
    <t>949111122</t>
  </si>
  <si>
    <t>Montáž lešení lehkého kozového trubkového ve schodišti o výšce lešeňové podlahy přes 1,5 do 3,5 m</t>
  </si>
  <si>
    <t>sada</t>
  </si>
  <si>
    <t>848623082</t>
  </si>
  <si>
    <t xml:space="preserve">Poznámka k souboru cen:_x000D_
1. Množství měrných jednotek se určuje v počtu sad lešení (2 kozy a dřevěná podlaha)._x000D_
2. V cenách nájmu jsou započteny i náklady na manipulaci s lešením._x000D_
</t>
  </si>
  <si>
    <t>Různé dokončovací konstrukce a práce pozemních staveb</t>
  </si>
  <si>
    <t>122</t>
  </si>
  <si>
    <t>952901111</t>
  </si>
  <si>
    <t>Vyčištění budov nebo objektů před předáním do užívání budov bytové nebo občanské výstavby, světlé výšky podlaží do 4 m</t>
  </si>
  <si>
    <t>1200134274</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</si>
  <si>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</si>
  <si>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16,79*27,87</t>
  </si>
  <si>
    <t>spoj. krček</t>
  </si>
  <si>
    <t>odpočet haly přes obě patra</t>
  </si>
  <si>
    <t>-23,84*12,22*2</t>
  </si>
  <si>
    <t>střešní hřiště</t>
  </si>
  <si>
    <t>16,79*27,87*1/3</t>
  </si>
  <si>
    <t>123</t>
  </si>
  <si>
    <t>952901114</t>
  </si>
  <si>
    <t>Vyčištění budov nebo objektů před předáním do užívání budov bytové nebo občanské výstavby, světlé výšky podlaží přes 4 m</t>
  </si>
  <si>
    <t>984594194</t>
  </si>
  <si>
    <t>halová část</t>
  </si>
  <si>
    <t>23,84*12,22</t>
  </si>
  <si>
    <t>124</t>
  </si>
  <si>
    <t>953312122</t>
  </si>
  <si>
    <t>Vložky svislé do dilatačních spár z polystyrenových desek extrudovaných včetně dodání a osazení, v jakémkoliv zdivu přes 10 do 20 mm</t>
  </si>
  <si>
    <t>-2012885261</t>
  </si>
  <si>
    <t>vč. dodávky materiálu</t>
  </si>
  <si>
    <t>separace styku spoj. krčku</t>
  </si>
  <si>
    <t>8,0</t>
  </si>
  <si>
    <t>125</t>
  </si>
  <si>
    <t>95.01</t>
  </si>
  <si>
    <t>Drenážní žlaby, podrobně dle PD, vč. veškerých komponent, lože, obsypy, související práce - D+M</t>
  </si>
  <si>
    <t>bm</t>
  </si>
  <si>
    <t>-1870931038</t>
  </si>
  <si>
    <t>dle projektanta</t>
  </si>
  <si>
    <t>0,8+5,4+10,1+2,06+28,13</t>
  </si>
  <si>
    <t>126</t>
  </si>
  <si>
    <t>95.02</t>
  </si>
  <si>
    <t>Čistící zóny 600x400, podrobně dle PD, vč. veškerých komponent, lože, obsypy, související práce - D+M</t>
  </si>
  <si>
    <t>-1313971587</t>
  </si>
  <si>
    <t>127</t>
  </si>
  <si>
    <t>95.03</t>
  </si>
  <si>
    <t>Odvodňovací žlab na střeše (stav. výška 150-200mm) Odvodňovací systém krycí rošt plastový, šedý, B125, podrobně dle PD, vč. veškerých komponent, lože, obsypy, související práce - D+M</t>
  </si>
  <si>
    <t>1971300026</t>
  </si>
  <si>
    <t>2*24,5</t>
  </si>
  <si>
    <t>128</t>
  </si>
  <si>
    <t>95.04</t>
  </si>
  <si>
    <t xml:space="preserve">Požární ucpávky a ošetření kcí a prostupů jinde v profesních rozpočtech neuvedené, s kourdinací dokumentace PBŘ, vč. dodávky materiálu - D+M </t>
  </si>
  <si>
    <t>720075614</t>
  </si>
  <si>
    <t>Bourání konstrukcí</t>
  </si>
  <si>
    <t>129</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</si>
  <si>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</si>
  <si>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</si>
  <si>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1950149034</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</si>
  <si>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</si>
  <si>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130</t>
  </si>
  <si>
    <t>962022491</t>
  </si>
  <si>
    <t>Bourání zdiva nadzákladového kamenného nebo smíšeného kamenného na maltu cementovou, objemu přes 1 m3</t>
  </si>
  <si>
    <t>1533670548</t>
  </si>
  <si>
    <t xml:space="preserve">Poznámka k souboru cen:_x000D_
1. Bourání pilířů o průřezu přes 0,36 m2 se oceňuje cenami -2390 a - 2391, popř. -2490 a - 2491 jako bourání zdiva kamenného nadzákladového._x000D_
</t>
  </si>
  <si>
    <t>podezdívka bouraného plotu</t>
  </si>
  <si>
    <t>131</t>
  </si>
  <si>
    <t>962032314</t>
  </si>
  <si>
    <t>Bourání zdiva nadzákladového z cihel nebo tvárnic pilířů cihelných průřezu do 0,36 m2</t>
  </si>
  <si>
    <t>-1225741181</t>
  </si>
  <si>
    <t xml:space="preserve">Poznámka k souboru cen:_x000D_
1. Bourání pilířů o průřezu přes 0,36 m2 se oceňuje příslušnými cenami -2230, -2231, -2240, -2241,-2253 a -2254 jako bourání zdiva nadzákladového cihelného._x000D_
</t>
  </si>
  <si>
    <t>plotové pilířky</t>
  </si>
  <si>
    <t>132</t>
  </si>
  <si>
    <t>966003818</t>
  </si>
  <si>
    <t>Rozebrání dřevěného oplocení se sloupky osové vzdálenosti do 4,00 m, výšky do 2,50 m, osazených do hloubky 1,00 m s příčníky a ocelovými sloupky z prken a latí</t>
  </si>
  <si>
    <t>-792311123</t>
  </si>
  <si>
    <t xml:space="preserve">Poznámka k souboru cen:_x000D_
1. V cenách jsou započteny i náklady na odklizení materiálu na vzdálenost do 20 m nebo naložení na dopravní prostředek._x000D_
</t>
  </si>
  <si>
    <t>výplně rušeného plotu</t>
  </si>
  <si>
    <t>14,0-0,45*2</t>
  </si>
  <si>
    <t>133</t>
  </si>
  <si>
    <t>974031664</t>
  </si>
  <si>
    <t>Vysekání rýh ve zdivu cihelném na maltu vápennou nebo vápenocementovou pro vtahování nosníků do zdí, před vybouráním otvoru do hl. 150 mm, při v. nosníku do 150 mm</t>
  </si>
  <si>
    <t>1985525351</t>
  </si>
  <si>
    <t>(1,91+0,2*2)*3</t>
  </si>
  <si>
    <t>134</t>
  </si>
  <si>
    <t>976027231</t>
  </si>
  <si>
    <t>Vybourání kamenných obrub, krycích desek krycích desek ukončujících horní plochu zdiva, tl. do 100 mm</t>
  </si>
  <si>
    <t>-1310540669</t>
  </si>
  <si>
    <t>bouraná část plotu</t>
  </si>
  <si>
    <t>135</t>
  </si>
  <si>
    <t>961044111</t>
  </si>
  <si>
    <t>Bourání základů z betonu prostého</t>
  </si>
  <si>
    <t>-579723195</t>
  </si>
  <si>
    <t>0,8*0,45*14,0</t>
  </si>
  <si>
    <t>136</t>
  </si>
  <si>
    <t>966071823</t>
  </si>
  <si>
    <t>Rozebrání oplocení z pletiva drátěného se čtvercovými oky, výšky přes 2,0 do 4,0 m</t>
  </si>
  <si>
    <t>4226114</t>
  </si>
  <si>
    <t xml:space="preserve">Poznámka k souboru cen:_x000D_
1. V cenách jsou započteny i náklady na odklizení materiálu na vzdálenost do 20 m nebo naložení na dopravní prostředek._x000D_
2. V cenách nejsou započteny náklady na demontáž sloupků._x000D_
</t>
  </si>
  <si>
    <t>oplocení sportoviště, vč. branek</t>
  </si>
  <si>
    <t>91,7</t>
  </si>
  <si>
    <t>137</t>
  </si>
  <si>
    <t>971033651</t>
  </si>
  <si>
    <t>Vybourání otvorů ve zdivu základovém nebo nadzákladovém z cihel, tvárnic, příčkovek z cihel pálených na maltu vápennou nebo vápenocementovou plochy do 4 m2, tl. do 600 mm</t>
  </si>
  <si>
    <t>-764240531</t>
  </si>
  <si>
    <t>viz výkres č.110</t>
  </si>
  <si>
    <t>bod 01</t>
  </si>
  <si>
    <t>1,91*2,19*0,6</t>
  </si>
  <si>
    <t>138</t>
  </si>
  <si>
    <t>973031825</t>
  </si>
  <si>
    <t>Vysekání výklenků nebo kapes ve zdivu z cihel na maltu vápennou nebo vápenocementovou kapes pro zavázání nových zdí, tl. do 450 mm</t>
  </si>
  <si>
    <t>224664570</t>
  </si>
  <si>
    <t>2,15*2</t>
  </si>
  <si>
    <t>139</t>
  </si>
  <si>
    <t>968072455</t>
  </si>
  <si>
    <t>Vybourání kovových rámů oken s křídly, dveřních zárubní, vrat, stěn, ostění nebo obkladů dveřních zárubní, plochy do 2 m2</t>
  </si>
  <si>
    <t>1142091349</t>
  </si>
  <si>
    <t xml:space="preserve">Poznámka k souboru cen:_x000D_
1. V cenách -2244 až -2559 jsou započteny i náklady na vyvěšení křídel._x000D_
2. Cenou -2641 se oceňuje i vybourání nosné ocelové konstrukce pro sádrokartonové příčky._x000D_
</t>
  </si>
  <si>
    <t>1,0*2,15</t>
  </si>
  <si>
    <t>140</t>
  </si>
  <si>
    <t>96.03</t>
  </si>
  <si>
    <t>Demontáž a přesun šatních skříněk na nové místo celkem</t>
  </si>
  <si>
    <t>1782201453</t>
  </si>
  <si>
    <t>viz výkres č.110,111</t>
  </si>
  <si>
    <t>bod 03 celkem</t>
  </si>
  <si>
    <t>141</t>
  </si>
  <si>
    <t>96.04</t>
  </si>
  <si>
    <t>Kompletní vyklizení místnosti vč. zařízení, nábytku, apod. v koordinaci s investorem celkem</t>
  </si>
  <si>
    <t>323220532</t>
  </si>
  <si>
    <t>bod 04 celkem</t>
  </si>
  <si>
    <t>142</t>
  </si>
  <si>
    <t>977151118</t>
  </si>
  <si>
    <t>Jádrové vrty diamantovými korunkami do stavebních materiálů (železobetonu, betonu, cihel, obkladů, dlažeb, kamene) průměru přes 90 do 100 mm</t>
  </si>
  <si>
    <t>-753982069</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</si>
  <si>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</si>
  <si>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dle výčtu projektanta</t>
  </si>
  <si>
    <t>10*0,25</t>
  </si>
  <si>
    <t>997</t>
  </si>
  <si>
    <t>Přesun sutě</t>
  </si>
  <si>
    <t>143</t>
  </si>
  <si>
    <t>997013501</t>
  </si>
  <si>
    <t>Odvoz suti a vybouraných hmot na skládku nebo meziskládku se složením, na vzdálenost do 1 km</t>
  </si>
  <si>
    <t>1370783209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</si>
  <si>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</si>
  <si>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144</t>
  </si>
  <si>
    <t>997013509</t>
  </si>
  <si>
    <t>Odvoz suti a vybouraných hmot na skládku nebo meziskládku se složením, na vzdálenost Příplatek k ceně za každý další i započatý 1 km přes 1 km</t>
  </si>
  <si>
    <t>-1731428130</t>
  </si>
  <si>
    <t>364,313*19 'Přepočtené koeficientem množství</t>
  </si>
  <si>
    <t>145</t>
  </si>
  <si>
    <t>997013631</t>
  </si>
  <si>
    <t>Poplatek za uložení stavebního odpadu na skládce (skládkovné) směsného stavebního a demoličního zatříděného do Katalogu odpadů pod kódem 17 09 04</t>
  </si>
  <si>
    <t>-981760321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</si>
  <si>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</si>
  <si>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146</t>
  </si>
  <si>
    <t>997013655</t>
  </si>
  <si>
    <t>-229338110</t>
  </si>
  <si>
    <t>147</t>
  </si>
  <si>
    <t>997013813</t>
  </si>
  <si>
    <t>Poplatek za uložení stavebního odpadu na skládce (skládkovné) z plastických hmot zatříděného do Katalogu odpadů pod kódem 17 02 03</t>
  </si>
  <si>
    <t>1532452829</t>
  </si>
  <si>
    <t>998</t>
  </si>
  <si>
    <t>Přesun hmot</t>
  </si>
  <si>
    <t>148</t>
  </si>
  <si>
    <t>998012022</t>
  </si>
  <si>
    <t>Přesun hmot pro budovy občanské výstavby, bydlení, výrobu a služby s nosnou svislou konstrukcí monolitickou betonovou tyčovou nebo plošnou s jakýkoliv obvodovým pláštěm kromě vyzdívaného vodorovná dopravní vzdálenost do 100 m pro budovy výšky přes 6 do 12 m</t>
  </si>
  <si>
    <t>2026643437</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</si>
  <si>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</si>
  <si>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</si>
  <si>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</si>
  <si>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</si>
  <si>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</si>
  <si>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149</t>
  </si>
  <si>
    <t>711161212</t>
  </si>
  <si>
    <t>Izolace proti zemní vlhkosti a beztlakové vodě nopovými fóliemi na ploše svislé S vrstva ochranná, odvětrávací a drenážní výška nopku 8,0 mm, tl. fólie do 0,6 mm</t>
  </si>
  <si>
    <t>1975720653</t>
  </si>
  <si>
    <t>pol. vč. dodávky materiálu</t>
  </si>
  <si>
    <t>150</t>
  </si>
  <si>
    <t>711161384</t>
  </si>
  <si>
    <t>Izolace proti zemní vlhkosti a beztlakové vodě nopovými fóliemi ostatní ukončení izolace provětrávací lištou</t>
  </si>
  <si>
    <t>996921653</t>
  </si>
  <si>
    <t>obvod objektu</t>
  </si>
  <si>
    <t>28,08*2+17,05*2</t>
  </si>
  <si>
    <t>151</t>
  </si>
  <si>
    <t>711471051</t>
  </si>
  <si>
    <t>Provedení izolace proti povrchové a podpovrchové tlakové vodě termoplasty na ploše vodorovné V folií PVC lepenou</t>
  </si>
  <si>
    <t>697634406</t>
  </si>
  <si>
    <t xml:space="preserve">Poznámka k souboru cen:_x000D_
1. Izolace plochy jednotlivě do 10 m2 lze oceňovat cenami příslušných izolací a cenou 711 49-9097 Příplatek za plochy do 10 m2._x000D_
2. Cenami lze oceňovat i montáž proti zemní vlhkosti._x000D_
</t>
  </si>
  <si>
    <t>na podkladní beton</t>
  </si>
  <si>
    <t>(16,79+0,5*2)*(27,87+0,5*2)</t>
  </si>
  <si>
    <t>-(2,22+0,3*2)*(1,72+0,3*2)</t>
  </si>
  <si>
    <t>(3,14+0,5*2)*(0,54+1,39)/2</t>
  </si>
  <si>
    <t>(2,79+0,5*2)*(11,07+9,74)/2</t>
  </si>
  <si>
    <t>(4,4+0,5*2)*0,7</t>
  </si>
  <si>
    <t>(1,72+0,3*2+0,5*2)*(2,23+0,3*2+0,5*2)</t>
  </si>
  <si>
    <t>152</t>
  </si>
  <si>
    <t>711472051</t>
  </si>
  <si>
    <t>Provedení izolace proti povrchové a podpovrchové tlakové vodě termoplasty na ploše svislé S folií PVC lepenou</t>
  </si>
  <si>
    <t>-1985308451</t>
  </si>
  <si>
    <t>153</t>
  </si>
  <si>
    <t>28322004</t>
  </si>
  <si>
    <t>fólie  hydroizolační pro spodní stavbu tl 1,5mm</t>
  </si>
  <si>
    <t>-1929065183</t>
  </si>
  <si>
    <t>(izol_S + izol_V)*1,1</t>
  </si>
  <si>
    <t>154</t>
  </si>
  <si>
    <t>711491171</t>
  </si>
  <si>
    <t>Provedení izolace proti povrchové a podpovrchové tlakové vodě ostatní na ploše vodorovné V z textilií, vrstva podkladní</t>
  </si>
  <si>
    <t>9316531</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</si>
  <si>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</si>
  <si>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geotextílie 500g/m2</t>
  </si>
  <si>
    <t>155</t>
  </si>
  <si>
    <t>711491172</t>
  </si>
  <si>
    <t>Provedení izolace proti povrchové a podpovrchové tlakové vodě ostatní na ploše vodorovné V z textilií, vrstva ochranná</t>
  </si>
  <si>
    <t>-283062976</t>
  </si>
  <si>
    <t>156</t>
  </si>
  <si>
    <t>711491271</t>
  </si>
  <si>
    <t>Provedení izolace proti povrchové a podpovrchové tlakové vodě ostatní na ploše svislé S z textilií, vrstva podkladní</t>
  </si>
  <si>
    <t>-632026947</t>
  </si>
  <si>
    <t>157</t>
  </si>
  <si>
    <t>711491272</t>
  </si>
  <si>
    <t>Provedení izolace proti povrchové a podpovrchové tlakové vodě ostatní na ploše svislé S z textilií, vrstva ochranná</t>
  </si>
  <si>
    <t>-1118180502</t>
  </si>
  <si>
    <t>158</t>
  </si>
  <si>
    <t>69311082</t>
  </si>
  <si>
    <t>geotextilie netkaná separační, ochranná, filtrační, drenážní PP 500g/m2</t>
  </si>
  <si>
    <t>36026846</t>
  </si>
  <si>
    <t>izol_V*2*1,05</t>
  </si>
  <si>
    <t>izol_S*2*1,05</t>
  </si>
  <si>
    <t>159</t>
  </si>
  <si>
    <t>998711102</t>
  </si>
  <si>
    <t>Přesun hmot pro izolace proti vodě, vlhkosti a plynům stanovený z hmotnosti přesunovaného materiálu vodorovná dopravní vzdálenost do 50 m v objektech výšky přes 6 do 12 m</t>
  </si>
  <si>
    <t>-1863915512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</si>
  <si>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</si>
  <si>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</si>
  <si>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</si>
  <si>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160</t>
  </si>
  <si>
    <t>712311101</t>
  </si>
  <si>
    <t>Provedení povlakové krytiny střech plochých do 10° natěradly a tmely za studena nátěrem lakem penetračním nebo asfaltovým</t>
  </si>
  <si>
    <t>-504284225</t>
  </si>
  <si>
    <t xml:space="preserve">Poznámka k souboru cen:_x000D_
1. Povlakové krytiny střech jednotlivě do 10 m2 se oceňují skladebně cenou příslušné izolace a cenou 712 39-9095 Příplatek za plochu do 10 m2._x000D_
</t>
  </si>
  <si>
    <t>161</t>
  </si>
  <si>
    <t>11163153</t>
  </si>
  <si>
    <t>emulze asfaltová penetrační</t>
  </si>
  <si>
    <t>litr</t>
  </si>
  <si>
    <t>4849054</t>
  </si>
  <si>
    <t>EF_01*0,3</t>
  </si>
  <si>
    <t>162</t>
  </si>
  <si>
    <t>712341559</t>
  </si>
  <si>
    <t>Provedení povlakové krytiny střech plochých do 10° pásy přitavením NAIP v plné ploše</t>
  </si>
  <si>
    <t>-2080931118</t>
  </si>
  <si>
    <t xml:space="preserve">Poznámka k souboru cen:_x000D_
1. Povlakové krytiny střech jednotlivě do 10 m2 se oceňují skladebně cenou příslušné izolace a cenou 712 39-9097 Příplatek za plochu do 10 m2._x000D_
</t>
  </si>
  <si>
    <t>163</t>
  </si>
  <si>
    <t>62853004</t>
  </si>
  <si>
    <t>pás asfaltový natavitelný modifikovaný SBS tl 4,0mm s vložkou ze skleněné tkaniny a spalitelnou PE fólií nebo jemnozrnný minerálním posypem na horním povrchu</t>
  </si>
  <si>
    <t>-1117335006</t>
  </si>
  <si>
    <t>EF_01*1,15</t>
  </si>
  <si>
    <t>164</t>
  </si>
  <si>
    <t>712361705</t>
  </si>
  <si>
    <t>Provedení povlakové krytiny střech plochých do 10° fólií lepená se svařovanými spoji</t>
  </si>
  <si>
    <t>1234527135</t>
  </si>
  <si>
    <t>přitížená</t>
  </si>
  <si>
    <t>165</t>
  </si>
  <si>
    <t>28343012</t>
  </si>
  <si>
    <t>fólie hydroizolační střešní mPVC určená ke stabilizaci přitížením a do vegetačních střech tl 1,5mm</t>
  </si>
  <si>
    <t>1922495688</t>
  </si>
  <si>
    <t>EF_01*1,1</t>
  </si>
  <si>
    <t>EF_02*1,1</t>
  </si>
  <si>
    <t>166</t>
  </si>
  <si>
    <t>712391171</t>
  </si>
  <si>
    <t>Provedení povlakové krytiny střech plochých do 10° -ostatní práce provedení vrstvy textilní podkladní</t>
  </si>
  <si>
    <t>-154991020</t>
  </si>
  <si>
    <t xml:space="preserve">Poznámka k souboru cen:_x000D_
1. Cenami -9095 až -9097 lze oceňovat jen tehdy, nepřesáhne-li součet plochy vodorovné a svislé izolační vrstvy 10 m2._x000D_
2. Cenou -9095 až -9097 nelze oceňovat opravy a údržbu povlakové krytiny._x000D_
</t>
  </si>
  <si>
    <t>300g/m2</t>
  </si>
  <si>
    <t>167</t>
  </si>
  <si>
    <t>712391172</t>
  </si>
  <si>
    <t>Provedení povlakové krytiny střech plochých do 10° -ostatní práce provedení vrstvy textilní ochranné</t>
  </si>
  <si>
    <t>1297614283</t>
  </si>
  <si>
    <t>168</t>
  </si>
  <si>
    <t>69311068</t>
  </si>
  <si>
    <t>geotextilie netkaná separační, ochranná, filtrační, drenážní PP 300g/m2</t>
  </si>
  <si>
    <t>-607994603</t>
  </si>
  <si>
    <t>EF_01*2*1,05</t>
  </si>
  <si>
    <t>EF_02*2*1,05</t>
  </si>
  <si>
    <t>169</t>
  </si>
  <si>
    <t>998712102</t>
  </si>
  <si>
    <t>Přesun hmot pro povlakové krytiny stanovený z hmotnosti přesunovaného materiálu vodorovná dopravní vzdálenost do 50 m v objektech výšky přes 6 do 12 m</t>
  </si>
  <si>
    <t>79269368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</si>
  <si>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</si>
  <si>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</si>
  <si>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</si>
  <si>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170</t>
  </si>
  <si>
    <t>713121111</t>
  </si>
  <si>
    <t>Montáž tepelné izolace podlah rohožemi, pásy, deskami, dílci, bloky (izolační materiál ve specifikaci) kladenými volně jednovrstvá</t>
  </si>
  <si>
    <t>1703837529</t>
  </si>
  <si>
    <t xml:space="preserve">Poznámka k souboru cen:_x000D_
1. Množství tepelné izolace podlah okrajovými pásky k ceně -1211 se určuje v m projektované délky obložení (bez přesahů) na obvodu podlahy._x000D_
</t>
  </si>
  <si>
    <t>kročejová 30mm</t>
  </si>
  <si>
    <t>171</t>
  </si>
  <si>
    <t>63151481</t>
  </si>
  <si>
    <t>deska tepelně izolační minerální plovoucích podlah λ=0,038-0,039 tl 30mm</t>
  </si>
  <si>
    <t>-942708230</t>
  </si>
  <si>
    <t>270,37*1,05</t>
  </si>
  <si>
    <t>172</t>
  </si>
  <si>
    <t>713121121</t>
  </si>
  <si>
    <t>Montáž tepelné izolace podlah rohožemi, pásy, deskami, dílci, bloky (izolační materiál ve specifikaci) kladenými volně dvouvrstvá</t>
  </si>
  <si>
    <t>966743754</t>
  </si>
  <si>
    <t>XPS 100mm pod základovou desku s přesahem 100mm</t>
  </si>
  <si>
    <t>(16,79+0,1*2)*(27,87+0,1*2)</t>
  </si>
  <si>
    <t>-(2,22+0,1*2)*(1,72+0,1*2)</t>
  </si>
  <si>
    <t>(3,14+0,1*2)*(0,54+1,39)/2</t>
  </si>
  <si>
    <t>(2,79+0,1*2)*(11,07+9,74)/2</t>
  </si>
  <si>
    <t>(4,4+0,1*2)*0,7</t>
  </si>
  <si>
    <t>(1,72+0,3*2+0,1*2)*(2,23+0,3*2+0,1*2)</t>
  </si>
  <si>
    <t>nad krčkem</t>
  </si>
  <si>
    <t>173</t>
  </si>
  <si>
    <t>713131145</t>
  </si>
  <si>
    <t>Montáž tepelné izolace stěn rohožemi, pásy, deskami, dílci, bloky (izolační materiál ve specifikaci) lepením bodově</t>
  </si>
  <si>
    <t>-1245649815</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</si>
  <si>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</si>
  <si>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174</t>
  </si>
  <si>
    <t>28376385</t>
  </si>
  <si>
    <t>deska z polystyrénu XPS, hrana rovná, polo či pero drážka a hladký povrch λ=0,034</t>
  </si>
  <si>
    <t>1863792539</t>
  </si>
  <si>
    <t>vodorovně</t>
  </si>
  <si>
    <t>555,007*0,1*1,05</t>
  </si>
  <si>
    <t>svisle</t>
  </si>
  <si>
    <t>596,525*0,1*1,05</t>
  </si>
  <si>
    <t>175</t>
  </si>
  <si>
    <t>713141153</t>
  </si>
  <si>
    <t>Montáž tepelné izolace střech plochých rohožemi, pásy, deskami, dílci, bloky (izolační materiál ve specifikaci) kladenými volně třívrstvá</t>
  </si>
  <si>
    <t>2103436802</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</si>
  <si>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</si>
  <si>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spádové klíny EPS200S</t>
  </si>
  <si>
    <t>176</t>
  </si>
  <si>
    <t>28376143</t>
  </si>
  <si>
    <t>klín izolační z pěnového polystyrenu EPS 200 spádový</t>
  </si>
  <si>
    <t>-1508493837</t>
  </si>
  <si>
    <t>do JC promítnout nižší náklady i na rovné desky</t>
  </si>
  <si>
    <t>EF_01*(0,2+0,26)/2*1,1</t>
  </si>
  <si>
    <t>177</t>
  </si>
  <si>
    <t>713191132</t>
  </si>
  <si>
    <t>Montáž tepelné izolace stavebních konstrukcí - doplňky a konstrukční součásti podlah, stropů vrchem nebo střech překrytím fólií separační z PE</t>
  </si>
  <si>
    <t>1480313484</t>
  </si>
  <si>
    <t>10% na vytažení na svislé kce a detaily</t>
  </si>
  <si>
    <t>IF_02*1,1</t>
  </si>
  <si>
    <t>IF_03*1,1</t>
  </si>
  <si>
    <t>IF_03a*1,1</t>
  </si>
  <si>
    <t>IF_04*1,1</t>
  </si>
  <si>
    <t>IF_07*1,1</t>
  </si>
  <si>
    <t>na tepelnou izolaci pod základovou deskou</t>
  </si>
  <si>
    <t>178</t>
  </si>
  <si>
    <t>28329042</t>
  </si>
  <si>
    <t>fólie PE separační či ochranná tl 0,2mm</t>
  </si>
  <si>
    <t>1806495327</t>
  </si>
  <si>
    <t>IF_02*1,1*1,1</t>
  </si>
  <si>
    <t>IF_03*1,1*1,1</t>
  </si>
  <si>
    <t>IF_03a*1,1*1,1</t>
  </si>
  <si>
    <t>IF_04*1,1*1,1</t>
  </si>
  <si>
    <t>IF_07*1,1*1,1</t>
  </si>
  <si>
    <t>izol_V*1,1</t>
  </si>
  <si>
    <t>179</t>
  </si>
  <si>
    <t>998713102</t>
  </si>
  <si>
    <t>Přesun hmot pro izolace tepelné stanovený z hmotnosti přesunovaného materiálu vodorovná dopravní vzdálenost do 50 m v objektech výšky přes 6 m do 12 m</t>
  </si>
  <si>
    <t>1812967269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</si>
  <si>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</si>
  <si>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763</t>
  </si>
  <si>
    <t>Konstrukce suché výstavby</t>
  </si>
  <si>
    <t>180</t>
  </si>
  <si>
    <t>763111411</t>
  </si>
  <si>
    <t>Příčka ze sádrokartonových desek s nosnou konstrukcí z jednoduchých ocelových profilů UW, CW dvojitě opláštěná deskami standardními A tl. 2 x 12,5 mm s izolací, EI 60, příčka tl. 100 mm, profil 50, Rw do 51 dB</t>
  </si>
  <si>
    <t>-420178308</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</si>
  <si>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</si>
  <si>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přesná specifikace dle SDK.08 (nejbližší ceníková položka)</t>
  </si>
  <si>
    <t>m203</t>
  </si>
  <si>
    <t>2,7*2,35-1,8*2,1</t>
  </si>
  <si>
    <t>m101,102,103</t>
  </si>
  <si>
    <t>(3,17+1,22)*(7,55+3,02*2-0,47*3+0,6)</t>
  </si>
  <si>
    <t>-1,1*2,1-2,2*2,1</t>
  </si>
  <si>
    <t>181</t>
  </si>
  <si>
    <t>763111417</t>
  </si>
  <si>
    <t>Příčka ze sádrokartonových desek s nosnou konstrukcí z jednoduchých ocelových profilů UW, CW dvojitě opláštěná deskami standardními A tl. 2 x 12,5 mm s izolací, EI 60, příčka tl. 150 mm, profil 100, Rw do 56 dB</t>
  </si>
  <si>
    <t>-1176539751</t>
  </si>
  <si>
    <t>přesná specifikace dle SDK.09 (nejbližší ceníková položka)</t>
  </si>
  <si>
    <t>m202+209</t>
  </si>
  <si>
    <t>2,87*4,3-1,8*2,1</t>
  </si>
  <si>
    <t>m218</t>
  </si>
  <si>
    <t>2,82*3,02</t>
  </si>
  <si>
    <t>182</t>
  </si>
  <si>
    <t>763111431</t>
  </si>
  <si>
    <t>Příčka ze sádrokartonových desek s nosnou konstrukcí z jednoduchých ocelových profilů UW, CW dvojitě opláštěná deskami impregnovanými H2 tl. 2 x 12,5 mm EI 60, příčka tl. 100 mm, profil 50, s izolací, Rw do 51 dB</t>
  </si>
  <si>
    <t>-1674285538</t>
  </si>
  <si>
    <t>přesná specifikace dle SDK.02,03 (nejbližší ceníková položka)</t>
  </si>
  <si>
    <t>SDK.02</t>
  </si>
  <si>
    <t>m212</t>
  </si>
  <si>
    <t>2,82*(3,5+1,02)-0,7*2,1*2</t>
  </si>
  <si>
    <t>m214</t>
  </si>
  <si>
    <t>2,82*(3,5+1,02-0,22)-0,7*2,1*2</t>
  </si>
  <si>
    <t>SDK.03</t>
  </si>
  <si>
    <t>m212,214</t>
  </si>
  <si>
    <t>2,82*1,82*2-0,8*2,1</t>
  </si>
  <si>
    <t>m202</t>
  </si>
  <si>
    <t>2,82*(2,55+1,2)-0,8*2,1</t>
  </si>
  <si>
    <t>183</t>
  </si>
  <si>
    <t>763111437</t>
  </si>
  <si>
    <t>Příčka ze sádrokartonových desek s nosnou konstrukcí z jednoduchých ocelových profilů UW, CW dvojitě opláštěná deskami impregnovanými H2 tl. 2 x 12,5 mm EI 60, příčka tl. 150 mm, profil 100, s izolací, Rw do 56 dB</t>
  </si>
  <si>
    <t>1640377790</t>
  </si>
  <si>
    <t>přesná specifikace dle SDK.10 (nejbližší ceníková položka)</t>
  </si>
  <si>
    <t>m210</t>
  </si>
  <si>
    <t>2,87*(1,49+0,16)-0,8*1,3</t>
  </si>
  <si>
    <t>184</t>
  </si>
  <si>
    <t>763113341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</si>
  <si>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t>
  </si>
  <si>
    <t>1932459588</t>
  </si>
  <si>
    <t xml:space="preserve">Poznámka k souboru cen:_x000D_
1. V cenách jsou započteny i náklady na tmelení a výztužnou pásku._x000D_
2. V cenách nejsou započteny náklady na základní penetrační nátěr; tyto se oceňují cenou 763 11-1717._x000D_
3. Cena -3611 Montáž nosné konstrukce je stanovena pro m2 plochy instalační příčky._x000D_
4. Cena -3621 Montáž desek je stanovena pro obě strany instalační příčky._x000D_
5. V ceně -3611 nejsou započteny náklady na profily; tyto se oceňují ve specifikaci._x000D_
6. V ceně -3621 nejsou započteny náklady na desky; tato dodávka se oceňuje ve specifikaci._x000D_
7. Ostatní konstrukce a práce a příplatky u instalačních příček se oceňují cenami 763 11-17.. pro příčky ze sádrokartonových desek._x000D_
</t>
  </si>
  <si>
    <t>přesná specifikace dle SDK.04 (nejbližší ceníková položka)</t>
  </si>
  <si>
    <t>2,82*(3,87-1,82)</t>
  </si>
  <si>
    <t>2,82*(3,87*2-1,82)</t>
  </si>
  <si>
    <t>185</t>
  </si>
  <si>
    <t>763121466</t>
  </si>
  <si>
    <t>Stěna předsazená ze sádrokartonových desek s nosnou konstrukcí z ocelových profilů CW, UW dvojitě opláštěná deskami protipožárními impregnovanými DFH2 tl. 2 x 12,5 mm s izolací, EI 45, stěna tl. 100 mm, profil 75</t>
  </si>
  <si>
    <t>-1028127758</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</si>
  <si>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</si>
  <si>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přesná specifikace dle SDK.05,06 (nejbližší ceníková položka)</t>
  </si>
  <si>
    <t>SDK.05</t>
  </si>
  <si>
    <t>m202+210</t>
  </si>
  <si>
    <t>2,87*(2,05+1,49)</t>
  </si>
  <si>
    <t>m213</t>
  </si>
  <si>
    <t>2,87*0,4</t>
  </si>
  <si>
    <t>m216</t>
  </si>
  <si>
    <t>2,87*0,56</t>
  </si>
  <si>
    <t>SDK.06</t>
  </si>
  <si>
    <t>m211</t>
  </si>
  <si>
    <t>2,87*(3,87-0,95+0,15)</t>
  </si>
  <si>
    <t>186</t>
  </si>
  <si>
    <t>763122421</t>
  </si>
  <si>
    <t>Stěna šachtová ze sádrokartonových desek s nosnou konstrukcí z ocelových profilů CW, UW dvojitě opláštěná deskami protipožárními impregnovanými DFH2 tl. 2 x 12,5 mm bez izolace, EI 30, stěna tl. 75 mm, profil 50</t>
  </si>
  <si>
    <t>1122978234</t>
  </si>
  <si>
    <t xml:space="preserve">Poznámka k souboru cen:_x000D_
1. V cenách jsou započteny i náklady na tmelení a výztužnou pásku._x000D_
2. V cenách nejsou započteny náklady na základní penetrační nátěr; tyto se oceňují cenou 763 12-1714._x000D_
3. Ceny -2611 a -2612 Montáž nosné konstrukce je stanoveny pro m2 plochy šachtové stěny._x000D_
4. V cenách -2611 a -2612 nejsou započteny náklady na profily; tyto se oceňují ve specifikaci._x000D_
5. V cenách -2621 až -2625 Montáž desek nejsou započteny náklady na desky; tato dodávka se oceňuje ve specifikaci._x000D_
6. Ostatní konstrukce a práce a příplatky u šachtových stěn se oceňují cenami 763 12-17 pro předsazené stěny ze sádrokartonových desek nebo 763 11-17.. pro příčky ze sádrokartonových desek._x000D_
</t>
  </si>
  <si>
    <t>1x RB+ 1xRBI + TI (přesná specifikace dle PD SDK.01 a SDK.07)</t>
  </si>
  <si>
    <t>SDK.01</t>
  </si>
  <si>
    <t>2,87*3,87</t>
  </si>
  <si>
    <t>m209</t>
  </si>
  <si>
    <t>1,72*1,1</t>
  </si>
  <si>
    <t>m203 (nad instal. prostorem viz řez E)</t>
  </si>
  <si>
    <t>0,5*(0,66+11,1+0,59)</t>
  </si>
  <si>
    <t>SDK.07</t>
  </si>
  <si>
    <t>2,2*(1,12+10,4+0,65)</t>
  </si>
  <si>
    <t>m102</t>
  </si>
  <si>
    <t>(3,17+1,22)*(0,9+0,28)*2</t>
  </si>
  <si>
    <t>187</t>
  </si>
  <si>
    <t>763131551</t>
  </si>
  <si>
    <t>Podhled ze sádrokartonových desek jednovrstvá zavěšená spodní konstrukce z ocelových profilů CD, UD jednoduše opláštěná deskou impregnovanou H2, tl. 12,5 mm, bez izolace</t>
  </si>
  <si>
    <t>-1186541598</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</si>
  <si>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</si>
  <si>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čela k minerálnímu podhledu</t>
  </si>
  <si>
    <t>"m211" (2,4-2,15)*3,87</t>
  </si>
  <si>
    <t>"m213" (2,4-2,15)*3,87</t>
  </si>
  <si>
    <t>188</t>
  </si>
  <si>
    <t>763.01</t>
  </si>
  <si>
    <t>Příplatek k rozdílu ceníkové položky za impreg. SDK desky tl. 15mm (oproti 12,5mm)</t>
  </si>
  <si>
    <t>1695370205</t>
  </si>
  <si>
    <t>189</t>
  </si>
  <si>
    <t>763131761</t>
  </si>
  <si>
    <t>Podhled ze sádrokartonových desek Příplatek k cenám za plochu do 3 m2 jednotlivě</t>
  </si>
  <si>
    <t>284608081</t>
  </si>
  <si>
    <t>190</t>
  </si>
  <si>
    <t>763132121</t>
  </si>
  <si>
    <t>Podhled ze sádrokartonových desek – samostatný požární předěl dvouvrstvá nosná konstrukce z ocelových profilů CD, UD s oboustrannou požární odolností celoplošná izolace a CD profily vyplněny izolací o objemové hmotnosti 40 kg/m3 dvojitě opláštěná deskami protipožárními 2 x DF tl. 2 x 12,5 mm, TI tl. 40 mm 40 kg/m3, EI Z/S 45/60</t>
  </si>
  <si>
    <t>-1478682478</t>
  </si>
  <si>
    <t xml:space="preserve">Poznámka k souboru cen:_x000D_
1. V cenách jsou započteny i náklady na tmelení a výztužnou pásku._x000D_
2. V cenách nejsou započteny náklady na základní penetrační nátěr; tato práce se ocení cenou 763 13-1714._x000D_
3. Ceny -2612 a -2613 Montáž nosné konstrukce je stanoveny pro m2 plochy samostatného požárního předělu._x000D_
4. V cenách -2612 a -2613 nejsou započteny náklady na profily; tyto se oceňují ve specifikaci._x000D_
5. V cenách -2622 a -2626 Montáž desek nejsou započteny náklady na desky; tato dodávka se oceňuje ve specifikaci._x000D_
6. Ostatní konstrukce a práce a příplatky u samostatných požárních předělů se oceňují cenami 763 13-17.. pro podhled ze sádrokartonových desek._x000D_
</t>
  </si>
  <si>
    <t>zaklopení instalačního prostoru ve spoj. krčku</t>
  </si>
  <si>
    <t>0,65*0,66+0,32*9,7+1,25*1,12</t>
  </si>
  <si>
    <t>191</t>
  </si>
  <si>
    <t>763431011</t>
  </si>
  <si>
    <t>Montáž podhledu minerálního včetně zavěšeného roštu polozapuštěného s panely vyjímatelnými, velikosti panelů do 0,36 m2</t>
  </si>
  <si>
    <t>-1310518542</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</si>
  <si>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</si>
  <si>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192</t>
  </si>
  <si>
    <t>59036519</t>
  </si>
  <si>
    <t>deska podhledová minerální rovná bílá jemně texturovaná zvukově pohltivá tlumivá 15x600x600mm</t>
  </si>
  <si>
    <t>572202880</t>
  </si>
  <si>
    <t>IC_01*1,05</t>
  </si>
  <si>
    <t>193</t>
  </si>
  <si>
    <t>763135701</t>
  </si>
  <si>
    <t>Montáž sádrokartonového podhledu Příplatek k cenám: za montáž jedné vrstvy zvukové izolace</t>
  </si>
  <si>
    <t>1293378660</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</si>
  <si>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</si>
  <si>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do JC promítnout montáž jak do podhledu, tak i do obkladu</t>
  </si>
  <si>
    <t>vložení aku izolace 40mm</t>
  </si>
  <si>
    <t>194</t>
  </si>
  <si>
    <t>63148100</t>
  </si>
  <si>
    <t>deska tepelně izolační minerální univerzální λ=0,038-0,039 tl 40mm</t>
  </si>
  <si>
    <t>-1680964378</t>
  </si>
  <si>
    <t>IC_03*1,05</t>
  </si>
  <si>
    <t>195</t>
  </si>
  <si>
    <t>763431041</t>
  </si>
  <si>
    <t>Montáž podhledu minerálního včetně zavěšeného roštu Příplatek k cenám: za výšku zavěšení přes 0,5 do 1,0 m</t>
  </si>
  <si>
    <t>903613421</t>
  </si>
  <si>
    <t>snížená část kazetového podhledu</t>
  </si>
  <si>
    <t>"m211" 0,5*3,87</t>
  </si>
  <si>
    <t>"m213" 0,5*3,87</t>
  </si>
  <si>
    <t>196</t>
  </si>
  <si>
    <t>IC.03</t>
  </si>
  <si>
    <t>Lamelový podhled na bázi dřeva vč. podkladního roštu, zavěšení, kotvení, detailů, doplňků a povrch. úprav - D+M podrobně viz skladby podhledů v.č. 006</t>
  </si>
  <si>
    <t>1942866624</t>
  </si>
  <si>
    <t>položka zahrnuje krytí textílií, nezahrnuje montáž tepelné izolace (vykázána příplatkem)</t>
  </si>
  <si>
    <t>197</t>
  </si>
  <si>
    <t>IW.01a</t>
  </si>
  <si>
    <t>Obklad interiéru HPL desky tl.8mm, na podkladním Al roštu z omega profilů, kotvení, podkl. pásky, detaily, doplňky - D+M</t>
  </si>
  <si>
    <t>1449065913</t>
  </si>
  <si>
    <t>viz. v.č.113</t>
  </si>
  <si>
    <t>pohled 201b</t>
  </si>
  <si>
    <t>3,0*(7,38+6,25+10,38)</t>
  </si>
  <si>
    <t>boky při vstupu do šaten</t>
  </si>
  <si>
    <t>3,0*1,25*2-0,8*2,1*2</t>
  </si>
  <si>
    <t>odpočet IW.01b</t>
  </si>
  <si>
    <t>-2,3*6,25</t>
  </si>
  <si>
    <t>198</t>
  </si>
  <si>
    <t>IW.01b</t>
  </si>
  <si>
    <t>Obklad interiéru HPL desky s gravírováním (potiskem) tl.8mm, na podkladním Al roštu z omega profilů, kotvení, podkl. pásky, detaily, doplňky - D+M</t>
  </si>
  <si>
    <t>637253774</t>
  </si>
  <si>
    <t>do JC promítnout koordinaci s výrobou dveří (plocha bez odpočtu dveří)</t>
  </si>
  <si>
    <t>3,0*6,25</t>
  </si>
  <si>
    <t>na galerii</t>
  </si>
  <si>
    <t>3,07*(7,55+3,02*2)</t>
  </si>
  <si>
    <t>199</t>
  </si>
  <si>
    <t>IW.04</t>
  </si>
  <si>
    <t>Lamelový AKU OBKLAD na bázi dřeva vč. podkladního roštu, kotvení, detailů, doplňků a povrch. úprav - D+M podrobně viz skladby svislých kcí v.č. 005</t>
  </si>
  <si>
    <t>-146779575</t>
  </si>
  <si>
    <t>200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</si>
  <si>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</si>
  <si>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</si>
  <si>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1094393198</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</si>
  <si>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</si>
  <si>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</si>
  <si>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</si>
  <si>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201</t>
  </si>
  <si>
    <t>K/01</t>
  </si>
  <si>
    <t>Parapet s Al tažený tl.1,5 mm, r.š. 215 mm, RAL7043, kotevní materiál, bočnice - D+M</t>
  </si>
  <si>
    <t>475611981</t>
  </si>
  <si>
    <t>2,05*10</t>
  </si>
  <si>
    <t>202</t>
  </si>
  <si>
    <t>K/02</t>
  </si>
  <si>
    <t>Střešní profil s Al tažený tl.2 mm, r.š. 280 mm, RAL7043, kotevní materiál, doplňky - D+M</t>
  </si>
  <si>
    <t>1021871512</t>
  </si>
  <si>
    <t>24,8*2</t>
  </si>
  <si>
    <t>203</t>
  </si>
  <si>
    <t>K/03</t>
  </si>
  <si>
    <t>Opl. opěrných stěn s Al tažený tl.2 mm, r.š. 540 mm, RAL7043, kotevní materiál, doplňky - D+M</t>
  </si>
  <si>
    <t>1639667337</t>
  </si>
  <si>
    <t>68,6</t>
  </si>
  <si>
    <t>204</t>
  </si>
  <si>
    <t>998764102</t>
  </si>
  <si>
    <t>Přesun hmot pro konstrukce klempířské stanovený z hmotnosti přesunovaného materiálu vodorovná dopravní vzdálenost do 50 m v objektech výšky přes 6 do 12 m</t>
  </si>
  <si>
    <t>1720000526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</si>
  <si>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</si>
  <si>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</si>
  <si>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</si>
  <si>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205</t>
  </si>
  <si>
    <t>766.01</t>
  </si>
  <si>
    <t>Montáž původních plotových dílců, repase, doplnění kotvení</t>
  </si>
  <si>
    <t>-1954862399</t>
  </si>
  <si>
    <t>206</t>
  </si>
  <si>
    <t>766662811</t>
  </si>
  <si>
    <t>Demontáž dveřních konstrukcí k opětovnému použití prahů dveří jednokřídlových</t>
  </si>
  <si>
    <t>638935967</t>
  </si>
  <si>
    <t>stávající budova</t>
  </si>
  <si>
    <t>207</t>
  </si>
  <si>
    <t>766691914</t>
  </si>
  <si>
    <t>Ostatní práce vyvěšení nebo zavěšení křídel s případným uložením a opětovným zavěšením po provedení stavebních změn dřevěných dveřních, plochy do 2 m2</t>
  </si>
  <si>
    <t>1813064087</t>
  </si>
  <si>
    <t xml:space="preserve">Poznámka k souboru cen:_x000D_
1. Ceny -1931 a -1932 lze užít jen pro křídlo mající současně obě jmenované funkce._x000D_
</t>
  </si>
  <si>
    <t>208</t>
  </si>
  <si>
    <t>766694113</t>
  </si>
  <si>
    <t>Montáž ostatních truhlářských konstrukcí parapetních desek dřevěných nebo plastových šířky do 300 mm, délky přes 1600 do 2600 mm</t>
  </si>
  <si>
    <t>638707960</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</si>
  <si>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</si>
  <si>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T/03</t>
  </si>
  <si>
    <t>209</t>
  </si>
  <si>
    <t>61140078</t>
  </si>
  <si>
    <t>parapet plastový vnitřní – š 200mm, barva bílá</t>
  </si>
  <si>
    <t>191027196</t>
  </si>
  <si>
    <t>specifikace dle popisu PD viz v.č.204</t>
  </si>
  <si>
    <t>210</t>
  </si>
  <si>
    <t>D/01</t>
  </si>
  <si>
    <t>Dveře 1800/2100 mm plné DTD/CPL,obl. zárubeň, kování, doplňky - D+M podrobně dle v.č. 202</t>
  </si>
  <si>
    <t>-2053814862</t>
  </si>
  <si>
    <t>211</t>
  </si>
  <si>
    <t>D/02</t>
  </si>
  <si>
    <t>-1353209695</t>
  </si>
  <si>
    <t>212</t>
  </si>
  <si>
    <t>D/05</t>
  </si>
  <si>
    <t>Dveře 1800/2100 mm plné DTD/CPL,obl. zárubeň,panik. kování, doplňky - D+M podrobně dle v.č. 202</t>
  </si>
  <si>
    <t>2108276951</t>
  </si>
  <si>
    <t>213</t>
  </si>
  <si>
    <t>D/06</t>
  </si>
  <si>
    <t>Dveře 800/2100 mm plné DTD/CPL,obl. zárubeň, kování, doplňky - D+M podrobně dle v.č. 202</t>
  </si>
  <si>
    <t>1799497999</t>
  </si>
  <si>
    <t>214</t>
  </si>
  <si>
    <t>D/07</t>
  </si>
  <si>
    <t>Dveře 700/2100 mm plné DTD/CPL,obl. zárubeň, kování, doplňky - D+M podrobně dle v.č. 202</t>
  </si>
  <si>
    <t>-1661690669</t>
  </si>
  <si>
    <t>215</t>
  </si>
  <si>
    <t>D/08</t>
  </si>
  <si>
    <t>-583135873</t>
  </si>
  <si>
    <t>216</t>
  </si>
  <si>
    <t>D/11</t>
  </si>
  <si>
    <t>1134948385</t>
  </si>
  <si>
    <t>217</t>
  </si>
  <si>
    <t>D/12</t>
  </si>
  <si>
    <t>481179435</t>
  </si>
  <si>
    <t>218</t>
  </si>
  <si>
    <t>D/13</t>
  </si>
  <si>
    <t>1900760143</t>
  </si>
  <si>
    <t>219</t>
  </si>
  <si>
    <t>D/16</t>
  </si>
  <si>
    <t>-630853900</t>
  </si>
  <si>
    <t>220</t>
  </si>
  <si>
    <t>D/17</t>
  </si>
  <si>
    <t>1020812511</t>
  </si>
  <si>
    <t>221</t>
  </si>
  <si>
    <t>D/18</t>
  </si>
  <si>
    <t>1735743396</t>
  </si>
  <si>
    <t>222</t>
  </si>
  <si>
    <t>D/19</t>
  </si>
  <si>
    <t>Dveře 1800/2100 mm EW45 DP1-C plné DTD/CPL,obl. zárubeň, panik.kování, doplňky - D+M podrobně dle v.č. 202</t>
  </si>
  <si>
    <t>-1528819597</t>
  </si>
  <si>
    <t>223</t>
  </si>
  <si>
    <t>D/20</t>
  </si>
  <si>
    <t>1179152676</t>
  </si>
  <si>
    <t>224</t>
  </si>
  <si>
    <t>D/21</t>
  </si>
  <si>
    <t>-1915711583</t>
  </si>
  <si>
    <t>225</t>
  </si>
  <si>
    <t>D/27</t>
  </si>
  <si>
    <t>-1912098450</t>
  </si>
  <si>
    <t>226</t>
  </si>
  <si>
    <t>D/30</t>
  </si>
  <si>
    <t>Dveře 1100/2100 mm plné DTD/CPL,obl. zárubeň, kování, doplňky - D+M podrobně dle v.č. 202</t>
  </si>
  <si>
    <t>1093247864</t>
  </si>
  <si>
    <t>227</t>
  </si>
  <si>
    <t>D/31</t>
  </si>
  <si>
    <t>Dveře 1800/2100 mm BT tep. izolační vč. zárubně, kování, mřížka VZT, doplňky - D+M podrobně dle v.č. 202</t>
  </si>
  <si>
    <t>800923191</t>
  </si>
  <si>
    <t>228</t>
  </si>
  <si>
    <t>D/32</t>
  </si>
  <si>
    <t>-618010550</t>
  </si>
  <si>
    <t>229</t>
  </si>
  <si>
    <t>D/35</t>
  </si>
  <si>
    <t>Dveře 2200/2100 mm výplň nerez sítí vč. zárubně, kování, doplňky - D+M podrobně dle v.č. 202</t>
  </si>
  <si>
    <t>353801254</t>
  </si>
  <si>
    <t>230</t>
  </si>
  <si>
    <t>D/36</t>
  </si>
  <si>
    <t>253378572</t>
  </si>
  <si>
    <t>231</t>
  </si>
  <si>
    <t>D/37</t>
  </si>
  <si>
    <t>Dveře 2200/2100 mm plné vč. zárubně, kování, doplňky - D+M podrobně dle v.č. 202</t>
  </si>
  <si>
    <t>17869527</t>
  </si>
  <si>
    <t>232</t>
  </si>
  <si>
    <t>T/01</t>
  </si>
  <si>
    <t>WC příčky s dveřmi D/09 a D/10, lamino tl.28 mm, nerez sokl, kování, kotvení, doplňky, podrobně viz v.č.204 - D+M</t>
  </si>
  <si>
    <t>852499890</t>
  </si>
  <si>
    <t>233</t>
  </si>
  <si>
    <t>T/02</t>
  </si>
  <si>
    <t>WC příčky s dveřmi D/14 a D/15, lamino tl.28 mm, nerez sokl, kování, kotvení, doplňky, podrobně viz v.č.204 - D+M</t>
  </si>
  <si>
    <t>1403355440</t>
  </si>
  <si>
    <t>234</t>
  </si>
  <si>
    <t>998766102</t>
  </si>
  <si>
    <t>Přesun hmot pro konstrukce truhlářské stanovený z hmotnosti přesunovaného materiálu vodorovná dopravní vzdálenost do 50 m v objektech výšky přes 6 do 12 m</t>
  </si>
  <si>
    <t>-711221299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</si>
  <si>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</si>
  <si>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</si>
  <si>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</si>
  <si>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235</t>
  </si>
  <si>
    <t>Z/01</t>
  </si>
  <si>
    <t>Ochranná síť galerie 24000x3000mm, nerez, ocel. rám RAL 7043, vč. kotvení a doplňků celkem - D+M podrobně dle v.č. 203</t>
  </si>
  <si>
    <t>1024234619</t>
  </si>
  <si>
    <t>236</t>
  </si>
  <si>
    <t>Z/02</t>
  </si>
  <si>
    <t>Ochranná síť do okna v rámu, nerez síť, ocel. rám, vč. kotvení a doplňků celkem - D+M podrobně dle v.č. 203</t>
  </si>
  <si>
    <t>597230673</t>
  </si>
  <si>
    <t>237</t>
  </si>
  <si>
    <t>Z/03</t>
  </si>
  <si>
    <t>Ocelové zábradlí galerie 24000x1000mm, lakované RAL 7043, vč. kotvení a doplňků celkem - D+M podrobně dle v.č. 203</t>
  </si>
  <si>
    <t>16429848</t>
  </si>
  <si>
    <t>238</t>
  </si>
  <si>
    <t>Z/04a</t>
  </si>
  <si>
    <t>Sloupky okolo hřiště na střeše dl.5230mm, lakované RAL 7043, vč. spec.kotvení, pěnoskla, a doplňků celkem - D+M podrobně dle v.č. 203</t>
  </si>
  <si>
    <t>-463553821</t>
  </si>
  <si>
    <t>do JC promítnout veškerá specifika a detaily, způsob kotvení vč. zajištění dlouhodobé trvanlivosti a stability konstrukce a mechanické odolnosti</t>
  </si>
  <si>
    <t>239</t>
  </si>
  <si>
    <t>Z/04b</t>
  </si>
  <si>
    <t>Rámová dvoukřídlová branka v oplocení na střeše 1100+1100/2100 mm - D+M podrobně dle v.č. 203</t>
  </si>
  <si>
    <t>622444860</t>
  </si>
  <si>
    <t>240</t>
  </si>
  <si>
    <t>Z/05</t>
  </si>
  <si>
    <t>Ocelové zábradlí na střeše v.1000mm, vč. kotvení a doplňků celkem - D+M podrobně dle v.č. 203</t>
  </si>
  <si>
    <t>-1622922433</t>
  </si>
  <si>
    <t>241</t>
  </si>
  <si>
    <t>Z/06a</t>
  </si>
  <si>
    <t>Zábradlí schodiště (3x madlo) kotv. do stěny, komaxit RAL7043, vč. kotvení a doplňků celkem - D+M podrobně dle v.č. 203</t>
  </si>
  <si>
    <t>-1615853999</t>
  </si>
  <si>
    <t>celková délka madel</t>
  </si>
  <si>
    <t>11,7</t>
  </si>
  <si>
    <t>242</t>
  </si>
  <si>
    <t>Z/06b</t>
  </si>
  <si>
    <t>Zábradlí schodiště v.900mm (výplň pásovinou) kotv. do schodiště, komaxit RAL7043, vč. kotvení a doplňků celkem - D+M podrobně dle v.č. 203</t>
  </si>
  <si>
    <t>1822295130</t>
  </si>
  <si>
    <t>celková délka</t>
  </si>
  <si>
    <t>243</t>
  </si>
  <si>
    <t>Z/07</t>
  </si>
  <si>
    <t>Vstupní rohož 1800x400 mm, moduly 600x400mm vč. polymerbet. boxu, L rámu, kotvení a doplňků celkem - D+M podrobně dle v.č. 203</t>
  </si>
  <si>
    <t>-1729588014</t>
  </si>
  <si>
    <t>244</t>
  </si>
  <si>
    <t>Z/08</t>
  </si>
  <si>
    <t>Ochranná síť olo hřiště na střeše, nerez pr.3 mm, vč. kotvení a doplňků (úchyty, lanka atd.) celkem - D+M podrobně dle v.č. 203</t>
  </si>
  <si>
    <t>-347145948</t>
  </si>
  <si>
    <t>245</t>
  </si>
  <si>
    <t>Z/09</t>
  </si>
  <si>
    <t>Poklop pr.1,2m s rámem, vč. kotvení a doplňků celkem - D+M podrobně dle v.č. 203</t>
  </si>
  <si>
    <t>883891115</t>
  </si>
  <si>
    <t>246</t>
  </si>
  <si>
    <t>998767103</t>
  </si>
  <si>
    <t>Přesun hmot pro zámečnické konstrukce stanovený z hmotnosti přesunovaného materiálu vodorovná dopravní vzdálenost do 50 m v objektech výšky přes 12 do 24 m</t>
  </si>
  <si>
    <t>1971516786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</si>
  <si>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</si>
  <si>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770</t>
  </si>
  <si>
    <t>Otvorové prvky z hliníkových profilů</t>
  </si>
  <si>
    <t>247</t>
  </si>
  <si>
    <t>FP/01-02</t>
  </si>
  <si>
    <t>Sloupkopříčková fasáda Al/dvojsklo/berevné sklo, vakuová izolace,kotvení, těsnění, doplňky - D+M podrobně dle v.č. 108</t>
  </si>
  <si>
    <t>1778907527</t>
  </si>
  <si>
    <t>kompletně dle vyobrazení a prvků dle v.č.108</t>
  </si>
  <si>
    <t>3,05*(1,99*6+0,415*8)</t>
  </si>
  <si>
    <t>248</t>
  </si>
  <si>
    <t>FD/28</t>
  </si>
  <si>
    <t>Fasádní dveře 1870/2990 mm Al/bezp.sklo,rám, panik.kování, doplňky - D+M podrobně dle v.č. 108</t>
  </si>
  <si>
    <t>-2110554358</t>
  </si>
  <si>
    <t>249</t>
  </si>
  <si>
    <t>FD/29</t>
  </si>
  <si>
    <t>-1457796993</t>
  </si>
  <si>
    <t>250</t>
  </si>
  <si>
    <t>FD/34</t>
  </si>
  <si>
    <t>-1966300280</t>
  </si>
  <si>
    <t>251</t>
  </si>
  <si>
    <t>O/01</t>
  </si>
  <si>
    <t>Otevíravé výklopné okno 2050/3070 mm Al/trojsklo, kování, doplňky, délkové ovládání - D+M podrobně dle v.č. 201</t>
  </si>
  <si>
    <t>904463507</t>
  </si>
  <si>
    <t>252</t>
  </si>
  <si>
    <t>O/02</t>
  </si>
  <si>
    <t>Světlík 450/1800 mm Al/trojsklo, kování, doplňky - D+M podrobně dle v.č. 201</t>
  </si>
  <si>
    <t>-944767564</t>
  </si>
  <si>
    <t>253</t>
  </si>
  <si>
    <t>998767102</t>
  </si>
  <si>
    <t>Přesun hmot pro zámečnické konstrukce stanovený z hmotnosti přesunovaného materiálu vodorovná dopravní vzdálenost do 50 m v objektech výšky přes 6 do 12 m</t>
  </si>
  <si>
    <t>305590338</t>
  </si>
  <si>
    <t>771</t>
  </si>
  <si>
    <t>Podlahy z dlaždic</t>
  </si>
  <si>
    <t>254</t>
  </si>
  <si>
    <t>771121015</t>
  </si>
  <si>
    <t>Příprava podkladu před provedením dlažby nátěr kontaktní pro nesavé podklady na podlahu</t>
  </si>
  <si>
    <t>-1069655224</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</si>
  <si>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</si>
  <si>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pod dlažbu</t>
  </si>
  <si>
    <t>pod sokl</t>
  </si>
  <si>
    <t>47,68*0,1</t>
  </si>
  <si>
    <t>255</t>
  </si>
  <si>
    <t>771474112</t>
  </si>
  <si>
    <t>Montáž soklů z dlaždic keramických lepených flexibilním lepidlem rovných, výšky přes 65 do 90 mm</t>
  </si>
  <si>
    <t>635009156</t>
  </si>
  <si>
    <t>"211" (3,87*2+3,33*2+0,22*2+0,15*2)-0,8-0,8</t>
  </si>
  <si>
    <t>"212" (3,5*2+2,75*2)-0,8-0,7*2</t>
  </si>
  <si>
    <t>"213" (3,87*2+3,48*2+0,22*2+0,15*2)-0,8-0,8</t>
  </si>
  <si>
    <t>"214" (3,35*2+2,75*2)-0,8-0,7*2</t>
  </si>
  <si>
    <t>256</t>
  </si>
  <si>
    <t>59761009</t>
  </si>
  <si>
    <t>sokl-dlažba keramická slinutá hladká do interiéru i exteriéru 600x95mm</t>
  </si>
  <si>
    <t>433465912</t>
  </si>
  <si>
    <t>47,68*1,05</t>
  </si>
  <si>
    <t>257</t>
  </si>
  <si>
    <t>771574153</t>
  </si>
  <si>
    <t>Montáž podlah z dlaždic keramických lepených flexibilním lepidlem velkoformátových hladkých přes 2 do 4 ks/m2</t>
  </si>
  <si>
    <t>-1646948227</t>
  </si>
  <si>
    <t xml:space="preserve">Poznámka k souboru cen:_x000D_
1. Položky jsou učeny pro všechy druhy povrchových úprav._x000D_
</t>
  </si>
  <si>
    <t>258</t>
  </si>
  <si>
    <t>59761415</t>
  </si>
  <si>
    <t>dlažba velkoformátová keramická slinutá protiskluzná do interiéru i exteriéru pro vysoké mechanické namáhání přes 2 do 4ks/m2</t>
  </si>
  <si>
    <t>-1800077266</t>
  </si>
  <si>
    <t>IF_03*1,05</t>
  </si>
  <si>
    <t>259</t>
  </si>
  <si>
    <t>771591112</t>
  </si>
  <si>
    <t>Izolace podlahy pod dlažbu nátěrem nebo stěrkou ve dvou vrstvách</t>
  </si>
  <si>
    <t>-1696873228</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</si>
  <si>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</si>
  <si>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260</t>
  </si>
  <si>
    <t>771591241</t>
  </si>
  <si>
    <t>Izolace podlahy pod dlažbu těsnícími izolačními pásy vnitřní kout</t>
  </si>
  <si>
    <t>-1856827545</t>
  </si>
  <si>
    <t>rohy kouty sprchy</t>
  </si>
  <si>
    <t>"212" 4+8</t>
  </si>
  <si>
    <t>"214" 6+6</t>
  </si>
  <si>
    <t>261</t>
  </si>
  <si>
    <t>771591264</t>
  </si>
  <si>
    <t>Izolace podlahy pod dlažbu těsnícími izolačními pásy mezi podlahou a stěnu</t>
  </si>
  <si>
    <t>-704033646</t>
  </si>
  <si>
    <t>styk dlažba/obklad</t>
  </si>
  <si>
    <t>"212" (1,6*2+1,02*2-0,7)*2</t>
  </si>
  <si>
    <t>"214" (1,55*2+1,02*2-0,7)*2</t>
  </si>
  <si>
    <t>262</t>
  </si>
  <si>
    <t>998771102</t>
  </si>
  <si>
    <t>Přesun hmot pro podlahy z dlaždic stanovený z hmotnosti přesunovaného materiálu vodorovná dopravní vzdálenost do 50 m v objektech výšky přes 6 do 12 m</t>
  </si>
  <si>
    <t>307390382</t>
  </si>
  <si>
    <t>775</t>
  </si>
  <si>
    <t>Podlahy skládané</t>
  </si>
  <si>
    <t>263</t>
  </si>
  <si>
    <t>EF.01</t>
  </si>
  <si>
    <t>Sportovní povrch EDPM tl. 20mm, systém, vč. doplňků - D+M</t>
  </si>
  <si>
    <t>2023217122</t>
  </si>
  <si>
    <t>čárování viz položky IF.01_LINE</t>
  </si>
  <si>
    <t>264</t>
  </si>
  <si>
    <t>IF.01</t>
  </si>
  <si>
    <t>Sportovní podlaha, systém. souvrství - Parkety dub š.50 tl.22mm+3xlatě110/22, pružná podložka tl.10mm, soklík, doplňky - D+M</t>
  </si>
  <si>
    <t>-1417566759</t>
  </si>
  <si>
    <t>ocenit jako kompletizovaný systém vč. veškerých doplňků, potřebných separací, spoj. mat. dilatací, detailů</t>
  </si>
  <si>
    <t>265</t>
  </si>
  <si>
    <t>IF.01_LINE01</t>
  </si>
  <si>
    <t>Sportovní čárování pro basketbal, tl. 50 mm, RAL 3020 celkem, dle v.č.112 - D+M</t>
  </si>
  <si>
    <t>1363969653</t>
  </si>
  <si>
    <t>266</t>
  </si>
  <si>
    <t>IF.01_LINE02</t>
  </si>
  <si>
    <t>Sportovní čárování pro volejbal, tl. 50 mm, RAL 1023 celkem, dle v.č.112 - D+M</t>
  </si>
  <si>
    <t>1901802582</t>
  </si>
  <si>
    <t>267</t>
  </si>
  <si>
    <t>IF.01_LINE03</t>
  </si>
  <si>
    <t>Sportovní čárování pro nohejbal, tl. 50 mm, RAL 9010 celkem, dle v.č.112 - D+M</t>
  </si>
  <si>
    <t>1008091963</t>
  </si>
  <si>
    <t>268</t>
  </si>
  <si>
    <t>IF.01_LINE04</t>
  </si>
  <si>
    <t>Sportovní čárování pro tenis, tl. 50 mm, RAL 6025 celkem, dle v.č.112 - D+M</t>
  </si>
  <si>
    <t>1053299674</t>
  </si>
  <si>
    <t>269</t>
  </si>
  <si>
    <t>998775102</t>
  </si>
  <si>
    <t>Přesun hmot pro podlahy skládané stanovený z hmotnosti přesunovaného materiálu vodorovná dopravní vzdálenost do 50 m v objektech výšky přes 6 do 12 m</t>
  </si>
  <si>
    <t>-761176922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</si>
  <si>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</si>
  <si>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776</t>
  </si>
  <si>
    <t>Podlahy povlakové</t>
  </si>
  <si>
    <t>270</t>
  </si>
  <si>
    <t>776121111</t>
  </si>
  <si>
    <t>Příprava podkladu penetrace vodou ředitelná na savý podklad (válečkováním) ředěná v poměru 1:3 podlah</t>
  </si>
  <si>
    <t>-1155625293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</si>
  <si>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</si>
  <si>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bod 04</t>
  </si>
  <si>
    <t>5,2*2,65</t>
  </si>
  <si>
    <t>8,3*2,65</t>
  </si>
  <si>
    <t>271</t>
  </si>
  <si>
    <t>776141121</t>
  </si>
  <si>
    <t>Příprava podkladu vyrovnání samonivelační stěrkou podlah min.pevnosti 30 MPa, tloušťky do 3 mm</t>
  </si>
  <si>
    <t>518555995</t>
  </si>
  <si>
    <t>272</t>
  </si>
  <si>
    <t>776201811</t>
  </si>
  <si>
    <t>Demontáž povlakových podlahovin lepených ručně bez podložky</t>
  </si>
  <si>
    <t>1246441569</t>
  </si>
  <si>
    <t>273</t>
  </si>
  <si>
    <t>776221111</t>
  </si>
  <si>
    <t>Montáž podlahovin z PVC lepením standardním lepidlem z pásů standardních</t>
  </si>
  <si>
    <t>1079084391</t>
  </si>
  <si>
    <t>274</t>
  </si>
  <si>
    <t>28411018</t>
  </si>
  <si>
    <t>PVC heterogenní zátěžové akustická tl 2,60mm, nášlapná vrstva 0,70mm, zátěž 34/42, otlak do 0,07mm, útlum 15dB, R10, hořlavost Bfl S1</t>
  </si>
  <si>
    <t>2068577446</t>
  </si>
  <si>
    <t>ve stávající budově</t>
  </si>
  <si>
    <t>35,775*1,1</t>
  </si>
  <si>
    <t>soklík do lišt</t>
  </si>
  <si>
    <t>94,26*0,06*1,1</t>
  </si>
  <si>
    <t>33,55*0,06*1,1</t>
  </si>
  <si>
    <t>275</t>
  </si>
  <si>
    <t>776421111</t>
  </si>
  <si>
    <t>Montáž lišt obvodových lepených</t>
  </si>
  <si>
    <t>867636594</t>
  </si>
  <si>
    <t>k IF.02</t>
  </si>
  <si>
    <t>"202" 2,05*2+2,67*2-1,8*2-0,8</t>
  </si>
  <si>
    <t>"203" 2,05+2,04+9,32+1,81+8,1+0,65-1,8*2</t>
  </si>
  <si>
    <t>2,65+1,12+0,55+2,1+0,3+2,04-1,8-1,09+0,6*2</t>
  </si>
  <si>
    <t>"209" 2,0*2+1,1*2-0,8</t>
  </si>
  <si>
    <t>"210" 1,49*2+2,67*2-0,8</t>
  </si>
  <si>
    <t>"216" 3,0*2+1,93*2-1,8-1,3+0,22*2</t>
  </si>
  <si>
    <t>k IF.04</t>
  </si>
  <si>
    <t>3,85*2+0,47*2*6+3,02*2-2,2-1,1</t>
  </si>
  <si>
    <t>7,03+7,55+6,98+2,45-1,77-1,3+0,22*2</t>
  </si>
  <si>
    <t>"103"</t>
  </si>
  <si>
    <t>2,45*2+0,75*2-2,2</t>
  </si>
  <si>
    <t>5,2*2+2,65*2-0,7</t>
  </si>
  <si>
    <t>8,3*2+2,65-0,7</t>
  </si>
  <si>
    <t>276</t>
  </si>
  <si>
    <t>69751204</t>
  </si>
  <si>
    <t>lišta kobercová 55x9mm</t>
  </si>
  <si>
    <t>1933764811</t>
  </si>
  <si>
    <t>lišta pro vložení podlahoviny</t>
  </si>
  <si>
    <t>127,81*1,05</t>
  </si>
  <si>
    <t>277</t>
  </si>
  <si>
    <t>776421711</t>
  </si>
  <si>
    <t>Montáž lišt vložení pásků z podlahoviny do lišt včetně nařezání</t>
  </si>
  <si>
    <t>2096518062</t>
  </si>
  <si>
    <t>127,81</t>
  </si>
  <si>
    <t>278</t>
  </si>
  <si>
    <t>998776102</t>
  </si>
  <si>
    <t>Přesun hmot pro podlahy povlakové stanovený z hmotnosti přesunovaného materiálu vodorovná dopravní vzdálenost do 50 m v objektech výšky přes 6 do 12 m</t>
  </si>
  <si>
    <t>-1275064680</t>
  </si>
  <si>
    <t>777</t>
  </si>
  <si>
    <t>Podlahy lité</t>
  </si>
  <si>
    <t>279</t>
  </si>
  <si>
    <t>634662112</t>
  </si>
  <si>
    <t>Výplň dilatačních spar mazanin akrylátovým tmelem, šířka spáry přes 10 do 15 mm</t>
  </si>
  <si>
    <t>-113691323</t>
  </si>
  <si>
    <t xml:space="preserve">Poznámka k souboru cen:_x000D_
1. V cenách jsou započteny i náklady na ochranu okrajů spáry papírovou páskou._x000D_
2. V cenách 634 66-21.. a 634 66-31.. jsou započteny i náklady na těsnící provazec z pěnového polyetylénu._x000D_
</t>
  </si>
  <si>
    <t>zapravení styku epox. podlahy a soklovým nátěrem</t>
  </si>
  <si>
    <t>do JC promítnout vhodný systém pro dané řešení</t>
  </si>
  <si>
    <t>"217" (6,85*2+3,02*2-1,8)</t>
  </si>
  <si>
    <t>"218" (4,45*2+3,02*2-1,8)</t>
  </si>
  <si>
    <t>"219" (4,62*2+3,02*2-1,8)</t>
  </si>
  <si>
    <t>"104" (3,02*2+6,85*2-1,8)</t>
  </si>
  <si>
    <t>"105" (9,22*2+3,02*2-1,8)</t>
  </si>
  <si>
    <t>schodišťový prostor</t>
  </si>
  <si>
    <t>((0,15+0,3)*20+2,45+1,45*2)</t>
  </si>
  <si>
    <t>280</t>
  </si>
  <si>
    <t>777131111</t>
  </si>
  <si>
    <t>Penetrační nátěr podlahy epoxidový předem plněný pískem</t>
  </si>
  <si>
    <t>-1684618140</t>
  </si>
  <si>
    <t>do JC promítnout přesnou specifikaci dle požadavku PD</t>
  </si>
  <si>
    <t>pod soklík</t>
  </si>
  <si>
    <t>9,95</t>
  </si>
  <si>
    <t>281</t>
  </si>
  <si>
    <t>777131211</t>
  </si>
  <si>
    <t>Penetrační nátěr schodišťových stupňů epoxidový předem plněný pískem</t>
  </si>
  <si>
    <t>1925866634</t>
  </si>
  <si>
    <t>282</t>
  </si>
  <si>
    <t>777511105</t>
  </si>
  <si>
    <t>Krycí stěrka dekorativní epoxidová, tloušťky přes 2 do 3 mm</t>
  </si>
  <si>
    <t>248276194</t>
  </si>
  <si>
    <t>vč. dodávky materiálu v tl.4mm</t>
  </si>
  <si>
    <t>do JC promítnout přesnou specifikaci dle požadavku PD  a stíženou složitost na sch. rameni</t>
  </si>
  <si>
    <t>283</t>
  </si>
  <si>
    <t>777611101</t>
  </si>
  <si>
    <t>Krycí nátěr podlahy dekorativní epoxidový</t>
  </si>
  <si>
    <t>292701400</t>
  </si>
  <si>
    <t xml:space="preserve">Poznámka k souboru cen:_x000D_
1. V ceně -1133 nejsou započteny náklady na napojení na zemnící okruh._x000D_
2. V ceně -1135 nejsou započteny náklady na změření odporu._x000D_
</t>
  </si>
  <si>
    <t>nátěr soklíku k epox. systému</t>
  </si>
  <si>
    <t>"217" (6,85*2+3,02*2-1,8)*0,1</t>
  </si>
  <si>
    <t>"218" (4,45*2+3,02*2-1,8)*0,1</t>
  </si>
  <si>
    <t>"219" (4,62*2+3,02*2-1,8)*0,1</t>
  </si>
  <si>
    <t>"104" (3,02*2+6,85*2-1,8)*0,1</t>
  </si>
  <si>
    <t>"105" (9,22*2+3,02*2-1,8)*0,1</t>
  </si>
  <si>
    <t>((0,15+0,3)*20+2,45+1,45*2)*0,1</t>
  </si>
  <si>
    <t>284</t>
  </si>
  <si>
    <t>998777102</t>
  </si>
  <si>
    <t>Přesun hmot pro podlahy lité stanovený z hmotnosti přesunovaného materiálu vodorovná dopravní vzdálenost do 50 m v objektech výšky přes 6 do 12 m</t>
  </si>
  <si>
    <t>454643387</t>
  </si>
  <si>
    <t>781</t>
  </si>
  <si>
    <t>Dokončovací práce - obklady</t>
  </si>
  <si>
    <t>285</t>
  </si>
  <si>
    <t>781121011</t>
  </si>
  <si>
    <t>Příprava podkladu před provedením obkladu nátěr penetrační na stěnu</t>
  </si>
  <si>
    <t>-1353946859</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</si>
  <si>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</si>
  <si>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viz plochy montáže obkladů</t>
  </si>
  <si>
    <t>94,75</t>
  </si>
  <si>
    <t>286</t>
  </si>
  <si>
    <t>781131112</t>
  </si>
  <si>
    <t>Izolace stěny pod obklad izolace nátěrem nebo stěrkou ve dvou vrstvách</t>
  </si>
  <si>
    <t>1191336162</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</si>
  <si>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</si>
  <si>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stěrky ve sprchách</t>
  </si>
  <si>
    <t>2,4*(1,6*2+1,02*2)</t>
  </si>
  <si>
    <t>-0,7*2,1</t>
  </si>
  <si>
    <t>2,4*(1,6*2+1,02*2+0,21*2)</t>
  </si>
  <si>
    <t>2,4*(1,55*2+1,02*2)*2</t>
  </si>
  <si>
    <t>-0,7*2,1*2</t>
  </si>
  <si>
    <t>287</t>
  </si>
  <si>
    <t>781474111</t>
  </si>
  <si>
    <t>Montáž obkladů vnitřních stěn z dlaždic keramických lepených flexibilním lepidlem maloformátových hladkých přes 6 do 9 ks/m2, vč. montáže veškerýc h lišt</t>
  </si>
  <si>
    <t>-1625941575</t>
  </si>
  <si>
    <t xml:space="preserve">Poznámka k souboru cen:_x000D_
1. Položky jsou určeny pro všechny druhy povrchových úprav._x000D_
</t>
  </si>
  <si>
    <t>ke skladbám IW.02a-d</t>
  </si>
  <si>
    <t>2,4*(2,75*2+3,45*2)</t>
  </si>
  <si>
    <t>-0,8*2,1-0,7*2,1*2</t>
  </si>
  <si>
    <t>2,4*(2,75*2+3,35*2)</t>
  </si>
  <si>
    <t>288</t>
  </si>
  <si>
    <t>59761026</t>
  </si>
  <si>
    <t>obklad keramický hladký do 12ks/m2, vč. dodávky veškerýc h lišt</t>
  </si>
  <si>
    <t>-774533007</t>
  </si>
  <si>
    <t>94,75*1,05</t>
  </si>
  <si>
    <t>289</t>
  </si>
  <si>
    <t>781491011</t>
  </si>
  <si>
    <t>Montáž zrcadel lepených silikonovým tmelem na podkladní omítku, plochy do 1 m2</t>
  </si>
  <si>
    <t>1035621215</t>
  </si>
  <si>
    <t>0,4*0,6*4</t>
  </si>
  <si>
    <t>290</t>
  </si>
  <si>
    <t>63465122</t>
  </si>
  <si>
    <t>zrcadlo nemontované čiré tl 3mm max rozměr 3210x2250mm</t>
  </si>
  <si>
    <t>-1963555880</t>
  </si>
  <si>
    <t>0,96*1,1</t>
  </si>
  <si>
    <t>291</t>
  </si>
  <si>
    <t>781495211</t>
  </si>
  <si>
    <t>Čištění vnitřních ploch po provedení obkladu stěn chemickými prostředky</t>
  </si>
  <si>
    <t>-898146287</t>
  </si>
  <si>
    <t>292</t>
  </si>
  <si>
    <t>998781102</t>
  </si>
  <si>
    <t>Přesun hmot pro obklady keramické stanovený z hmotnosti přesunovaného materiálu vodorovná dopravní vzdálenost do 50 m v objektech výšky přes 6 do 12 m</t>
  </si>
  <si>
    <t>8351289</t>
  </si>
  <si>
    <t>783</t>
  </si>
  <si>
    <t>Dokončovací práce - nátěry</t>
  </si>
  <si>
    <t>293</t>
  </si>
  <si>
    <t>783314101</t>
  </si>
  <si>
    <t>Základní nátěr zámečnických konstrukcí jednonásobný syntetický</t>
  </si>
  <si>
    <t>-1482057908</t>
  </si>
  <si>
    <t>(0,18*2+0,12*4)*2,23*1,1</t>
  </si>
  <si>
    <t>zabudovaný překlad v.č.110</t>
  </si>
  <si>
    <t>(0,14*2+0,1*4)*(1,9+0,2*2)*3</t>
  </si>
  <si>
    <t>294</t>
  </si>
  <si>
    <t>783317101</t>
  </si>
  <si>
    <t>Krycí nátěr (email) zámečnických konstrukcí jednonásobný syntetický standardní</t>
  </si>
  <si>
    <t>-2120295628</t>
  </si>
  <si>
    <t>295</t>
  </si>
  <si>
    <t>783827405</t>
  </si>
  <si>
    <t>Krycí (ochranný ) nátěr omítek dvojnásobný hladkých betonových povrchů nebo povrchů z desek na bázi dřeva (dřevovláknitých apod.) silikonový</t>
  </si>
  <si>
    <t>485707078</t>
  </si>
  <si>
    <t>uvažována penetrace+uzavírací nátěr</t>
  </si>
  <si>
    <t>stropy</t>
  </si>
  <si>
    <t>stěny</t>
  </si>
  <si>
    <t>m215</t>
  </si>
  <si>
    <t>8,39*(2,23*2+1,72*2)-1,3*2,28*2</t>
  </si>
  <si>
    <t>m103</t>
  </si>
  <si>
    <t>4,25*0,37</t>
  </si>
  <si>
    <t>m105</t>
  </si>
  <si>
    <t>3,0*(9,22*2+3,02*2)-1,8*2,1+0,25*(1,9+2,2*2)</t>
  </si>
  <si>
    <t>296</t>
  </si>
  <si>
    <t>783933151</t>
  </si>
  <si>
    <t>Penetrační nátěr betonových podlah hladkých (z pohledového nebo gletovaného betonu, stěrky apod.) epoxidový</t>
  </si>
  <si>
    <t>2022681218</t>
  </si>
  <si>
    <t>vytažení</t>
  </si>
  <si>
    <t>1,1*(1,72*2+2,23*2)</t>
  </si>
  <si>
    <t>297</t>
  </si>
  <si>
    <t>783937161</t>
  </si>
  <si>
    <t>Krycí (uzavírací) nátěr betonových podlah dvojnásobný epoxidový vodou ředitelný</t>
  </si>
  <si>
    <t>691227370</t>
  </si>
  <si>
    <t>784</t>
  </si>
  <si>
    <t>Dokončovací práce - malby a tapety</t>
  </si>
  <si>
    <t>298</t>
  </si>
  <si>
    <t>784181101</t>
  </si>
  <si>
    <t>Penetrace podkladu jednonásobná základní akrylátová v místnostech výšky do 3,80 m</t>
  </si>
  <si>
    <t>1669282195</t>
  </si>
  <si>
    <t>"202" 2,72*(2,05*2+2,67*2+2,55*2)-1,8*2,1*2-0,8*2,1</t>
  </si>
  <si>
    <t>"203" 2,6*(2,05+2,04+9,32+1,81+8,1+0,65)-1,8*2,1*2</t>
  </si>
  <si>
    <t>2,6*(2,65+1,12+0,55+2,1+0,3+2,04)-1,8*2,1-1,9*2,18+2,19*0,6*2</t>
  </si>
  <si>
    <t>"209" 2,72*(2,0*2+1,1*2)-0,8*2,1</t>
  </si>
  <si>
    <t>"210" 1,32*(1,49*2+2,67*2)-0,8*1,3</t>
  </si>
  <si>
    <t>"211" 2,4*(3,87*2+3,48*2+0,22*2)-0,8*2,1*2</t>
  </si>
  <si>
    <t>"213" 2,4*(3,87*2+3,48*2+0,22*2)-0,8*2,1*2</t>
  </si>
  <si>
    <t>"216" 2,72*(3,0*2+1,93*2)-1,8*2,1-1,3*2,28+0,22*(2,28*2+1,3)</t>
  </si>
  <si>
    <t>"218" 2,75*(4,45*2+3,02*2)-1,8*2,1</t>
  </si>
  <si>
    <t>"219" 2,75*(4,62*2+3,02*2)-1,8*2,1</t>
  </si>
  <si>
    <t>na SDK podhledy</t>
  </si>
  <si>
    <t>"101" 3,07*(6,5*2+2,92*2+0,47*4+0,6*2)-1,1*2,1</t>
  </si>
  <si>
    <t>-2,05*3,07*3</t>
  </si>
  <si>
    <t>3,07*(3,85*2+0,47*2*6+3,02*2)-2,2*2,1-1,1*2,1</t>
  </si>
  <si>
    <t>3,07*(7,03+7,55+6,98+2,45)-1,3*2,28+0,22*(1,3+2,28*2)</t>
  </si>
  <si>
    <t>-2,05*3,07*4-1,95*3,07*2</t>
  </si>
  <si>
    <t>stávající budova-chodba</t>
  </si>
  <si>
    <t>3,0*(5,18*2+2,65*2)-1,9*2,18-0,7*2,1</t>
  </si>
  <si>
    <t>5,18*2,65</t>
  </si>
  <si>
    <t>3,0*(8,3*2+1,2*2+2,65)-0,7*2,1+0,15*(0,8+2,2*2)</t>
  </si>
  <si>
    <t>9,5*2,65</t>
  </si>
  <si>
    <t>malba zazdívané stěny</t>
  </si>
  <si>
    <t>3,0*6,2*2</t>
  </si>
  <si>
    <t>299</t>
  </si>
  <si>
    <t>784181105</t>
  </si>
  <si>
    <t>Penetrace podkladu jednonásobná základní akrylátová v místnostech výšky přes 5,00 m</t>
  </si>
  <si>
    <t>-863966993</t>
  </si>
  <si>
    <t>6,05*(23,84+0,23*2*9)</t>
  </si>
  <si>
    <t>-2,22*3,0*2</t>
  </si>
  <si>
    <t>-2,05*3,07*10+0,25*(2,05*2+3,07*2)*10</t>
  </si>
  <si>
    <t>dle projektanta prefa nosníky bez malby</t>
  </si>
  <si>
    <t>300</t>
  </si>
  <si>
    <t>784221101</t>
  </si>
  <si>
    <t>Malby z malířských směsí otěruvzdorných za sucha dvojnásobné, bílé za sucha otěruvzdorné dobře v místnostech výšky do 3,80 m</t>
  </si>
  <si>
    <t>-2102201939</t>
  </si>
  <si>
    <t>viz plocha penetrace</t>
  </si>
  <si>
    <t>740,015</t>
  </si>
  <si>
    <t>301</t>
  </si>
  <si>
    <t>784221105</t>
  </si>
  <si>
    <t>Malby z malířských směsí otěruvzdorných za sucha dvojnásobné, bílé za sucha otěruvzdorné dobře v místnostech výšky přes 5,00 m</t>
  </si>
  <si>
    <t>-287521066</t>
  </si>
  <si>
    <t>193,654</t>
  </si>
  <si>
    <t>799</t>
  </si>
  <si>
    <t>Ostatní</t>
  </si>
  <si>
    <t>302</t>
  </si>
  <si>
    <t>799.01</t>
  </si>
  <si>
    <t>Přenosný hasící přístroj práškový PG6 náplň 6kg, vč. držáku, revize a infotabulky - D+M podrobně viz PBŘ</t>
  </si>
  <si>
    <t>1581588460</t>
  </si>
  <si>
    <t>"1NP" 3</t>
  </si>
  <si>
    <t>"1PP" 4</t>
  </si>
  <si>
    <t>303</t>
  </si>
  <si>
    <t>OST/01</t>
  </si>
  <si>
    <t>Odvodňovací žlab š.130mm s Pz mřížkou, vč. osazení, obetonování, napojení na odtok - D+M podrobně dle v.č.207 Ostatní prvky</t>
  </si>
  <si>
    <t>1787350774</t>
  </si>
  <si>
    <t>304</t>
  </si>
  <si>
    <t>OST/02</t>
  </si>
  <si>
    <t>Skleněná stříška 2300/1200mm, kompl. sestava, nerez prvky, bezp. sklo, vč. kotvení a doplňků - D+M podrobně dle v.č.207 Ostatní prvky</t>
  </si>
  <si>
    <t>1904594347</t>
  </si>
  <si>
    <t>305</t>
  </si>
  <si>
    <t>OST/03</t>
  </si>
  <si>
    <t>Výtah - kompl sestava 9os/680kg, doprava, přípomoce, detaily, kompletní dodávka a montáž - D+M podrobně dle v.č.207 Ostatní prvky</t>
  </si>
  <si>
    <t>1502125452</t>
  </si>
  <si>
    <t>306</t>
  </si>
  <si>
    <t>OST/04</t>
  </si>
  <si>
    <t>Vybavení toal. kabiny 5 nerezových prvků dle vyobrazení vč. kotvení - D+M podrobně dle v.č.207 Ostatní prvky</t>
  </si>
  <si>
    <t>sestava</t>
  </si>
  <si>
    <t>-1515891874</t>
  </si>
  <si>
    <t>307</t>
  </si>
  <si>
    <t>OST/05</t>
  </si>
  <si>
    <t>Vybavení umyvadel 4 nerez prvky +2x zrcadlo dle vyobrazení vč. kotvení - D+M podrobně dle v.č.207 Ostatní prvky</t>
  </si>
  <si>
    <t>1276766680</t>
  </si>
  <si>
    <t>308</t>
  </si>
  <si>
    <t>OST/06</t>
  </si>
  <si>
    <t>Vybavení sprchové kabiny 2xháček+ 1xdržák sprch. hlavice dle vyobrazení vč. kotvení - D+M podrobně dle v.č.207 Ostatní prvky</t>
  </si>
  <si>
    <t>209030886</t>
  </si>
  <si>
    <t>309</t>
  </si>
  <si>
    <t>1774464263</t>
  </si>
  <si>
    <t>Práce a dodávky M</t>
  </si>
  <si>
    <t>33-M</t>
  </si>
  <si>
    <t>Montáže dopr.zaříz.,sklad. zař. a váh</t>
  </si>
  <si>
    <t>310</t>
  </si>
  <si>
    <t>VÝTAH.01</t>
  </si>
  <si>
    <t>Výtah, osobní, 2 stanice, strojovna, kompletní dodávka - D+M</t>
  </si>
  <si>
    <t>282492319</t>
  </si>
  <si>
    <t>79-M</t>
  </si>
  <si>
    <t>Montáž sportovního vybavení</t>
  </si>
  <si>
    <t>311</t>
  </si>
  <si>
    <t>SV.01</t>
  </si>
  <si>
    <t>Basketbalový koš pevný, vysazení 0,3m, výškově stavitelné - kompl. sestava, podrobně viz. v.č.206 - D+M</t>
  </si>
  <si>
    <t>ks</t>
  </si>
  <si>
    <t>-1045855691</t>
  </si>
  <si>
    <t>veškeré sportovní vybavení v oddíle 79-M musí být oceněno vč. veškerých dodávek, přesunů, dopravy, doplňků, jako kompletizovaná montáž s dodávkou</t>
  </si>
  <si>
    <t>312</t>
  </si>
  <si>
    <t>SV.02</t>
  </si>
  <si>
    <t>Basketbalový koš otočný, vysazení 2,5m, výškově stavitelné - kompl. sestava, podrobně viz. v.č.206 - D+M</t>
  </si>
  <si>
    <t>-1447185566</t>
  </si>
  <si>
    <t>313</t>
  </si>
  <si>
    <t>SV.03</t>
  </si>
  <si>
    <t>Žebřina tělocvičná 290x95cm 16 příček - kompl. sestava, podrobně viz. v.č.206 - D+M</t>
  </si>
  <si>
    <t>73962947</t>
  </si>
  <si>
    <t>314</t>
  </si>
  <si>
    <t>SV.04</t>
  </si>
  <si>
    <t>Sloupky a síť univerzální pro míčové hry - páry, podrobně viz. v.č.206 - D+M</t>
  </si>
  <si>
    <t>-479727625</t>
  </si>
  <si>
    <t>315</t>
  </si>
  <si>
    <t>SV.05</t>
  </si>
  <si>
    <t>Gymnastické kruhy - kompl. sestava, podrobně viz. v.č.206 - D+M</t>
  </si>
  <si>
    <t>1691211177</t>
  </si>
  <si>
    <t>316</t>
  </si>
  <si>
    <t>SV.06</t>
  </si>
  <si>
    <t>Lavička do šaten - podrobně viz. v.č.206 - D+M</t>
  </si>
  <si>
    <t>240812489</t>
  </si>
  <si>
    <t>317</t>
  </si>
  <si>
    <t>SV.07</t>
  </si>
  <si>
    <t>Šatní skříňka 300x500x1200mm - podrobně viz. v.č.206 - D+M</t>
  </si>
  <si>
    <t>-549782068</t>
  </si>
  <si>
    <t>318</t>
  </si>
  <si>
    <t>SV.08</t>
  </si>
  <si>
    <t>Konstrukce pro šplh na laně a na tyčích - kompl. sestava, podrobně viz. v.č.206 - D+M</t>
  </si>
  <si>
    <t>-1075670783</t>
  </si>
  <si>
    <t>319</t>
  </si>
  <si>
    <t>SV.09</t>
  </si>
  <si>
    <t>Hrazda - kompl. sestava, podrobně viz. v.č.206 - D+M</t>
  </si>
  <si>
    <t>-631595458</t>
  </si>
  <si>
    <t>320</t>
  </si>
  <si>
    <t>SV.10</t>
  </si>
  <si>
    <t>Branka na házenou, podrobně viz. v.č.206 - D+M</t>
  </si>
  <si>
    <t>1097770840</t>
  </si>
  <si>
    <t>321</t>
  </si>
  <si>
    <t>SV.11</t>
  </si>
  <si>
    <t>Gymnastická koza - kompl. sestava, podrobně viz. v.č.206 - D+M</t>
  </si>
  <si>
    <t>-96737472</t>
  </si>
  <si>
    <t>322</t>
  </si>
  <si>
    <t>SV.12</t>
  </si>
  <si>
    <t>Dřevěná švédská bedna kónická 7-dílná, podrobně viz. v.č.206 - D+M</t>
  </si>
  <si>
    <t>691822391</t>
  </si>
  <si>
    <t>323</t>
  </si>
  <si>
    <t>SV.13</t>
  </si>
  <si>
    <t>Kladina čalouněná, podrobně viz. v.č.206 - D+M</t>
  </si>
  <si>
    <t>-543679142</t>
  </si>
  <si>
    <t>324</t>
  </si>
  <si>
    <t>SV.14</t>
  </si>
  <si>
    <t>Odrazový můstek s povrchem z koberce, podrobně viz. v.č.206 - D+M</t>
  </si>
  <si>
    <t>460900024</t>
  </si>
  <si>
    <t>325</t>
  </si>
  <si>
    <t>SV.15</t>
  </si>
  <si>
    <t>Švédská lavička s kladinkou, podrobně viz. v.č.206 - D+M</t>
  </si>
  <si>
    <t>153438824</t>
  </si>
  <si>
    <t>326</t>
  </si>
  <si>
    <t>SV.16</t>
  </si>
  <si>
    <t>Žíněnka 200x100x7 cm, molitanová s úchyty, podrobně viz. v.č.206 - D+M</t>
  </si>
  <si>
    <t>1477137612</t>
  </si>
  <si>
    <t>327</t>
  </si>
  <si>
    <t>SV.17</t>
  </si>
  <si>
    <t>Žíněnka 200x100x7 cm, PE pěna s úchyty, podrobně viz. v.č.206 - D+M</t>
  </si>
  <si>
    <t>698834064</t>
  </si>
  <si>
    <t>328</t>
  </si>
  <si>
    <t>SV.18</t>
  </si>
  <si>
    <t>Branka na florbal 160x115 cm, podrobně viz. v.č.206 - D+M</t>
  </si>
  <si>
    <t>1822523661</t>
  </si>
  <si>
    <t>329</t>
  </si>
  <si>
    <t>SV.19</t>
  </si>
  <si>
    <t>Lezecká sestava - kompl. sestava, podrobně viz. v.č.206 - D+M</t>
  </si>
  <si>
    <t>343959991</t>
  </si>
  <si>
    <t>330</t>
  </si>
  <si>
    <t>SV.20</t>
  </si>
  <si>
    <t>Venkovní dětské hřiště - kompl. sestava, podrobně viz. v.č.206 - D+M</t>
  </si>
  <si>
    <t>6893517</t>
  </si>
  <si>
    <t>331</t>
  </si>
  <si>
    <t>SV.21</t>
  </si>
  <si>
    <t>Pískoviště 3x5 m, vč. písku - kompl. sestava, podrobně viz. v.č.206 - D+M</t>
  </si>
  <si>
    <t>1059100627</t>
  </si>
  <si>
    <t>332</t>
  </si>
  <si>
    <t>SV.22</t>
  </si>
  <si>
    <t>Lanový park - kompl. sestava, podrobně viz. v.č.206 - D+M</t>
  </si>
  <si>
    <t>79607042</t>
  </si>
  <si>
    <t>333</t>
  </si>
  <si>
    <t>SV.23a</t>
  </si>
  <si>
    <t>Stezka odvahy - kompl. sestava vč. ukotvení, podrobně viz. v.č.206 - D+M</t>
  </si>
  <si>
    <t>1591154071</t>
  </si>
  <si>
    <t>334</t>
  </si>
  <si>
    <t>SV.23b</t>
  </si>
  <si>
    <t>Vahadlová houpačka - kompl. sestava vč. ukotvení, podrobně viz. v.č.206 - D+M</t>
  </si>
  <si>
    <t>516153662</t>
  </si>
  <si>
    <t>335</t>
  </si>
  <si>
    <t>SV.24</t>
  </si>
  <si>
    <t>Nerezový tobogán do v.5,0m - kompl. sestava vč. ukotvení, podrobně viz. v.č.206 - D+M</t>
  </si>
  <si>
    <t>-1570628714</t>
  </si>
  <si>
    <t>D.1.4.a - Zdravotechnika</t>
  </si>
  <si>
    <t xml:space="preserve">    720 - Zdravotechnická instalace</t>
  </si>
  <si>
    <t>720</t>
  </si>
  <si>
    <t>Zdravotechnická instalace</t>
  </si>
  <si>
    <t>132200010RA0</t>
  </si>
  <si>
    <t>Hloubení nezapaž. rýh šířky do 60 cm v hornině 1-4</t>
  </si>
  <si>
    <t>175100020RA0</t>
  </si>
  <si>
    <t>Obsyp potrubí štěrkopískem</t>
  </si>
  <si>
    <t>721176115R00</t>
  </si>
  <si>
    <t>Potrubí HT odpadní svislé D 110 x 2,7 mm</t>
  </si>
  <si>
    <t>721176114R00</t>
  </si>
  <si>
    <t>Potrubí HT odpadní svislé D 75 x 1,9 mm</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</si>
  <si>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</si>
  <si>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</si>
  <si>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</si>
  <si>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</si>
  <si>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</si>
  <si>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</si>
  <si>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</si>
  <si>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</si>
  <si>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721176134R00</t>
  </si>
  <si>
    <t>Potrubí HT svodné (ležaté) zavěšené D 75 x 1,9 mm</t>
  </si>
  <si>
    <t>721176222R00</t>
  </si>
  <si>
    <t>Potrubí KG svodné (ležaté) v zemi D 110 x 3,2 mm</t>
  </si>
  <si>
    <t>721176223R00</t>
  </si>
  <si>
    <t>Potrubí KG svodné (ležaté) v zemi D 125 x 3,2 mm</t>
  </si>
  <si>
    <t>R01</t>
  </si>
  <si>
    <t>Potrubí PPr odvod kondenzátu, D 32 x 4,4 mm</t>
  </si>
  <si>
    <t>283771126R</t>
  </si>
  <si>
    <t>Izolace potrubí kondenzátu 32x9 mm šedočerná</t>
  </si>
  <si>
    <t>721273150RT1</t>
  </si>
  <si>
    <t>Hlavice ventilační, přivětrávací D 50/75/110</t>
  </si>
  <si>
    <t>R02</t>
  </si>
  <si>
    <t>Sifon kondenzační DN 40 PP vodorovný odtok, stavební výška 95 mm</t>
  </si>
  <si>
    <t>721194104R00</t>
  </si>
  <si>
    <t>Vyvedení odpadních výpustek D 40 x 1,8</t>
  </si>
  <si>
    <t>721194105R00</t>
  </si>
  <si>
    <t>Vyvedení odpadních výpustek D 50 x 1,8</t>
  </si>
  <si>
    <t>721194109R00</t>
  </si>
  <si>
    <t>Vyvedení odpadních výpustek D 110 x 2,3</t>
  </si>
  <si>
    <t>721223425R00</t>
  </si>
  <si>
    <t>Vpusť podlahová se zápachovou uzávěrkou</t>
  </si>
  <si>
    <t>721213425R00</t>
  </si>
  <si>
    <t>Žlab odtokový,univerzál. nerez rošt,dl. 900mm</t>
  </si>
  <si>
    <t>R03</t>
  </si>
  <si>
    <t>Zdvojené čerpací zařízení s akumulací 150l vč., řídícího systému a montáže</t>
  </si>
  <si>
    <t>kpl</t>
  </si>
  <si>
    <t>R04</t>
  </si>
  <si>
    <t>Trubka tlaková PE HD (PE100) d 90 x 5,4 mm PN 10, výtlak</t>
  </si>
  <si>
    <t>R05</t>
  </si>
  <si>
    <t>Šoupátko kalové DN 50</t>
  </si>
  <si>
    <t>721290123R00</t>
  </si>
  <si>
    <t>Zkouška těsnosti kanalizace kouřem DN 300</t>
  </si>
  <si>
    <t>721290111R00</t>
  </si>
  <si>
    <t>Zkouška těsnosti kanalizace vodou DN 125</t>
  </si>
  <si>
    <t>721170965R00</t>
  </si>
  <si>
    <t>Oprava - propojení dosavadního potrubí PVC D 110</t>
  </si>
  <si>
    <t>998721101R00</t>
  </si>
  <si>
    <t>Přesun hmot pro vnitřní kanalizaci, výšky do 6 m</t>
  </si>
  <si>
    <t>722132116R00</t>
  </si>
  <si>
    <t>Potrubí ocel vně/vni pozink. 35x1,5</t>
  </si>
  <si>
    <t>722132115R00</t>
  </si>
  <si>
    <t>Potrubí ocel vně/vni pozink. 28x1,5</t>
  </si>
  <si>
    <t>722172411R00</t>
  </si>
  <si>
    <t>Potrubí z PPR, D 20 x 2,8 mm, PN 16, vč.zed.výpom.</t>
  </si>
  <si>
    <t>722172412R00</t>
  </si>
  <si>
    <t>Potrubí z PPR, D 25 x 3,5 mm, PN 16, vč.zed.výpom.</t>
  </si>
  <si>
    <t>722172413R00</t>
  </si>
  <si>
    <t>Potrubí z PPR, D 32 x 4,4 mm, PN 16, vč.zed.výpom.</t>
  </si>
  <si>
    <t>722181212RT9</t>
  </si>
  <si>
    <t>Izolace návleková MIRELON PRO tl. stěny 9 mm, vnitřní průměr 28 mm</t>
  </si>
  <si>
    <t>722181212RV9</t>
  </si>
  <si>
    <t>Izolace návleková MIRELON PRO tl. stěny 9 mm, vnitřní průměr 40 mm</t>
  </si>
  <si>
    <t>722181212RT7</t>
  </si>
  <si>
    <t>Izolace návleková MIRELON PRO tl. stěny 9 mm, vnitřní průměr 22 mm</t>
  </si>
  <si>
    <t>722181215RT7</t>
  </si>
  <si>
    <t>Izolace návleková MIRELON PRO tl. stěny 25 mm, vnitřní průměr 22 mm</t>
  </si>
  <si>
    <t>722181212RT8</t>
  </si>
  <si>
    <t>Izolace návleková MIRELON PRO tl. stěny 9 mm, vnitřní průměr 25 mm</t>
  </si>
  <si>
    <t>722181215RT8</t>
  </si>
  <si>
    <t>Izolace návleková MIRELON PRO tl. stěny 25 mm, vnitřní průměr 25 mm</t>
  </si>
  <si>
    <t>722181212RU2</t>
  </si>
  <si>
    <t>Izolace návleková MIRELON PRO tl. stěny 9 mm, vnitřní průměr 35 mm</t>
  </si>
  <si>
    <t>722181215RU2</t>
  </si>
  <si>
    <t>Izolace návleková MIRELON PRO tl. stěny 25 mm, vnitřní průměr 35 mm</t>
  </si>
  <si>
    <t>722237124R00</t>
  </si>
  <si>
    <t>Kohout vod.kul.,2xvnitř.záv.R250D DN 32</t>
  </si>
  <si>
    <t>722237123R00</t>
  </si>
  <si>
    <t>Kohout kulový,2xvnitřní záv. R250D DN 25</t>
  </si>
  <si>
    <t>722237122R00</t>
  </si>
  <si>
    <t>Kohout kulový,2xvnitřní záv. R250D DN 20</t>
  </si>
  <si>
    <t>722231162R00</t>
  </si>
  <si>
    <t>Ventil vod.pojistný pružinový P10-237-616, G 3/4</t>
  </si>
  <si>
    <t>722237623R00</t>
  </si>
  <si>
    <t>Ventil vod.zpět.,2xvnitř.závit R60 DN 25</t>
  </si>
  <si>
    <t>722237622R00</t>
  </si>
  <si>
    <t>Ventil vod.zpět.,2xvnitř.závit R60 DN 20</t>
  </si>
  <si>
    <t>722235522R00</t>
  </si>
  <si>
    <t>Filtr,vod.vnitřní-vnitřní z. FIV.08412 DN 20</t>
  </si>
  <si>
    <t>722235524R00</t>
  </si>
  <si>
    <t>Filtr,vod.vnitřní-vnitřní z. FIV.08412 DN 32</t>
  </si>
  <si>
    <t>R01.1</t>
  </si>
  <si>
    <t>Potrubní oddělovač typu BA DN32</t>
  </si>
  <si>
    <t>722234232R00</t>
  </si>
  <si>
    <t>Úpravna vody magnetická MÚV, G 3/4</t>
  </si>
  <si>
    <t>722224111R00</t>
  </si>
  <si>
    <t>Kohouty plnicí a vypouštěcí DN 15</t>
  </si>
  <si>
    <t>722220121R00</t>
  </si>
  <si>
    <t>Nástěnka K 247, pro baterii G 1/2</t>
  </si>
  <si>
    <t>pár</t>
  </si>
  <si>
    <t>722190401R00</t>
  </si>
  <si>
    <t>Vyvedení a upevnění výpustek DN 15</t>
  </si>
  <si>
    <t>722254231RT4</t>
  </si>
  <si>
    <t>Hydrantový systém, box nerez, průměr 25/30, stálotvará hadice</t>
  </si>
  <si>
    <t>722131934R00</t>
  </si>
  <si>
    <t>Oprava-propojení dosavadního potrubí závit. DN 32</t>
  </si>
  <si>
    <t>722280107R00</t>
  </si>
  <si>
    <t>Tlaková zkouška vodovodního potrubí DN 40</t>
  </si>
  <si>
    <t>722290234R00</t>
  </si>
  <si>
    <t>Proplach a dezinfekce vodovod.potrubí DN 80</t>
  </si>
  <si>
    <t>998722101R00</t>
  </si>
  <si>
    <t>Přesun hmot pro vnitřní vodovod, výšky do 6 m</t>
  </si>
  <si>
    <t>R01.2</t>
  </si>
  <si>
    <t>Umyvadlo 55 x 37,5 cm, bílé</t>
  </si>
  <si>
    <t>soubor</t>
  </si>
  <si>
    <t>R02.1</t>
  </si>
  <si>
    <t>Klozet závěsný + sedátko, bílý, včetně sedátka v bílé barvě</t>
  </si>
  <si>
    <t>725019103R00</t>
  </si>
  <si>
    <t>Výlevka závěsná s plastovou mřížkou odpad DN100</t>
  </si>
  <si>
    <t>R03.1</t>
  </si>
  <si>
    <t>Pisoár s integrovaným zdrojem, automatické splachování</t>
  </si>
  <si>
    <t>R04.1</t>
  </si>
  <si>
    <t>Baterie nástěnná dřezová páková s hadicí, víceúčelová s prodl. ramínkem</t>
  </si>
  <si>
    <t>R05.1</t>
  </si>
  <si>
    <t>Baterie umyvadlová, tlačná stojánková</t>
  </si>
  <si>
    <t>725849205R00</t>
  </si>
  <si>
    <t>Montáž baterie sprchové podomítkové</t>
  </si>
  <si>
    <t>725845111RT2</t>
  </si>
  <si>
    <t>Baterie sprchová pod, omítková páková s hlavicí a ruční sprchou</t>
  </si>
  <si>
    <t>R06</t>
  </si>
  <si>
    <t>Venkovní nezámrzný ventil, 1/2" chrom, zkracovatelný, s přivzdušňovačem potrubí</t>
  </si>
  <si>
    <t>725814107R00</t>
  </si>
  <si>
    <t>Ventil rohový s filtrem DN 15 x DN 10</t>
  </si>
  <si>
    <t>725860251R00</t>
  </si>
  <si>
    <t>Sifon umyvadlový chromovaný</t>
  </si>
  <si>
    <t>998725101R00</t>
  </si>
  <si>
    <t>Přesun hmot pro zařizovací předměty, výšky do 6 m</t>
  </si>
  <si>
    <t>726211313R00</t>
  </si>
  <si>
    <t>Modul-umyvadlo</t>
  </si>
  <si>
    <t>726211321R00</t>
  </si>
  <si>
    <t>Modul-WC</t>
  </si>
  <si>
    <t>726211341R00</t>
  </si>
  <si>
    <t>Modul-pisoár</t>
  </si>
  <si>
    <t>726211367R00</t>
  </si>
  <si>
    <t>Modul-výlevka</t>
  </si>
  <si>
    <t>726211372R00</t>
  </si>
  <si>
    <t>Modul-vana,sprcha</t>
  </si>
  <si>
    <t>998726121R00</t>
  </si>
  <si>
    <t>Přesun hmot pro předstěnové systémy, výšky do 6 m</t>
  </si>
  <si>
    <t>R11</t>
  </si>
  <si>
    <t>Nádoby expanzní tlak.s memb., 12l vč. přísl. na pitnou vodu</t>
  </si>
  <si>
    <t>R12</t>
  </si>
  <si>
    <t>Čerpadlo cirkulační DN20</t>
  </si>
  <si>
    <t>D.1.4.b - Vzduchotechnika</t>
  </si>
  <si>
    <t>1 - Tělocvična</t>
  </si>
  <si>
    <t>2 - Šatny umývárny</t>
  </si>
  <si>
    <t>M - Montážní a těsnící materiál</t>
  </si>
  <si>
    <t>D - Doprava</t>
  </si>
  <si>
    <t>Tělocvična</t>
  </si>
  <si>
    <t>001</t>
  </si>
  <si>
    <t>Vzduchotechnická jednotka, P-5500m3/h(300Pa), O-5500m3/h(300Pa), napájení U=400V, ventilátory s EC motory, deskový výměník (účinnost rekuperace min. 91%), ohřev vodní vestavěný Q=12,5kW, chlazení přímý chladič Q=13kW na přívodu i odtahu filtrace. hmotnost 650kg. Jednotka s externí svorkovicí. Rozměry jednotky (DxŠxV) 2500x1800x1290. Součástí dodávky připojovací manžety. VZT jednotka dodána vč. systému MaR, digitální nástěnný ovladač, 3cestný směšovací uzel, čerpadlo, kabeláže, čidla, servopohony, komunikace do nadřazeného systému Modbus TCP protokol, součástí dodávky připojovací manžety. Dodávka vč. montáže a přípomocí.</t>
  </si>
  <si>
    <t>002</t>
  </si>
  <si>
    <t>Venkovní kondenzační jednotka Qch=13kW, U=400V, Pmax=5,3kW, Lp(1m)max=52dB, hmotnost max 90kg</t>
  </si>
  <si>
    <t>002a</t>
  </si>
  <si>
    <t>Konzole pro kondenzační jednotku, pro osazení na fasádu, vybavena pružným uložením, pro dvouvrtulové provedení, nosnosti min 100kg</t>
  </si>
  <si>
    <t>003</t>
  </si>
  <si>
    <t>Cu potrubí vč. Chladiva, izolace a kominikační kabeláže</t>
  </si>
  <si>
    <t>004</t>
  </si>
  <si>
    <t>Komunikační a řídící modul pro chladící jednotku, AHU kit vč. komunikačního kabelu</t>
  </si>
  <si>
    <t>051</t>
  </si>
  <si>
    <t>Tlumič hluku 900x710, délka 1m, kulisy tl.200mm, 3ks, útlum 21dB(250Hz)</t>
  </si>
  <si>
    <t>Regulační klapka D400</t>
  </si>
  <si>
    <t>Zpětná klapka vícelistá 560x560</t>
  </si>
  <si>
    <t>Tkaninová vyustka, D=400mm, délka 20.000mm, první konec začátek, druhý konec zaslepení, sestaveno z šesti částí, spojováno zipem, pro průtok 2750m3/h, mikroperforace Směr/Oblast 180/180, prodyšnost 55m3/h/m2 při 120Pa, požární odolnost - třída B-s1, pratelnost v pračce. Plastované pozink lanko, pozink zámky, pozink napínáky, lanové závěsy, plastové háčky, výstužné obruče.</t>
  </si>
  <si>
    <t>Odtahový kus - perforované potrubí (volná průtočná plocha 70%)</t>
  </si>
  <si>
    <t>401</t>
  </si>
  <si>
    <t>Požární klapka 560x560, ruční a teplotní</t>
  </si>
  <si>
    <t>402</t>
  </si>
  <si>
    <t>501</t>
  </si>
  <si>
    <t>Protidešťová žaluzie 1800x560, vč. síta proti ptactvu, RAL dle architekta</t>
  </si>
  <si>
    <t>701</t>
  </si>
  <si>
    <t>Potrubí SPIRO do průměru 400, vč. tvarovek provedení SAFE</t>
  </si>
  <si>
    <t>801</t>
  </si>
  <si>
    <t>Potrubí čtyřhranné - rovné</t>
  </si>
  <si>
    <t>802</t>
  </si>
  <si>
    <t>Potrubí čtyřhranné - tvarovky</t>
  </si>
  <si>
    <t>901</t>
  </si>
  <si>
    <t>Požární izolace</t>
  </si>
  <si>
    <t>902</t>
  </si>
  <si>
    <t>Parotěsná izolace tl.25mm - kaučuková s Al polepem</t>
  </si>
  <si>
    <t>Šatny umývárny</t>
  </si>
  <si>
    <t>001.1</t>
  </si>
  <si>
    <t>Vzduchotechnická jednotka v parapetním provedení P-1300m3/h(250Pa), O-1300m3/h(250Pa), ventilátory s EC motory, deskový výměník (účinnost rekuperace min. 91%), ohřev vodní vestavěný 3,6kW, na přívodu i odtahu filtrace. hmotnost 281kg. Jednotka s externí svorkovicí. Rozměry jednotky (DxŠxV) 2300x1800x455. VZT jednotka dodána vč. systému MaR, digitální nástěnný ovladač, 3cestný směšovací uzel, čerpadlo, kabeláže, čidla, servopohony, komunikace do nadřazeného systému Modbus TCP protokol, součástí dodávky připojovací manžety. Dodávka vč. montáže a přípomocí.</t>
  </si>
  <si>
    <t>051.1</t>
  </si>
  <si>
    <t>Tlumič hluku D315, délka 1m</t>
  </si>
  <si>
    <t>052</t>
  </si>
  <si>
    <t>Tlumič hluku D160, délka 1m</t>
  </si>
  <si>
    <t>101.1</t>
  </si>
  <si>
    <t>Regulační klapka D160</t>
  </si>
  <si>
    <t>102.1</t>
  </si>
  <si>
    <t>Regulační klapka D200</t>
  </si>
  <si>
    <t>201.1</t>
  </si>
  <si>
    <t>Přívodní vířivý anemostat do průtoku 350m3/h - krabice se sníženou výškou, vybavení boxu perforovaný plech a nastavitelné lamely, horizontální připojení D200</t>
  </si>
  <si>
    <t>251.1</t>
  </si>
  <si>
    <t>Talířový ventil odvodní D160, vč. zděře, kovové provedení</t>
  </si>
  <si>
    <t>401.1</t>
  </si>
  <si>
    <t>Požární klapka D315, ruční a teplotní</t>
  </si>
  <si>
    <t>402.1</t>
  </si>
  <si>
    <t>403</t>
  </si>
  <si>
    <t>Požární klapka 315x200, ruční a teplotní</t>
  </si>
  <si>
    <t>601</t>
  </si>
  <si>
    <t>Potrubí FLEXO do průměru 160</t>
  </si>
  <si>
    <t>701.1</t>
  </si>
  <si>
    <t>Potrubí SPIRO do průměru 160, vč. tvarovek</t>
  </si>
  <si>
    <t>702</t>
  </si>
  <si>
    <t>Potrubí SPIRO do průměru 200, vč. tvarovek</t>
  </si>
  <si>
    <t>703</t>
  </si>
  <si>
    <t>Potrubí SPIRO do průměru 315, vč. tvarovek</t>
  </si>
  <si>
    <t>Montážní a těsnící materiál</t>
  </si>
  <si>
    <t>001.2</t>
  </si>
  <si>
    <t>Montážní materiál</t>
  </si>
  <si>
    <t>002.1</t>
  </si>
  <si>
    <t>Tešnící materiál</t>
  </si>
  <si>
    <t>003.1</t>
  </si>
  <si>
    <t>Spojovací materiál</t>
  </si>
  <si>
    <t>006</t>
  </si>
  <si>
    <t>Požární ucpávka (certifikovaný tmel - kartuš)</t>
  </si>
  <si>
    <t>007</t>
  </si>
  <si>
    <t>Revize požárních elementů (požární klapky 5ks) vč. Revizní knihy</t>
  </si>
  <si>
    <t>008</t>
  </si>
  <si>
    <t>Zaregulování VZT (vzduchové výkony, klapky) vč. Protokolu o zaregulování</t>
  </si>
  <si>
    <t>009</t>
  </si>
  <si>
    <t>MARS žlab 100x125, žárově zinkovaný vč. montážních prvků a krytů</t>
  </si>
  <si>
    <t>010</t>
  </si>
  <si>
    <t>Výrobní dokumentace</t>
  </si>
  <si>
    <t>011</t>
  </si>
  <si>
    <t>Dokumentace skutečného stavu</t>
  </si>
  <si>
    <t>Doprava</t>
  </si>
  <si>
    <t>001.3</t>
  </si>
  <si>
    <t>Doprava (Praha)</t>
  </si>
  <si>
    <t>002.2</t>
  </si>
  <si>
    <t>Montážní plošina (do výšky 7m)</t>
  </si>
  <si>
    <t>003.2</t>
  </si>
  <si>
    <t>Štítky a značení (pro řešený rozsah)</t>
  </si>
  <si>
    <t>D.1.4.c - Vytápění</t>
  </si>
  <si>
    <t>713 - Izolace tepelné</t>
  </si>
  <si>
    <t xml:space="preserve">    D1 - Izolace měděného potrubí</t>
  </si>
  <si>
    <t xml:space="preserve">    D2 - Izolace ocelového potrubí</t>
  </si>
  <si>
    <t xml:space="preserve">    D3 - Izolace potrubí v podlaze/drážce</t>
  </si>
  <si>
    <t>732 - Strojovny</t>
  </si>
  <si>
    <t>733 - Rozvody potrubí</t>
  </si>
  <si>
    <t>734 - Armatury</t>
  </si>
  <si>
    <t xml:space="preserve">    D4 - REGULAČNÍ UZEL NOVÉ VZT DN15 - 1xkomplet (VZT2)</t>
  </si>
  <si>
    <t xml:space="preserve">    D5 - REGULAČNÍ UZEL NOVÉ VZT DN25 - 1xkomplet (VZT1)</t>
  </si>
  <si>
    <t>735 - Otopné plochy</t>
  </si>
  <si>
    <t xml:space="preserve">    D6 - Armatury otopných těles</t>
  </si>
  <si>
    <t>767 - Konstrukce zámečnická</t>
  </si>
  <si>
    <t>783 - Nátěry</t>
  </si>
  <si>
    <t>900 - Ostatní položky</t>
  </si>
  <si>
    <t>D1</t>
  </si>
  <si>
    <t>Izolace měděného potrubí</t>
  </si>
  <si>
    <t>713-01</t>
  </si>
  <si>
    <t>Potrubní pouzdra s Al-polepem prům.až 18, tl.30 včetně izolace tvarovek. Kašírované potrubní izolační pouzdro z kamenné vlny (minerální plsti) pojené organickou pryskyřicí.</t>
  </si>
  <si>
    <t>713-02</t>
  </si>
  <si>
    <t>Potrubní pouzdra s Al-polepem prům.až 22, tl.30 včetně izolace tvarovek. Kašírované potrubní izolační pouzdro z kamenné vlny (minerální plsti) pojené organickou pryskyřicí.</t>
  </si>
  <si>
    <t>713-03</t>
  </si>
  <si>
    <t>Potrubní pouzdra s Al-polepem prům.až 28, tl.40 včetně izolace tvarovek. Kašírované potrubní izolační pouzdro z kamenné vlny (minerální plsti) pojené organickou pryskyřicí.</t>
  </si>
  <si>
    <t>713-04</t>
  </si>
  <si>
    <t>Potrubní pouzdra s Al-polepem prům.až 35, tl.50 včetně izolace tvarovek. Kašírované potrubní izolační pouzdro z kamenné vlny (minerální plsti) pojené organickou pryskyřicí.</t>
  </si>
  <si>
    <t>D2</t>
  </si>
  <si>
    <t>Izolace ocelového potrubí</t>
  </si>
  <si>
    <t>713-05</t>
  </si>
  <si>
    <t>Potrubní pouzdra s Al-polepem prům.až 28, tl.30 včetně izolace tvarovek. Kašírované potrubní izolační pouzdro z kamenné vlny (minerální plsti) pojené organickou pryskyřicí.</t>
  </si>
  <si>
    <t>713-06</t>
  </si>
  <si>
    <t>Potrubní pouzdra s Al-polepem prům.až 42, tl.50 včetně izolace tvarovek. Kašírované potrubní izolační pouzdro z kamenné vlny (minerální plsti) pojené organickou pryskyřicí.</t>
  </si>
  <si>
    <t>713-07</t>
  </si>
  <si>
    <t>Potrubní pouzdra s Al-polepem prům.až 57, tl.50 včetně izolace tvarovek. Kašírované potrubní izolační pouzdro z kamenné vlny (minerální plsti) pojené organickou pryskyřicí.</t>
  </si>
  <si>
    <t>D3</t>
  </si>
  <si>
    <t>Izolace potrubí v podlaze/drážce</t>
  </si>
  <si>
    <t>713-08</t>
  </si>
  <si>
    <t>Potrubní pouzdra z pěnového polyetylenu s uzavřenou buněčnou strukturou vnitř.prům 18, tl. 6mm (lepené), včetně tvarovek.</t>
  </si>
  <si>
    <t>713-09</t>
  </si>
  <si>
    <t>Potrubní pouzdra z pěnového polyetylenu s uzavřenou buněčnou strukturou vnitř.prům 22, tl. 6mm (lepené), včetně tvarovek.</t>
  </si>
  <si>
    <t>713-10</t>
  </si>
  <si>
    <t>Potrubní pouzdra z pěnového polyetylenu s uzavřenou buněčnou strukturou vnitř.prům 28, tl. 6mm (lepené), včetně tvarovek.</t>
  </si>
  <si>
    <t>713-11</t>
  </si>
  <si>
    <t>Páska Armaflex AC 50 mm pro doizolování potrubí, tl. 3mm (15m x 50mm x 3mm)</t>
  </si>
  <si>
    <t>713-12</t>
  </si>
  <si>
    <t>Izolace čerpadel z materiálu na bázi syntetického kaučuku s uzavřenými buňkami. Tl stěny izolace 32 mm</t>
  </si>
  <si>
    <t>713-13</t>
  </si>
  <si>
    <t>Izolace armatur z minerální vlny, snímatelná</t>
  </si>
  <si>
    <t>713-14</t>
  </si>
  <si>
    <t>Izolace rozdělovače/sběrače z minerální vlny s Al polepem. Min tloušťka izolace 60 mm.</t>
  </si>
  <si>
    <t>713-15</t>
  </si>
  <si>
    <t>Lepidlo s citlivostí na tlak</t>
  </si>
  <si>
    <t>kg</t>
  </si>
  <si>
    <t>713-16</t>
  </si>
  <si>
    <t>Čistič pro lepidlo</t>
  </si>
  <si>
    <t>713-17</t>
  </si>
  <si>
    <t>Závěsný systém</t>
  </si>
  <si>
    <t>713-18</t>
  </si>
  <si>
    <t>Kompletní montáž izolace tepelné</t>
  </si>
  <si>
    <t>713-19</t>
  </si>
  <si>
    <t>Hzs - zednické výpomoci vrty, prostupy, drážky, přípomoci během transportu izolací, koordinace vůči ostatním profesím, koordinace při etapizaci prací</t>
  </si>
  <si>
    <t>713-20</t>
  </si>
  <si>
    <t>Přesun hmot pro izolace tepelné, výšky do 24 m</t>
  </si>
  <si>
    <t>732</t>
  </si>
  <si>
    <t>Strojovny</t>
  </si>
  <si>
    <t>732-01</t>
  </si>
  <si>
    <t>Montáž orientačního štítku včetně dodávky štítku</t>
  </si>
  <si>
    <t>732-02</t>
  </si>
  <si>
    <t>Montáž čerpadel oběhových, DN25</t>
  </si>
  <si>
    <t>732-03</t>
  </si>
  <si>
    <t>Měřící sada pro stanovení celkové tvrdosti vody v daném regionu</t>
  </si>
  <si>
    <t>732-04</t>
  </si>
  <si>
    <t>Expanzní nádoba 6bar, 80 l včetně konzoly pro instalaci, servisního ventilu 3/4" a manometru, včetně izolačního pouzdra</t>
  </si>
  <si>
    <t>732-05</t>
  </si>
  <si>
    <t>Servisní armatura MK 3/4"</t>
  </si>
  <si>
    <t>732-06</t>
  </si>
  <si>
    <t>Pojistná sestava 2,0bar, DN15, k expanzní nádobě.</t>
  </si>
  <si>
    <t>732-07</t>
  </si>
  <si>
    <t>Kombinovaný rozdělovač a sběrač Qmax=6m3/h, Lmax=1,5m, vstup/výstup DN50 (závit), 3 větev DN32 (závit), souč.vypouštěcí ventily DN25, návarky na T a M.</t>
  </si>
  <si>
    <t>732-08</t>
  </si>
  <si>
    <t>Stojan rozdělovače a sběrače</t>
  </si>
  <si>
    <t>732-09</t>
  </si>
  <si>
    <t>Čerpadlo jednoduché s elektronickou regulací otáček DN25-40, Pracovní bod: Q=1,17m3/h, H-2,5m, Max. provozní tlak: PN10, P=0,018kW, I=0,18A; U=230V. Čerpadlo s modulem umožňujícím napojení:</t>
  </si>
  <si>
    <t>Poznámka k souboru cen:_x000D_
na ethernet, bez izolace (řešena samostatně), s možností řízení na konstantní tlak, konstaní průtok, vybavené vestavěným display, napojením na MaR, protipřírub/protišroubení.</t>
  </si>
  <si>
    <t>732-10</t>
  </si>
  <si>
    <t>Čerpadlo jednoduché s elektronickou regulací otáček DN25-40, Pracovní bod: Q=0,88m3/h, H-6,5m, Max. provozní tlak: PN10, P=0,05kW, I=0,44A; U=230V. Čerpadlo s modulem umožňujícím napojení:</t>
  </si>
  <si>
    <t>732-11</t>
  </si>
  <si>
    <t>732-12</t>
  </si>
  <si>
    <t>3-cestný směšovací ventil, DN15, kvs=4,0m3/h, s lineární charakteristikou, včetně servopohonu 0-10V 24V</t>
  </si>
  <si>
    <t>732-13</t>
  </si>
  <si>
    <t>2-cestný regulační ventil, DN20, kvs=6,3m3/h, s lineární charakteristikou, včetně servopohonu 0-10V 24V</t>
  </si>
  <si>
    <t>732-14</t>
  </si>
  <si>
    <t>Zásobníkový ohřívač vody 400 l, s topnou spirálou o ploše min. 2 m2, Rozměry: výška do 1920mm, průměr do 650 mm, Připojení UT Rp 3/4"</t>
  </si>
  <si>
    <t>732-15</t>
  </si>
  <si>
    <t>Elektrické topné těleso do zásobníkového ohřívače, 6,0kW, 400V</t>
  </si>
  <si>
    <t>732-16</t>
  </si>
  <si>
    <t>Gumové antivibrační podložky</t>
  </si>
  <si>
    <t>732-17</t>
  </si>
  <si>
    <t>Kompletní montáž strojovny</t>
  </si>
  <si>
    <t>732-18</t>
  </si>
  <si>
    <t>Hzs - oživení čerpadel autorizovaným technikem vč. prokázání funkčnosti a nastavení základních parametrů</t>
  </si>
  <si>
    <t>732-19</t>
  </si>
  <si>
    <t>Přesun hmot pro strojovny, výšky do 24 m</t>
  </si>
  <si>
    <t>733</t>
  </si>
  <si>
    <t>Rozvody potrubí</t>
  </si>
  <si>
    <t>733-01</t>
  </si>
  <si>
    <t>Cu potrubí s lisovanými/pájenými tvarovkami DN15 - 18x1, včetně lisovaných případně pájených tvarovek. V nabídce zohlednit nejmenší dělitelnost dodávky potrubí.</t>
  </si>
  <si>
    <t>733-02</t>
  </si>
  <si>
    <t>Cu potrubí s lisovanými/pájenými tvarovkami DN20 - 22x1, včetně lisovaných případně pájených tvarovek. V nabídce zohlednit nejmenší dělitelnost dodávky potrubí.</t>
  </si>
  <si>
    <t>733-03</t>
  </si>
  <si>
    <t>Cu potrubí s lisovanými/pájenými tvarovkami DN25 - 28x1,5, včetně lisovaných případně pájených tvarovek. V nabídce zohlednit nejmenší dělitelnost dodávky potrubí.</t>
  </si>
  <si>
    <t>733-04</t>
  </si>
  <si>
    <t>Cu potrubí s lisovanými/pájenými tvarovkami DN32 - 35x1,5, včetně lisovaných případně pájených tvarovek. V nabídce zohlednit nejmenší dělitelnost dodávky potrubí.</t>
  </si>
  <si>
    <t>733-05</t>
  </si>
  <si>
    <t>Potrubí hladké bezešvé nízkotlaké D 28 (DN 20) včetně tvarovek a přechodů</t>
  </si>
  <si>
    <t>733-06</t>
  </si>
  <si>
    <t>Potrubí hladké bezešvé nízkotlaké D 38 (DN 32) včetně tvarovek a přechodů</t>
  </si>
  <si>
    <t>733-07</t>
  </si>
  <si>
    <t>Potrubí hladké bezešvé nízkotlaké D 57 (DN 50) včetně tvarovek a přechodů</t>
  </si>
  <si>
    <t>733-08</t>
  </si>
  <si>
    <t>Tlaková zkouška potrubí do DN 65 (včetně)</t>
  </si>
  <si>
    <t>733-09</t>
  </si>
  <si>
    <t>Požární ucpávka prostupu potrubí do DN32, ucpávka z minerální plsti stup. hoř. A a elastický protipožární tmel; pož.odolnost dle projektu PBŘ</t>
  </si>
  <si>
    <t>733-10</t>
  </si>
  <si>
    <t>Ochranná trubka l=0,7m, pro potrubí do DN 32 vč.zapravení</t>
  </si>
  <si>
    <t>733-11</t>
  </si>
  <si>
    <t>Vrty pro potrubí do DN 32, l=do 500 mm</t>
  </si>
  <si>
    <t>733-12</t>
  </si>
  <si>
    <t>Kotvení potrubí</t>
  </si>
  <si>
    <t>733-13</t>
  </si>
  <si>
    <t>Kompletní montáž rozvodů potrubí</t>
  </si>
  <si>
    <t>733-14</t>
  </si>
  <si>
    <t>Hzs - zednické výpomoci vrty, prostupy, drážky, přípomoci během transportu potrubí, koordinace vůči ostatním profesím, koordinace při etapizaci prací</t>
  </si>
  <si>
    <t>733-15</t>
  </si>
  <si>
    <t>Přesun hmot pro rozvody potrubí, výšky do 24 m</t>
  </si>
  <si>
    <t>734</t>
  </si>
  <si>
    <t>Armatury</t>
  </si>
  <si>
    <t>734-01</t>
  </si>
  <si>
    <t>Vypouštěcí kohout DN 15, včetně protišroubení 2ks</t>
  </si>
  <si>
    <t>734-02</t>
  </si>
  <si>
    <t>Kohout kulový, vnitř.-vnitř.z. DN 15/16, včetně protišroubení 2ks</t>
  </si>
  <si>
    <t>734-03</t>
  </si>
  <si>
    <t>Kohout kulový, vnitř.-vnitř.z. DN 32/16, včetně protišroubení 2ks</t>
  </si>
  <si>
    <t>734-04</t>
  </si>
  <si>
    <t>Uzavírací kohout závitový DN 50/16, včetně protišroubení 2ks</t>
  </si>
  <si>
    <t>734-05</t>
  </si>
  <si>
    <t>Klapka zpětná, závitová DN32, včetně protišroubení 2ks</t>
  </si>
  <si>
    <t>734-06</t>
  </si>
  <si>
    <t>Filtr závitový, vnitřní záv., do DN32, PN 16, včetně protišroubení</t>
  </si>
  <si>
    <t>734-07</t>
  </si>
  <si>
    <t>Teploměr axiální - zadní napojení 1/2" - D63/L50-100mm - 120°C</t>
  </si>
  <si>
    <t>734-08</t>
  </si>
  <si>
    <t>Manometr axiální - zadní napojení 1/4" (0 až 6 bar) -o50 - 63 mm včetně zpětné klapky</t>
  </si>
  <si>
    <t>734-09</t>
  </si>
  <si>
    <t>Tlakoměr + smyčka + kohout DN 10 3ks + potrubní propojení DN 10 - 2bm</t>
  </si>
  <si>
    <t>734-10</t>
  </si>
  <si>
    <t>Automatické odvzdušňovací ventil včetně zpětné klapky do DN15 vč.kohoutu kul.do DN15</t>
  </si>
  <si>
    <t>734-11</t>
  </si>
  <si>
    <t>Návarky včetně jímky, pro vstupy MaR</t>
  </si>
  <si>
    <t>734-12</t>
  </si>
  <si>
    <t>Návarky pro teploměry a tlakoměry</t>
  </si>
  <si>
    <t>734-13</t>
  </si>
  <si>
    <t>Vnější vsuvky a přechody do DN 50</t>
  </si>
  <si>
    <t>734-14</t>
  </si>
  <si>
    <t>Těšsnící materiál - těsnící vlákno polyamidové i v kvalitě i pros styk s pitnou vodou - délka 150 m</t>
  </si>
  <si>
    <t>734-15</t>
  </si>
  <si>
    <t>Smyčkový regulační ventil do DN25, s vypouštěním zavitové připojení včetně měření tlaku, průtoku. Do Kvs=8,89m3/h, včetně izolační skořepiny, včetně 2 ks protizávitů</t>
  </si>
  <si>
    <t>D4</t>
  </si>
  <si>
    <t>REGULAČNÍ UZEL NOVÉ VZT DN15 - 1xkomplet (VZT2)</t>
  </si>
  <si>
    <t>734-16</t>
  </si>
  <si>
    <t>Redukce varná DN25/DN15</t>
  </si>
  <si>
    <t>734-17</t>
  </si>
  <si>
    <t>Čerpadlo jednoduché s elektronickou regulací otáček-s řízením na těle čerpadla s možností volby-konstatní tlak,konstatntní průtok,delta t,Čerpadlo DN25 s elektron.regulací q=0,21m3/h, H=2,5m</t>
  </si>
  <si>
    <t>Poznámka k souboru cen:_x000D_
Včetně šroubení k čerpadlu. Čerpadlo bez izolace - izolace řešena samostatně, čerpadlo s možností řízení konstantní tlak, konstaní průtok, vybavené možností napojení na MaR.</t>
  </si>
  <si>
    <t>734-18</t>
  </si>
  <si>
    <t>tlakoměr smyčka kohout, + 2 x KK a potrubní zapojení pro měření tlakové diference na čerpadle</t>
  </si>
  <si>
    <t>734-19</t>
  </si>
  <si>
    <t>Uzavírací kohout závitový do DN15/16, včetně protišroubení 2ks</t>
  </si>
  <si>
    <t>734-20</t>
  </si>
  <si>
    <t>2-cestný regulační ventil DN15 s rovnoprocentní charakteristikou, kvs=1,0 m3/h, včetně servopohonu 24V, říz.0-10V, včetně protišroubení 2ks</t>
  </si>
  <si>
    <t>734-21</t>
  </si>
  <si>
    <t>Vyvažovací ventil DN 15, kvs=3,88, včetně měření tlaku a průtoku včetně izolační skořepiny, tlaková ztráta 5kPa při daném průtoku, včetně protišroubení 2ks</t>
  </si>
  <si>
    <t>734-22</t>
  </si>
  <si>
    <t>Klapka zpětná, závitová DN15, včetně protišroubení 2ks</t>
  </si>
  <si>
    <t>734-23</t>
  </si>
  <si>
    <t>734-24</t>
  </si>
  <si>
    <t>Nerezové ohebné potrubí AISI 321 L do DN 25 s paralelními vlnkami tl.0,21mm, konec na matici AISI 303, matice mosaz, provozní teplota -10/+90°C, pro napojení výměníku VZT jednotky</t>
  </si>
  <si>
    <t>Poznámka k souboru cen:_x000D_
včetně montážního příslušenství (převlečné matice, těsnění apod), l=1m</t>
  </si>
  <si>
    <t>734-25</t>
  </si>
  <si>
    <t>Automatický odvzdušňovací ventil DN15, uzavírací ventil motýlkový DN15</t>
  </si>
  <si>
    <t>734-26</t>
  </si>
  <si>
    <t>Nátrubek varný G 3/8"</t>
  </si>
  <si>
    <t>734-27</t>
  </si>
  <si>
    <t>Tlakoměr + smyčka + kohout</t>
  </si>
  <si>
    <t>734-28</t>
  </si>
  <si>
    <t>Teploměr + jímka</t>
  </si>
  <si>
    <t>734-29</t>
  </si>
  <si>
    <t>Zhotovení napojení na páteřní rozvod</t>
  </si>
  <si>
    <t>D5</t>
  </si>
  <si>
    <t>REGULAČNÍ UZEL NOVÉ VZT DN25 - 1xkomplet (VZT1)</t>
  </si>
  <si>
    <t>734-30</t>
  </si>
  <si>
    <t>Redukce varná DN25/DN20</t>
  </si>
  <si>
    <t>734-31</t>
  </si>
  <si>
    <t>Čerpadlo jednoduché s elektronickou regulací otáček-s řízením na těle čerpadla s možností volby-konstatní tlak,konstatntní průtok,delta t,Čerpadlo DN25 s elektron.regulací q=0,73m3/h, H=2,5m</t>
  </si>
  <si>
    <t>734-32</t>
  </si>
  <si>
    <t>734-33</t>
  </si>
  <si>
    <t>Uzavírací kohout závitový do DN25/16, včetně protišroubení 2ks</t>
  </si>
  <si>
    <t>734-34</t>
  </si>
  <si>
    <t>2-cestný regulační ventil DN15 s rovnoprocentní charakteristikou, kvs=4,0 m3/h, včetně servopohonu 24V, říz.0-10V, včetně protišroubení 2ks</t>
  </si>
  <si>
    <t>734-35</t>
  </si>
  <si>
    <t>Vyvažovací ventil DN 20, kvs=5,71, včetně měření tlaku a průtoku včetně izolační skořepiny, tlaková ztráta 5kPa při daném průtoku, včetně protišroubení 2ks</t>
  </si>
  <si>
    <t>734-36</t>
  </si>
  <si>
    <t>734-37</t>
  </si>
  <si>
    <t>734-38</t>
  </si>
  <si>
    <t>734-39</t>
  </si>
  <si>
    <t>734-40</t>
  </si>
  <si>
    <t>734-41</t>
  </si>
  <si>
    <t>734-42</t>
  </si>
  <si>
    <t>734-43</t>
  </si>
  <si>
    <t>734-44</t>
  </si>
  <si>
    <t>Kompletní montáž armatur</t>
  </si>
  <si>
    <t>734-45</t>
  </si>
  <si>
    <t>Přesun hmot pro armatury, výšky do 12 m</t>
  </si>
  <si>
    <t>735</t>
  </si>
  <si>
    <t>Otopné plochy</t>
  </si>
  <si>
    <t>735-01</t>
  </si>
  <si>
    <t>deskové otopné těleso (značka na výkr. 21VK-6050) - RAL 9016 se spodním pravým připojením typ VK, 2 desky, 1 vnitřní plech, výška 600mm, šířka 500mm</t>
  </si>
  <si>
    <t>Poznámka k souboru cen:_x000D_
včetně ventilové vložky M30 x1,5, včetně příslušenství pro upevnění a montáže.</t>
  </si>
  <si>
    <t>735-02</t>
  </si>
  <si>
    <t>deskové otopné těleso (značka na výkr. 21VK-6100) - RAL 9016 se spodním pravým připojením typ VK, 2 desky, 1 vnitřní plech, výška 600mm, šířka 1000mm</t>
  </si>
  <si>
    <t>735-03</t>
  </si>
  <si>
    <t>deskové otopné těleso (značka na výkr. 33VKM-9160) - RAL 9016 se spodním středovým připojením typ VK, 3 desky, 3 vnitřní plechy, výška 900mm, šířka 1600mm</t>
  </si>
  <si>
    <t>735-04</t>
  </si>
  <si>
    <t>deskové otopné těleso (značka na výkr. 10-5040) - RAL 9016 s bočním připojením, 1 deska, 0 vnitřních plechů, výška 500mm, šířka 400mm, včetně příslušenství pro upevnění a montáže.</t>
  </si>
  <si>
    <t>735-05</t>
  </si>
  <si>
    <t>deskové otopné těleso (značka na výkr. 10-6070) - RAL 9016 s bočním připojením, 1 deska, 0 vnitřních plechů, výška 600mm, šířka 700mm, včetně příslušenství pro upevnění a montáže.</t>
  </si>
  <si>
    <t>735-06</t>
  </si>
  <si>
    <t>otopná lavice bez ventilátoru (značka na výkr. LKE 180/09/18) - RAL 9016, délka 1800mm, výška 90mm, šířka 180mm, opláštění z pozink. ocel. plechu, s Al/Cu výměníkem</t>
  </si>
  <si>
    <t>Poznámka k souboru cen:_x000D_
včetně příslušenství pro upevnění a montáže, stojánkové konzole a krytu stojánkové konzole</t>
  </si>
  <si>
    <t>735-07</t>
  </si>
  <si>
    <t>trubkové otopné těleso (značka na výkr. KLCM-1220x600) - klasické provedení, spodní středové připojení, výška 1220mm, šířka 600mm, RAL 9016 včetně příslušenství pro upevnění a montáže.</t>
  </si>
  <si>
    <t>Poznámka k souboru cen:_x000D_
včetně příslušenství pro upevnění a montáže.</t>
  </si>
  <si>
    <t>735-08</t>
  </si>
  <si>
    <t>elektrické trubkové otopné těleso (značka na výkr. KLCE-900x500) - klasické provedení, výška 900mm, šířka 500mm, výkon 300 W, RAL 9016 včetně příslušenství pro upevnění a montáže.</t>
  </si>
  <si>
    <t>Poznámka k souboru cen:_x000D_
těleso s integrovaným regulátorem teploty, vypínačem, termostatem, teplotním spínačem a omezovačem, včetně příslušenství pro upevnění a montáže.</t>
  </si>
  <si>
    <t>D6</t>
  </si>
  <si>
    <t>Armatury otopných těles</t>
  </si>
  <si>
    <t>735-09</t>
  </si>
  <si>
    <t>Termostatické hlavice pro veřejné prostory: 7-28°C,0 * nast 1-5,kapalinové čidlo,barva bílá.Nastavení požadovaných hodnot klíčem se nemění otočením ventilu, integr. pojistka proti odcizení.</t>
  </si>
  <si>
    <t>735-10</t>
  </si>
  <si>
    <t>Spodní připojovací šroubení deskových OT typ VK: uzavírací rohové/přímé šroubení; regulace, uzavření, vypouštění; vnější závit 1/2"xvnější závit 3/4" vč přechodového šroubení na potrubí.</t>
  </si>
  <si>
    <t>735-11</t>
  </si>
  <si>
    <t>Termostatický ventil pro konvektory a OT s bočním připojením: přímý termostatický ventil</t>
  </si>
  <si>
    <t>735-12</t>
  </si>
  <si>
    <t>Připojovací šroubení kovektorů a OT s bočním připojením: uzavírací přímé šroubení;regulace,uzavření,vypouštění; vnější závit 1/2"xvnější závit 3/4" včetně přechodového šroubení na potrubí.</t>
  </si>
  <si>
    <t>735-13</t>
  </si>
  <si>
    <t>Spodní připojovací armatura pro trubková OT integrovaným termostatickým ventilem a regulačním uzavíracím šroubením v rohovém provedení, Včetně redukce 1/2" na 3/4" s těsnícím kroužkem.</t>
  </si>
  <si>
    <t>735-14</t>
  </si>
  <si>
    <t>Kompletní montáž otopných ploch</t>
  </si>
  <si>
    <t>735-15</t>
  </si>
  <si>
    <t>Přesun hmot pro otopné plochy, výšky do 12 m</t>
  </si>
  <si>
    <t>Konstrukce zámečnická</t>
  </si>
  <si>
    <t>767-01</t>
  </si>
  <si>
    <t>Atypické konstrukce s hmotnosti do 5 kg. Drobný materiál, určený k uložení a kotvení potrubí (dělené objímky, závitové tyče, hmoždiny, vruty...)</t>
  </si>
  <si>
    <t>767-02</t>
  </si>
  <si>
    <t>Atypicke konstrukce hmotnosti do 10 kg. Materiál, určený k uložení/zavěšení potrubních tras (mimo objímek, třmenů apod.) - nosné konzoly apod.</t>
  </si>
  <si>
    <t>767-03</t>
  </si>
  <si>
    <t>Kompletní montáž konstrukcí zámečnických</t>
  </si>
  <si>
    <t>767-04</t>
  </si>
  <si>
    <t>Přesun hmot procentní pro zámečnické konstrukce v objektech v do 24 m</t>
  </si>
  <si>
    <t>Nátěry</t>
  </si>
  <si>
    <t>783-01</t>
  </si>
  <si>
    <t>Nátěr syntetický OK "C" nebo "CC" 2x + 1x email</t>
  </si>
  <si>
    <t>783-02</t>
  </si>
  <si>
    <t>Nátěr syntet. potrubí do DN 65 mm Z+2x +1x email</t>
  </si>
  <si>
    <t>900</t>
  </si>
  <si>
    <t>Ostatní položky</t>
  </si>
  <si>
    <t>900-01</t>
  </si>
  <si>
    <t>Lešení pro montáž páteřních rozvodů</t>
  </si>
  <si>
    <t>dní</t>
  </si>
  <si>
    <t>900-02</t>
  </si>
  <si>
    <t>Popisy regulačních uzlů, popisy zařízení, schema a půdorys kotelny, štítkování nastavení regulačních ventilů, štítkování pozic čerpadel, štíťky na potrubí - vše zalaminováno</t>
  </si>
  <si>
    <t>900-03</t>
  </si>
  <si>
    <t>Vodivé pospojování</t>
  </si>
  <si>
    <t>900-04</t>
  </si>
  <si>
    <t>Napuštění a odvzdušnění systému - provozní</t>
  </si>
  <si>
    <t>900-05</t>
  </si>
  <si>
    <t>Napuštění a odvzdušnění systému(pro čištění systému se uvažuje s vícenásobným napuštěním)</t>
  </si>
  <si>
    <t>900-06</t>
  </si>
  <si>
    <t>Funkční zkoušky, dilatační zkoušky, topné zkoušky včetně výstupních protokolů</t>
  </si>
  <si>
    <t>900-07</t>
  </si>
  <si>
    <t>Zkouška těsnosti po jednotlivých úsecích včetně výstupních protokolů jednotlivých odzkoušených úseků - v návaznosti na harmonogram stavby</t>
  </si>
  <si>
    <t>900-08</t>
  </si>
  <si>
    <t>Příprava na komplexní zkoušky, spolupráce s MaR</t>
  </si>
  <si>
    <t>900-09</t>
  </si>
  <si>
    <t>Spolupráce s MaR při oživení systému</t>
  </si>
  <si>
    <t>900-10</t>
  </si>
  <si>
    <t>Koordinace při zachování stávajícího provozu</t>
  </si>
  <si>
    <t>900-11</t>
  </si>
  <si>
    <t>Zaškolení obsluhy</t>
  </si>
  <si>
    <t>900-12</t>
  </si>
  <si>
    <t>Dodavatelská projektová dokumentace ÚT- součástí předávací dokumentace</t>
  </si>
  <si>
    <t>900-13</t>
  </si>
  <si>
    <t>Projektová dokumentace ÚT skutečného provedení - součástí předávací dokumentace</t>
  </si>
  <si>
    <t>900-14</t>
  </si>
  <si>
    <t>Rezerva na ztíženou montáž z důvodů: etapizace prací, zrychlená montáž, noční práce, provizorní řešení, dočasné přepojení potrubního systému, napojení na stávající systém se skrytou vadou.</t>
  </si>
  <si>
    <t>2,0% zak</t>
  </si>
  <si>
    <t>Poznámka k souboru cen:_x000D_
Dále zajištění dočasného provozu a ostatní vlivy nepředpokládané. Součástí položky je dále oprava izolací při poškození po napojení na stávající potrubní systém.</t>
  </si>
  <si>
    <t>D.1.4.d - Silnoproud</t>
  </si>
  <si>
    <t>97 - Prorážení otvorů</t>
  </si>
  <si>
    <t>M21 - Elektromontáže</t>
  </si>
  <si>
    <t>D1 - Dodávka</t>
  </si>
  <si>
    <t>M46 - Zemní práce při montážích</t>
  </si>
  <si>
    <t>Prorážení otvorů</t>
  </si>
  <si>
    <t>974 03-1121.R00</t>
  </si>
  <si>
    <t>Vysekání rýh ve zdi cihelné 3 x 3 cm</t>
  </si>
  <si>
    <t>974 03-1122.R00</t>
  </si>
  <si>
    <t>Vysekání rýh ve zdi cihelné 3 x 7 cm</t>
  </si>
  <si>
    <t>973 03-1324.R00</t>
  </si>
  <si>
    <t>Vysekání kapes zeď cihel. MVC, pl. 0,1m2, hl. 15cm</t>
  </si>
  <si>
    <t>973 03-1344.R00</t>
  </si>
  <si>
    <t>Vysekání kapes zeď cih. MVC pl. 0,25 m2, hl. 15 cm</t>
  </si>
  <si>
    <t>460 68-0021.RT1</t>
  </si>
  <si>
    <t>Průraz zdivem v cihlové zdi tloušťky 15 cm do průměru 6 cm</t>
  </si>
  <si>
    <t>M21</t>
  </si>
  <si>
    <t>Elektromontáže</t>
  </si>
  <si>
    <t>210 01-0023.R00</t>
  </si>
  <si>
    <t>Trubka tuhá z PVC uložená pevně, 29 mm</t>
  </si>
  <si>
    <t>210 01-0102.R00</t>
  </si>
  <si>
    <t>Lišta z PH bez krabic,ulož. pevně,L 40 protahovací</t>
  </si>
  <si>
    <t>210 02-0302.R00</t>
  </si>
  <si>
    <t>Žlab kabelový Mars s přísluš., 62/50 mm bez víka</t>
  </si>
  <si>
    <t>210 02-0306.R00</t>
  </si>
  <si>
    <t>Žlab kabelový Mars s přísluš., 125/100 mm bez víka</t>
  </si>
  <si>
    <t>210 02-0310.R00</t>
  </si>
  <si>
    <t>Žlab kabelový Mars s přísluš., 250/100 mm bez víka</t>
  </si>
  <si>
    <t>210 01-0301.R00</t>
  </si>
  <si>
    <t>Krabice přístrojová KP 68, KZ 3, bez zapojení</t>
  </si>
  <si>
    <t>210 01-0321.R00</t>
  </si>
  <si>
    <t>Krabice odbočná KR 68, se zapojením-kruhová</t>
  </si>
  <si>
    <t>210 01-0323.R00</t>
  </si>
  <si>
    <t>Krabice odbočná KR 125, se zapojením-čtvercová</t>
  </si>
  <si>
    <t>210 01-0332.R00</t>
  </si>
  <si>
    <t>Krabice pro lištový rozvod 2789 se zapojením</t>
  </si>
  <si>
    <t>210 01-0453.R00</t>
  </si>
  <si>
    <t>Krabice pancéřová z PH 8111,odbočná se zapojením</t>
  </si>
  <si>
    <t>210 01-0454.R00</t>
  </si>
  <si>
    <t>Krabice pancéřová z PH 8116,odbočná se zapojením</t>
  </si>
  <si>
    <t>211 01-0003.R00</t>
  </si>
  <si>
    <t>Osazení hmoždinky do cihlového zdiva, HM 10</t>
  </si>
  <si>
    <t>211 01-0004.R00</t>
  </si>
  <si>
    <t>Osazení hmoždinky do cihlového zdiva, HM 12</t>
  </si>
  <si>
    <t>210 14-0461.R00</t>
  </si>
  <si>
    <t>Ovladač domovní tlačítkový - bez signálky</t>
  </si>
  <si>
    <t>210 11-0041.R00</t>
  </si>
  <si>
    <t>Spínač zapuštěný jednopólový</t>
  </si>
  <si>
    <t>210 14-0431.R00</t>
  </si>
  <si>
    <t>Ovladač pomocných obvodů-1 tlačítkový v Al skříni</t>
  </si>
  <si>
    <t>210 11-1012.R00</t>
  </si>
  <si>
    <t>Zásuvka domovní zapuštěná - 2P+Z,dvojí zapojení</t>
  </si>
  <si>
    <t>210 11-2042.R00</t>
  </si>
  <si>
    <t>Montáž vypínače VK 23-24, 20A - 3-4 póly</t>
  </si>
  <si>
    <t>210 20-1086.R00</t>
  </si>
  <si>
    <t>Svítidlo zářivkové 5311603 2x40 W do řady</t>
  </si>
  <si>
    <t>210 20-1062.R00</t>
  </si>
  <si>
    <t>Svítidlo zářivkové 2374701 4x20 W vestavné</t>
  </si>
  <si>
    <t>210 20-0006.R00</t>
  </si>
  <si>
    <t>Svítidlo žárovkové 1830202, 2 x DZ 9/11 W</t>
  </si>
  <si>
    <t>210 02-0921.R00</t>
  </si>
  <si>
    <t>Ucpávka protipožární, průchod stěnou, tl. 15 cm</t>
  </si>
  <si>
    <t>210 15-0481.R00</t>
  </si>
  <si>
    <t>Montáž časového relé typ TK, TX, RT</t>
  </si>
  <si>
    <t>210 02-0653.R00</t>
  </si>
  <si>
    <t>Konstrukce ocelová nosná pro zařízení do 50 kg</t>
  </si>
  <si>
    <t>210 02-0651.R00</t>
  </si>
  <si>
    <t>Konstrukce ocelová nosná pro zařízení do 5 kg</t>
  </si>
  <si>
    <t>210 81-0041.R00</t>
  </si>
  <si>
    <t>Kabel CYKY-m 750 V 2 x 1,5 mm2 pevně uložený</t>
  </si>
  <si>
    <t>210 81-0045.R00</t>
  </si>
  <si>
    <t>Kabel CYKY-m 750 V 3 x 1,5 mm2 pevně uložený</t>
  </si>
  <si>
    <t>210 81-0046.R00</t>
  </si>
  <si>
    <t>Kabel CYKY-m 750 V 3 x 2,5 mm2 pevně uložený</t>
  </si>
  <si>
    <t>210 81-0047.R00</t>
  </si>
  <si>
    <t>Kabel CYKY-m 750 V 3 x 4 mm2 pevně uložený</t>
  </si>
  <si>
    <t>210 81-0055.R00</t>
  </si>
  <si>
    <t>Kabel CYKY-m 750 V 5 x 1,5 mm2 pevně uložený</t>
  </si>
  <si>
    <t>210 81-0056.R00</t>
  </si>
  <si>
    <t>Kabel CYKY-m 750 V 5 x 2,5 mm2 pevně uložený</t>
  </si>
  <si>
    <t>210 81-0057.R00</t>
  </si>
  <si>
    <t>Kabel CYKY-m 750 V 5 x 4 mm2 pevně uložený</t>
  </si>
  <si>
    <t>210 81-0058.R00</t>
  </si>
  <si>
    <t>Kabel CYKY-m 750 V 5 x 6 mm2 pevně uložený</t>
  </si>
  <si>
    <t>210 81-0014.R00</t>
  </si>
  <si>
    <t>Kabel CYKY-m 750 V 4 x 16 mm2 volně uložený</t>
  </si>
  <si>
    <t>210 80-0014.R00</t>
  </si>
  <si>
    <t>Vodič uložený v trubkách CYY 6 mm2</t>
  </si>
  <si>
    <t>210 80-0015.R00</t>
  </si>
  <si>
    <t>Vodič uložený v trubkách CYY 10 mm2</t>
  </si>
  <si>
    <t>210 80-0016.R00</t>
  </si>
  <si>
    <t>Vodič uložený v trubkách CYY 16 mm2</t>
  </si>
  <si>
    <t>210 80-0017.R00</t>
  </si>
  <si>
    <t>Vodič uložený v trubkách CYY 25 mm2</t>
  </si>
  <si>
    <t>210 10-0002.R00</t>
  </si>
  <si>
    <t>Ukončení vodičů v rozvaděči + zapojení do 6 mm2</t>
  </si>
  <si>
    <t>210 10-0003.R00</t>
  </si>
  <si>
    <t>Ukončení vodičů v rozvaděči + zapojení do 16 mm2</t>
  </si>
  <si>
    <t>210 10-0258.R00</t>
  </si>
  <si>
    <t>Ukončení celoplast. kabelů zákl./pás.do 5x4 mm2</t>
  </si>
  <si>
    <t>210 22-0101.R00</t>
  </si>
  <si>
    <t>Vodiče svodové FeZn D do 10,Al 10,Cu 8 +podpěry</t>
  </si>
  <si>
    <t>211 22-0102.R00</t>
  </si>
  <si>
    <t>Vedení uzemňovací v zemi FeZn, do 120 mm2</t>
  </si>
  <si>
    <t>210 22-0301.R00</t>
  </si>
  <si>
    <t>Svorka hromosvodová do 2 šroubů /SS, SZ, SO/</t>
  </si>
  <si>
    <t>210 19-0051.R00</t>
  </si>
  <si>
    <t>Montáž rozvaděče skříň.,1 pole dělených do 200 kg</t>
  </si>
  <si>
    <t>210 29-2011.R00</t>
  </si>
  <si>
    <t>Měření zem. odporu, demontáž/montáž svorky</t>
  </si>
  <si>
    <t>210 29-2022.R00</t>
  </si>
  <si>
    <t>Vypnutí vedení a zajištění tabulkou proti zapnutí</t>
  </si>
  <si>
    <t>210 29-0751.R00</t>
  </si>
  <si>
    <t>Napojení ventilátoru klimatizace, zařízení VZT, zařízení ZTI</t>
  </si>
  <si>
    <t>R2-125</t>
  </si>
  <si>
    <t>Demontáže, zaměření vývodů, úprava instalace, napojování</t>
  </si>
  <si>
    <t>210 29-0042.R01</t>
  </si>
  <si>
    <t>Revize</t>
  </si>
  <si>
    <t>210 29-0042.R01.1</t>
  </si>
  <si>
    <t>Měření osvětlenosti, protokol</t>
  </si>
  <si>
    <t>R1</t>
  </si>
  <si>
    <t>Programování DALI sběrnice</t>
  </si>
  <si>
    <t>R2</t>
  </si>
  <si>
    <t>dokumentace skutečného provedení</t>
  </si>
  <si>
    <t>Dodávka</t>
  </si>
  <si>
    <t>R3</t>
  </si>
  <si>
    <t>Trubka elektroinst. tuhá DN32</t>
  </si>
  <si>
    <t>553-47391</t>
  </si>
  <si>
    <t>MARS žlab kabelový NKZ 50X62 l=2 m 0,7 mm EC včetně nosného mat.</t>
  </si>
  <si>
    <t>553-47393</t>
  </si>
  <si>
    <t>MARS žlab kabelový NKZ 100X125 l=2 m 0,8 mm EC včetně nosného mat.</t>
  </si>
  <si>
    <t>553-47395</t>
  </si>
  <si>
    <t>MARS žlab kabelový NKZ 100X250 l=2 m 0,8 mm EC včetně nosného mat.</t>
  </si>
  <si>
    <t>345-72109</t>
  </si>
  <si>
    <t>Lišta vkládací z PVC délka 3 m LV 24x22</t>
  </si>
  <si>
    <t>345-71428</t>
  </si>
  <si>
    <t>Krabice elektroinstalační plastová 8111</t>
  </si>
  <si>
    <t>345-71425.1</t>
  </si>
  <si>
    <t>Krabice elektroinstalační plastová 8102</t>
  </si>
  <si>
    <t>345-71511</t>
  </si>
  <si>
    <t>Krabice přístrojová kruhová KP 68/2 d 74x30 mm</t>
  </si>
  <si>
    <t>345-71562</t>
  </si>
  <si>
    <t>Rozvodka krabicová z PH kruhová KR 97</t>
  </si>
  <si>
    <t>345-71568</t>
  </si>
  <si>
    <t>Rozvodka krabicová z PH KR 125/1</t>
  </si>
  <si>
    <t>345-35545</t>
  </si>
  <si>
    <t>Spínač 10A kolébkový řazení 1,6,7 ,strojek, kryt, rámeček</t>
  </si>
  <si>
    <t>345-35560</t>
  </si>
  <si>
    <t>Spínač do vlhka 10A/230V, IP44 ,strojek, kryt, rámeček</t>
  </si>
  <si>
    <t>345-35550</t>
  </si>
  <si>
    <t>Tlačítko + SD velkoplošné zaoblené</t>
  </si>
  <si>
    <t>358-13802.A</t>
  </si>
  <si>
    <t>Ovladač v plast.skříni 1tlač. červený pod sklíčkem</t>
  </si>
  <si>
    <t>345-51476.A</t>
  </si>
  <si>
    <t>Zásuvka 16A/230V, IP44, strojek, kryt, rámeček</t>
  </si>
  <si>
    <t>345-51612</t>
  </si>
  <si>
    <t>Zásuvka 16A/230V, IP20, strojek, kryt, rámeček</t>
  </si>
  <si>
    <t>345-51618.2</t>
  </si>
  <si>
    <t>Zásuvka 16A/230V, IP20 s přep. Ochranou, strojek, kryt, rámeček</t>
  </si>
  <si>
    <t>R4</t>
  </si>
  <si>
    <t>pohybový spínač stropní, IP20, spínání LED zrojů</t>
  </si>
  <si>
    <t>R5</t>
  </si>
  <si>
    <t>pohybový spínač stropní, IP44, spínání LED zrojů</t>
  </si>
  <si>
    <t>R6</t>
  </si>
  <si>
    <t>vypínač 25A/400V v plastové skříňce, IP65</t>
  </si>
  <si>
    <t>R7</t>
  </si>
  <si>
    <t>DALI ovladač, čtyři tlačítka, pod omítku, linkový člen DALI4sw, komplet</t>
  </si>
  <si>
    <t>341-11100-2</t>
  </si>
  <si>
    <t>Kabel silový s Cu jádrem 750 V CYKY 4 x 16 mm2</t>
  </si>
  <si>
    <t>341-11100</t>
  </si>
  <si>
    <t>Kabel silový s Cu jádrem 750 V CYKY 5 x 6 mm2</t>
  </si>
  <si>
    <t>341-11098</t>
  </si>
  <si>
    <t>Kabel silový s Cu jádrem 750 V CYKY 5 x 4 mm2</t>
  </si>
  <si>
    <t>341-11094</t>
  </si>
  <si>
    <t>Kabel silový s Cu jádrem 750 V CYKY 5 x 2,5 mm2</t>
  </si>
  <si>
    <t>341-11044</t>
  </si>
  <si>
    <t>Kabel silový s Cu jádrem 750 V CYKY 3 C x 4 mm2</t>
  </si>
  <si>
    <t>341-11090</t>
  </si>
  <si>
    <t>Kabel silový s Cu jádrem 750 V CYKY 5 x 1,5 mm2</t>
  </si>
  <si>
    <t>341-11038</t>
  </si>
  <si>
    <t>Kabel silový s Cu jádrem 750 V CYKY 3 C x 2,5 mm2</t>
  </si>
  <si>
    <t>341-11032</t>
  </si>
  <si>
    <t>Kabel silový s Cu jádrem 750 V CYKY 3 C x 1,5 mm2</t>
  </si>
  <si>
    <t>341-11030</t>
  </si>
  <si>
    <t>Kabel silový s Cu jádrem 750 V CYKY 3 x 1,5 mm2</t>
  </si>
  <si>
    <t>341-11000</t>
  </si>
  <si>
    <t>Kabel silový s Cu jádrem 750 V CYKY 2 x 1,5 mm2</t>
  </si>
  <si>
    <t>341-42157</t>
  </si>
  <si>
    <t>Vodič silový pevné uložení CYA 6,00 mm2</t>
  </si>
  <si>
    <t>341-42158</t>
  </si>
  <si>
    <t>Vodič silový pevné uložení CYA 10 mm2</t>
  </si>
  <si>
    <t>341-42159</t>
  </si>
  <si>
    <t>Vodič silový pevné uložení CYA 16 mm2</t>
  </si>
  <si>
    <t>341-42160</t>
  </si>
  <si>
    <t>Vodič silový pevné uložení CYA 25 mm2</t>
  </si>
  <si>
    <t>R8</t>
  </si>
  <si>
    <t>Kabel sdělovací JYTY 2x1</t>
  </si>
  <si>
    <t>R9</t>
  </si>
  <si>
    <t>Kabel sdělovací NYM 2x1</t>
  </si>
  <si>
    <t>341-11790</t>
  </si>
  <si>
    <t>Kabel silový s Cu jádrem 1kV 1-CXKE-R 2 x 1,5 mm2 Prafladur</t>
  </si>
  <si>
    <t>R10</t>
  </si>
  <si>
    <t>Rozvaděč RMS1 - kompletní dodávka vyzbrojení dle přílohy 7</t>
  </si>
  <si>
    <t>Rozvaděč RE, elektroměrový rozvaděč do plastového pilíře, jistič 50A/3, pilíř, základ pro pilíř, dle satndardu PRE, včetně osazení do terénu - kompletní dodávka</t>
  </si>
  <si>
    <t>Rozvaděč HOP - krabice KT250, ekvipt. přípojnice EPS1</t>
  </si>
  <si>
    <t>R13</t>
  </si>
  <si>
    <t>Svítidla - přesná specifiakce viz legenda ve výkresech a kniha svítidel</t>
  </si>
  <si>
    <t>R14</t>
  </si>
  <si>
    <t>svítidlo S1 - nástěnné/stropní LED svítidlo s vysokou odolností, IP65, IK10, plášť a kryt z polykarbonátu, výkon 24W, nemíhavý předřadník(no flickering), 4000K, 1920 lm, 4 sdcm, Ra&gt;80, optika 120°, L70/B50@25°C = 50.000 hodin,provozní teptota -20 ... +50°C, třída ochrany II, CE, ENEC certifikace</t>
  </si>
  <si>
    <t>R15</t>
  </si>
  <si>
    <t>svítidlo S2 - vestavné svítidlo LED downlight s hliníkovým pláštěm, IP44/20, hliníkový plášť bílé barvy, PMMA kryt, výkon 25W, nemíhavý předřadník(no flickering), 4000K, 2370 lm, 6 sdcm, RA&gt;80, optika 100°, L70/B50@25°C = 50.hodin, provozní teplota -20...+45°C, průměr instl.otovoru 200 mm</t>
  </si>
  <si>
    <t>R16</t>
  </si>
  <si>
    <t>svítidlo S2NO- vestavné svítidlo LED downlight s hliníkovým pláštěm, IP44/20, hliníkový plášť bílé barvy, PMMA kryt, výkon 25W, nemíhavý předřadník(no flickering), 4000K, 2370 lm, 6 sdcm, RA&gt;80, optika 100°, L70/B50@25°C = 50.hodin, provozní teplota -20...+45°C, průměr instl.otovoru 200 mm, nouzový modul 3h výdrž baterie AT</t>
  </si>
  <si>
    <t>R17</t>
  </si>
  <si>
    <t>svítidlo S3 - přisazené stropní/nástěnné LED svítidlo, robustní konstrukce, IK08, kovový kryt a difuzor z PC, barva bílá, možnost průchozí kabeláže, výkon 60W, 4000K, 7100 lm, Ra&gt;80, optika 110°, délka 1458 mm, výška 74 mm, provozní teplota -1...+40°C, třída ochrany II, L70B50 50.000h, certifikace CE, ENEC</t>
  </si>
  <si>
    <t>R18</t>
  </si>
  <si>
    <t>svítidlo S4 - vestavné LED svítidlo čtvercové, 600x600, mikrostruktura difuzoru s nežloutnoucí úpravou, bílý rámeček z hlniku, výkon 40W, 4000K, 4000lm, 5 sdcm, optika 120°, 595x595x9mm, provozní teplota -10...+45°C, L80/B10@25°C, třída ochrany II, certifikace CE, ENEC</t>
  </si>
  <si>
    <t>R19</t>
  </si>
  <si>
    <t>svítidlo S4NO - vestavné LED svítidlo čtvercové, 600x600, mikrostruktura difuzoru s nežloutnoucí úpravou, bílý rámeček z hlniku, výkon 40W, 4000K, 4000lm, 5 sdcm, optika 120°, 595x595x9mm, provozní teplota -10...+45°C, L80/B10@25°C, třída ochrany II, certifikace CE, ENEC, nouzový modul 3h výdrž baterie AT</t>
  </si>
  <si>
    <t>R20</t>
  </si>
  <si>
    <t>svítidlo S5NO - stropní lineární LED svítidlo s vysokou odolností, IP44, IK08, kovový plášť, difuzor z UV odolného PC, výkon 36W, 4000K, 4000lm, 4 sdcm, optika 120°, 1199x145x64x5 mm, provozní teplota -20...+40°C, L70/B50@25°C 60.000h, třída ochrany I, certifikace CE, ENEC + nouzový modul s vlastním zdrojem pro autonomní provoz 3h, autotest</t>
  </si>
  <si>
    <t>R21</t>
  </si>
  <si>
    <t>svítidlo S6 - vestavné svítidlo LED downlight s krytím IP65 a protipožární odolností, barva rámečku bílá, výkon 7W, 4000K, 550 lm, 6 sdcm, Ra&gt;80, optika 38°, průměr instalačního otvoru 74-80 mm, provozní teplota 0...40°C, třída ochrany II, L70/B50@25°C 50.000h, certifikace CE</t>
  </si>
  <si>
    <t>R22</t>
  </si>
  <si>
    <t>svítidlo S7 - přisazené/závěsné lineární LED svítidlo s krytím IP66, IK10, kryt u UV stabilního PC, barva tělesa šedá,nerezové spony, výkon 30W, 4400 lm, 4000K, Ra&gt;80, L90:B10 @ 25°C 50.000h, provozní teplota -25...45°C, třída ochrany II, certifikace CE, ENEC</t>
  </si>
  <si>
    <t>R23</t>
  </si>
  <si>
    <t>svítidlo S8 - vestavné lineární svítidlo LED se zapuštěným difuzorem mikroprisma, tělo svítidla z hliníkového profilu, barva antracit, 1493 x 78 x 113 mm, 40W, 2500 lm, Ra&gt;80, UGR&lt;22, certifikace CE, ENEC, ověřená odolnost proti dopadu míče dle VDE0710 část 13, referenční produkt XAL 052-52M5618ZHI</t>
  </si>
  <si>
    <t>R24</t>
  </si>
  <si>
    <t>svítidlo S9 - Nástěné svítidlo LED , tělo svítidla z hliníkového profilu, barva černá, 8W 908lm, 3000K,IP65</t>
  </si>
  <si>
    <t>R25</t>
  </si>
  <si>
    <t>svítidlo N1 - nouzové svítidlo LED přisazené, IP65, IK08, barva bílá, kryt z PC, baterie pro 3h autonomnního provozu, optika pro osvětlení únikových cest, autotest, certifikace CE, ENEC</t>
  </si>
  <si>
    <t>R26</t>
  </si>
  <si>
    <t>svítidlo N2 - nouzové svítidlo LED přisazené, IP65, IK08, barva bílá, kryt z PC, baterie pro 3h autonomnního provozu, optika pro protipanické osvětlení, autotest, certifikace CE, ENEC</t>
  </si>
  <si>
    <t>R27</t>
  </si>
  <si>
    <t>svítidlo N3 - nouzové svítidlo LED vestavné, čtvercové, minimalistický design, IP20, barva černá, baterie pro 3h autonomního provozu, optika pro protipanické osvětlení, autotest, certifikace CE, ENEC</t>
  </si>
  <si>
    <t>R28</t>
  </si>
  <si>
    <t>svítidlo N4D,RL - nouzové svítidlo LED pro vyznačení směru úniku, IP20, barva bílá, baterie pro 3h autonomního provozu, možnost stropní i nástěnné montáže, autotest, certifikace CE, ENEC</t>
  </si>
  <si>
    <t>R29</t>
  </si>
  <si>
    <t>svítidlo N5 - nouzové svítidlo LED vestavné, čtvercové, minimalistický design, IP20, barva černá, baterie pro 3h autonomního provozu, optika pro osvětlení hasicího přístroje, autotest, certifikace CE, ENEC</t>
  </si>
  <si>
    <t>R30</t>
  </si>
  <si>
    <t>svítidlo N6 - nouzové svítidlo LED přisazené, IP65, IK08, barva bílá, kryt z PC, baterie pro 3h autonomnního provozu, , autotest, certifikace CE, ENEC, rozsah pracovních teplot -15...40°C</t>
  </si>
  <si>
    <t>R31</t>
  </si>
  <si>
    <t>příchytka pro kabel, včetně turbošroubu, funkční trasa 60min</t>
  </si>
  <si>
    <t>354-41885</t>
  </si>
  <si>
    <t>Svorka spojovací SS pro lano d 8-10 mm</t>
  </si>
  <si>
    <t>354-41895</t>
  </si>
  <si>
    <t>Svorka připojovací SP kovových částí d 6-12 mm</t>
  </si>
  <si>
    <t>354-41860</t>
  </si>
  <si>
    <t>Svorka SJ 1 k jímací tyči</t>
  </si>
  <si>
    <t>354-41040</t>
  </si>
  <si>
    <t>Tyč jímací 3,2 mm včetně podpěry</t>
  </si>
  <si>
    <t>354-41542</t>
  </si>
  <si>
    <t>zemní plastová kabice pro ZS, oazení do chodníku</t>
  </si>
  <si>
    <t>R32</t>
  </si>
  <si>
    <t>HVI vodič - vodič s vysokonapěťovou izolací</t>
  </si>
  <si>
    <t>341-95.1</t>
  </si>
  <si>
    <t>FeZn d10</t>
  </si>
  <si>
    <t>354-41925</t>
  </si>
  <si>
    <t>Svorka zkušební SZ pro lano d 6-12 mm</t>
  </si>
  <si>
    <t>354-41986</t>
  </si>
  <si>
    <t>Svorka SR 2b pro pásek 30 x 4 mm</t>
  </si>
  <si>
    <t>354-41120</t>
  </si>
  <si>
    <t>Pásek uzemňovací pozinkovaný 30 x 4 mm</t>
  </si>
  <si>
    <t>M46</t>
  </si>
  <si>
    <t>Zemní práce při montážích</t>
  </si>
  <si>
    <t>460 20-0154.R00</t>
  </si>
  <si>
    <t>Výkop kabelové rýhy 35/70 cm hor.4</t>
  </si>
  <si>
    <t>460 57-0154.R00</t>
  </si>
  <si>
    <t>Zához rýhy 35/70 cm, hornina třídy 4, se zhutněním</t>
  </si>
  <si>
    <t>460 42-0001.RT3</t>
  </si>
  <si>
    <t>Zřízení kab.lože v rýze do 65 cm ze zeminy 5 cm lože tloušťky 15 cm</t>
  </si>
  <si>
    <t>460 49-0012.R00</t>
  </si>
  <si>
    <t>Zakrytí kabelu výstražnou folií PVC, šířka 33 cm</t>
  </si>
  <si>
    <t>345-71147.08</t>
  </si>
  <si>
    <t>Trubka kabelová chránička D75</t>
  </si>
  <si>
    <t>174 10-1101.R00</t>
  </si>
  <si>
    <t>Zásyp jam, rýh, šachet se zhutněním</t>
  </si>
  <si>
    <t>460 01-0024.RT3</t>
  </si>
  <si>
    <t>Vytýčení kabelové trasy v zastavěném prostoru délka trasy do 1000 m</t>
  </si>
  <si>
    <t>km</t>
  </si>
  <si>
    <t>591 10-0020.RAA</t>
  </si>
  <si>
    <t>Rozebrání a oprava chhodníku z dlažby zámkové, podklad štěrkopísek dlažba přírodní tloušťka 6 cm</t>
  </si>
  <si>
    <t>R33</t>
  </si>
  <si>
    <t>prostý beton B10</t>
  </si>
  <si>
    <t>D.1.4.e1 - Slaboproud - SK</t>
  </si>
  <si>
    <t>1 - KABELOVÉ TRASY</t>
  </si>
  <si>
    <t>2 - KABELÁŽ</t>
  </si>
  <si>
    <t>3 - Rozvaděče, zásuvky, ukončovací hw</t>
  </si>
  <si>
    <t>4 - Aktivní prvky</t>
  </si>
  <si>
    <t>5 - OSTATNÍ</t>
  </si>
  <si>
    <t>KABELOVÉ TRASY</t>
  </si>
  <si>
    <t>553473900R</t>
  </si>
  <si>
    <t>kabelový kovový žlab 125/50, vč. Víka (společné hlavní trasy)</t>
  </si>
  <si>
    <t>210020301RT1</t>
  </si>
  <si>
    <t>Závěs pro žlab 125/50 - včetně dodávky</t>
  </si>
  <si>
    <t>100001</t>
  </si>
  <si>
    <t>Přepážka kovová do žlabu v. 50</t>
  </si>
  <si>
    <t>210020301R01</t>
  </si>
  <si>
    <t>Montáž žlab kabelový s příslušenstvím</t>
  </si>
  <si>
    <t>100002</t>
  </si>
  <si>
    <t>Lišta vkládací z PVC délka 2 m LV 40x20</t>
  </si>
  <si>
    <t>100003</t>
  </si>
  <si>
    <t>Kanál elektroinstalační, EKD 100×40 HD</t>
  </si>
  <si>
    <t>210020322R00</t>
  </si>
  <si>
    <t>Korýtko kabelové z PVC do 100x40 mm</t>
  </si>
  <si>
    <t>100004</t>
  </si>
  <si>
    <t>Přepážka kovová do žlabu v. 40</t>
  </si>
  <si>
    <t>210010022RT1</t>
  </si>
  <si>
    <t>Trubka z PVC uložená pevně, 36 mm, včetně dodávky trubky 1536</t>
  </si>
  <si>
    <t>210010022RT1.1</t>
  </si>
  <si>
    <t>Trubka z PVC uložená pevně, 23 mm, včetně dodávky trubky 1525</t>
  </si>
  <si>
    <t>100005</t>
  </si>
  <si>
    <t>Montáž kabelových tras trubka lišta do D40</t>
  </si>
  <si>
    <t>220260028R00</t>
  </si>
  <si>
    <t>Krabice instalační přístrojová na povrch, vč. Instalace</t>
  </si>
  <si>
    <t>100006</t>
  </si>
  <si>
    <t>Požární ucpávka vč. Cert. Označení</t>
  </si>
  <si>
    <t>222300672R00</t>
  </si>
  <si>
    <t>Protipožární ucpávky kabelových tras</t>
  </si>
  <si>
    <t>100007</t>
  </si>
  <si>
    <t>Pomocný instalační a stavební materiál</t>
  </si>
  <si>
    <t>100008</t>
  </si>
  <si>
    <t>Instalace pomocného materiálu</t>
  </si>
  <si>
    <t>set</t>
  </si>
  <si>
    <t>KABELÁŽ</t>
  </si>
  <si>
    <t>371201305R</t>
  </si>
  <si>
    <t>Kabel U/UTP Cat.6 U/UTP, 4x 2x0.25mm², LSOH, vč. Instalace</t>
  </si>
  <si>
    <t>200001</t>
  </si>
  <si>
    <t>Patch. Kabel Cat 6 nestíněnný 2xRJ45 1m šedý</t>
  </si>
  <si>
    <t>200002</t>
  </si>
  <si>
    <t>Patch. Kabel Cat 6 nestíněnný 2xRJ45 3m šedý</t>
  </si>
  <si>
    <t>200003</t>
  </si>
  <si>
    <t>Kabel optický univerzální 4vl. SM 9/125, LSOH, vč. Instalace</t>
  </si>
  <si>
    <t>200004</t>
  </si>
  <si>
    <t>Pigtail SC/PC9/125 OS2 1m SM, vč. Instalace</t>
  </si>
  <si>
    <t>Rozvaděče, zásuvky, ukončovací hw</t>
  </si>
  <si>
    <t>300001</t>
  </si>
  <si>
    <t>Dat.zásuvka modul.,p.omítku, pro 2 moduly, stejný design se zásuvkami 230V</t>
  </si>
  <si>
    <t>300002</t>
  </si>
  <si>
    <t>Modul nestíněný "keystone" 1xRJ45 (SK)</t>
  </si>
  <si>
    <t>300003</t>
  </si>
  <si>
    <t>Montáž zásuvky komunikační</t>
  </si>
  <si>
    <t>300004</t>
  </si>
  <si>
    <t>Nástěnný rack 12U 600x600mm, skl. dveře</t>
  </si>
  <si>
    <t>300005</t>
  </si>
  <si>
    <t>Zemnící sada</t>
  </si>
  <si>
    <t>300006</t>
  </si>
  <si>
    <t>Zásuvka optická 2xSC, na omítku</t>
  </si>
  <si>
    <t>300007</t>
  </si>
  <si>
    <t>Patch panel 24 RJ45 cat 6</t>
  </si>
  <si>
    <t>300008</t>
  </si>
  <si>
    <t>Rozvodný panel rack 19", 6x 230 V, filtr, varistor, 3m</t>
  </si>
  <si>
    <t>300009</t>
  </si>
  <si>
    <t>Panel vyvazovací 1U/125 šedý</t>
  </si>
  <si>
    <t>300010</t>
  </si>
  <si>
    <t>Doplnění ukončovacího hw do stávajícího datového rozvaděče (patch panely, keystone, vyvazovač)</t>
  </si>
  <si>
    <t>300011</t>
  </si>
  <si>
    <t>Úpravy v instalacích a montážní práce ve stávajícím datovém rozvaděči</t>
  </si>
  <si>
    <t>h</t>
  </si>
  <si>
    <t>300012</t>
  </si>
  <si>
    <t>Nespecifikovaný montážní materiál, vč. Montáže</t>
  </si>
  <si>
    <t>Aktivní prvky</t>
  </si>
  <si>
    <t>400001</t>
  </si>
  <si>
    <t>Switch L2/ managed/stackable 24x 10 / 100 / 1000 (PoE+) + 4x Gigabit Combo RJ45/SFP</t>
  </si>
  <si>
    <t>400002</t>
  </si>
  <si>
    <t>Nastavení a instalace aktivního prvku</t>
  </si>
  <si>
    <t>OSTATNÍ</t>
  </si>
  <si>
    <t>500001</t>
  </si>
  <si>
    <t>Stavební přípomoce</t>
  </si>
  <si>
    <t>905RT1</t>
  </si>
  <si>
    <t>Spolupráce se správcem sítě</t>
  </si>
  <si>
    <t>500002</t>
  </si>
  <si>
    <t>Příprava na montáž</t>
  </si>
  <si>
    <t>500003</t>
  </si>
  <si>
    <t>Měření metalické kabeláže, vyhotovení měřícího protokolu</t>
  </si>
  <si>
    <t>500004</t>
  </si>
  <si>
    <t>Měření optické kabeláže, vyhotovení měřícího protokolu</t>
  </si>
  <si>
    <t>500005</t>
  </si>
  <si>
    <t>Projektová dokumentace skutečného provedení</t>
  </si>
  <si>
    <t>500006</t>
  </si>
  <si>
    <t>D.1.4.e2 - Slaboproud - CCTV</t>
  </si>
  <si>
    <t>D1 - Instalační materiál</t>
  </si>
  <si>
    <t>D2 - IP kamery a příslušenství</t>
  </si>
  <si>
    <t xml:space="preserve">D3 - Záznamové a ovládací komponenty </t>
  </si>
  <si>
    <t>D4 - OSTATNÍ</t>
  </si>
  <si>
    <t>Instalační materiál</t>
  </si>
  <si>
    <t>Pol1</t>
  </si>
  <si>
    <t>Krabice pro osazení přepěťové ochrany</t>
  </si>
  <si>
    <t>Pol2</t>
  </si>
  <si>
    <t>Pomocný instalační a stavební materiál, vč. instalace</t>
  </si>
  <si>
    <t>IP kamery a příslušenství</t>
  </si>
  <si>
    <t>Pol3</t>
  </si>
  <si>
    <t>6 Mpx dome kamera IP exteriérová antivandal, Day/Night s mechanickým IR filtrem, Smart IR LED dosvit 30 m, 1/2,9" 6 Megapixel progressive scan CMOS, rozlišení 3072 x 2048 px @ 20 fps, citlivost 0,05 lx / F1.6 (Color, 1/3 s, 30 IRE), 0,2 lx / F1.6 (Color, 1/30 s, 30 IRE), 0 lx / F1.6 (IR ON), fixní objektiv 3,6 mm / F2.5, úhel záběru 98°, BLC, HLC, AWB, AGC, WDR, 3DNR, inteligentní funkce, komprese H.265+ / H.265 / H.264+ / H.264, ONVIF kompatibilní, alarm I/O 1/1, audio I/O 1/1, slot na MicroSD kartu max. 128 GB, napájení 12 V DC, 370 mA, ePoE, pracovní teplota od -30 °C do +60 °C, IP 67, IK 10, rozměry ø 109,9 × 81 mm, hmotnost 0,41 kg</t>
  </si>
  <si>
    <t>Pol4</t>
  </si>
  <si>
    <t>Konektor RJ45 v instalační krabici na povrchu (zakončení přípravy kabeláže pro CCTV)</t>
  </si>
  <si>
    <t>Pol5</t>
  </si>
  <si>
    <t>PoE plus kombinovaná přepěťová ochrana pro linkovou a napájecí část. svorky/konektor RJ45, instalace na rovný podklad nebo DIN35</t>
  </si>
  <si>
    <t>Pol6</t>
  </si>
  <si>
    <t>Montáž kamer a příslušenství</t>
  </si>
  <si>
    <t xml:space="preserve">Záznamové a ovládací komponenty </t>
  </si>
  <si>
    <t>Pol7</t>
  </si>
  <si>
    <t>Síťový videorekodér NVR pro 4 IP kamery, až 8MP, H.265, 4x PoE, HDMI, 4K, bez HDD; Podpora kamer i jiných výrobců na platformě ONVIF</t>
  </si>
  <si>
    <t>Pol8</t>
  </si>
  <si>
    <t>Pevný disk 6 TB určený pro záznamová zařízení</t>
  </si>
  <si>
    <t>Pol9</t>
  </si>
  <si>
    <t>Back-UPS ES 700VA (405W), Vstup 230V / Výstup 230V; 4x Eurozásuvka (Záložní provoz na baterie) + 4x Eurozásuvka (Přepěťová ochrana).</t>
  </si>
  <si>
    <t>Pol10</t>
  </si>
  <si>
    <t>Součinnost s ostatními profesemi</t>
  </si>
  <si>
    <t>Pol11</t>
  </si>
  <si>
    <t>Oživení a nastavení systému</t>
  </si>
  <si>
    <t>Pol12</t>
  </si>
  <si>
    <t>Revize, funkční zkouška, uvedení systému do provozu</t>
  </si>
  <si>
    <t>Pol13</t>
  </si>
  <si>
    <t>Pol14</t>
  </si>
  <si>
    <t>Pol15</t>
  </si>
  <si>
    <t>D.1.4.e3 - Slaboproud - PZTS</t>
  </si>
  <si>
    <t>D1 - KABELOVÉ TRASY</t>
  </si>
  <si>
    <t>D2 - KABELÁŽ</t>
  </si>
  <si>
    <t>D3 - Komponenty PZTS (ústředny,klávesnice, moduly, detektory, expandery a příslušenství)</t>
  </si>
  <si>
    <t>D4 - OSTATNÍ PROFESE</t>
  </si>
  <si>
    <t>D5 - OSTATNÍ</t>
  </si>
  <si>
    <t>Pol16</t>
  </si>
  <si>
    <t>Korýtko kabelové z PVC do 40x40 mm</t>
  </si>
  <si>
    <t>Pol17</t>
  </si>
  <si>
    <t>Trubka ohebná pod omítku, vnější průměr 16 mm, včetně dodávky Monoflex 1416E</t>
  </si>
  <si>
    <t>Pol18</t>
  </si>
  <si>
    <t>Trubka ohebná pod omítku, vnější průměr 23 mm, včetně dodávky Monoflex 1423E</t>
  </si>
  <si>
    <t>Pol19</t>
  </si>
  <si>
    <t>Montáž kabelových tras trubka do D20</t>
  </si>
  <si>
    <t>Pol20</t>
  </si>
  <si>
    <t>Plastová nízká propojovací krabice pro povrchovou montáž s ochranným meandrem, pájecí svorky, počet svorek 7+1, ochranný kontakt NC, barva bílá, rozměry: 96 x 41 x 18 mm, vč. Instalace</t>
  </si>
  <si>
    <t>Pol21</t>
  </si>
  <si>
    <t>Instalace Protipožární ucpávky kabelových tras</t>
  </si>
  <si>
    <t>Pol22</t>
  </si>
  <si>
    <t>Pol23</t>
  </si>
  <si>
    <t>FI-H04, stíněný 4ž. kabel</t>
  </si>
  <si>
    <t>Pol24</t>
  </si>
  <si>
    <t>FI-H06, stíněný 6ž. kabel</t>
  </si>
  <si>
    <t>Pol25</t>
  </si>
  <si>
    <t>FI-HT06, stíněný 6ž twist kabel</t>
  </si>
  <si>
    <t>Pol26</t>
  </si>
  <si>
    <t>Kabel napájecí 2x1,5</t>
  </si>
  <si>
    <t>Pol27</t>
  </si>
  <si>
    <t>Instalace kabeláže</t>
  </si>
  <si>
    <t>Komponenty PZTS (ústředny,klávesnice, moduly, detektory, expandery a příslušenství)</t>
  </si>
  <si>
    <t>Pol28</t>
  </si>
  <si>
    <t>Sestava: ústředna EVO192(základní deska ústředny pro 192 zón, 999 kódů, 8 podsystémů, 2048 událostí, 4 x PGM opto-relé + 1 x PGM relé + relé pro sirénu, 8 x 2 zóny na desce) + ovládací klávesnice K641+ (ovládací LCD klávesnice s dvouřádkovým modrým displejem určená pro ovládání a zobrazování informací o stavu ústředny) + plechový kryt BOX VT-80 (plechový kryt pro ústředny s prostorem pro akumulátor 18Ah a včetně trafa 80VA)</t>
  </si>
  <si>
    <t>Pol29</t>
  </si>
  <si>
    <t>Pomocný zdroj kompletní s tampery PS-BOX-12V6A18Ah+OUT,pomocný spínaný zdroj v plechovém boxu s místem pro AKKU max. 18 Ah, napájení 230 V, AUX nastavitelný 12 - 14 V, proud AUX 6 A, dobíjecí proud batt 1 A (nebo AUX 5 A + 2 A batt), ochrana batt před hlubokým vybitím (9,5 V) a zkratem, modul pro vyhodnocení poruchy AC, AUX, BATT, výstup poruch 3 x relé</t>
  </si>
  <si>
    <t>Pol30</t>
  </si>
  <si>
    <t>Akumulátor olověný bezúdržbový 18 Ah, nominální napětí 12 Vss, optimální životnost: 5 let Rozměr: 181 x 77 x 167 mm Hmotnost: 4,88kg</t>
  </si>
  <si>
    <t>Pol31</t>
  </si>
  <si>
    <t>Textová klávesnice LCD se dvěma řádky, česká verze, 1 klávesnicová zóna, 1PGM na desce, modré podsvícení</t>
  </si>
  <si>
    <t>Pol32</t>
  </si>
  <si>
    <t>Sběrnicový modul ZX8 - expander 8 vstupů ATZ</t>
  </si>
  <si>
    <t>Pol33</t>
  </si>
  <si>
    <t>BOX Euniverzální plechový box pro montáž expandérů a dalších modulů, určen pro APR3 ZX8, ZX4, PGM4,PRT3, HUB2, ADM2, RELEBOARD, GSM VT10, VT20, VT11, VT21, dvířka s panty, TAMPER, zajištění dvířek je řešeno šroubem</t>
  </si>
  <si>
    <t>Pol34</t>
  </si>
  <si>
    <t>DG65 - QUAD - Infrapasivní QUAD detektor</t>
  </si>
  <si>
    <t>Pol35</t>
  </si>
  <si>
    <t>MG kontakt vnitřní, 4 drát. polarizovaný, přívodní kabel, vč. Propojovací krabice</t>
  </si>
  <si>
    <t>Pol36</t>
  </si>
  <si>
    <t>Optickokouřový hlásič s reléovou paticí,automatické dorovnávání citlivosti, napájení 8-30Vss/ 0,05mA v klidu a 80mA v poplachu, IP43</t>
  </si>
  <si>
    <t>Pol37</t>
  </si>
  <si>
    <t>Přepěťová ochrana 230 V AC, 6 A, signalizace poruchy, na DIN lištu</t>
  </si>
  <si>
    <t>Pol38</t>
  </si>
  <si>
    <t>montáž komponent PZTS</t>
  </si>
  <si>
    <t>Pol39</t>
  </si>
  <si>
    <t>demontáž stávající ústředny a klávesnic</t>
  </si>
  <si>
    <t>Pol40</t>
  </si>
  <si>
    <t>Nespecifikovaný montážní materiál vč. instalace</t>
  </si>
  <si>
    <t>OSTATNÍ PROFESE</t>
  </si>
  <si>
    <t>Pol41</t>
  </si>
  <si>
    <t>Součinnost se správcem stávajícího systému</t>
  </si>
  <si>
    <t>Pol42</t>
  </si>
  <si>
    <t>Uvedení do provozu (FZ po montáži, proškolení, zkušební provoz)</t>
  </si>
  <si>
    <t>Pol43</t>
  </si>
  <si>
    <t>Programování ústředny, uvedení do provozu</t>
  </si>
  <si>
    <t>Pol44</t>
  </si>
  <si>
    <t>Likvidace odpadu</t>
  </si>
  <si>
    <t>Pol45</t>
  </si>
  <si>
    <t>Pol46</t>
  </si>
  <si>
    <t>D.1.4.e4 - Slaboproud - MR</t>
  </si>
  <si>
    <t>D3 - Koncová zařízení MR</t>
  </si>
  <si>
    <t>Pol47</t>
  </si>
  <si>
    <t>Krabice universální pod omítku</t>
  </si>
  <si>
    <t>Pol48</t>
  </si>
  <si>
    <t>Montáž Krabice instalační pod povrch</t>
  </si>
  <si>
    <t>Pol49</t>
  </si>
  <si>
    <t>Pol50</t>
  </si>
  <si>
    <t>Kabel ohebný H05VV-F (CYSY 2D) 2X1,5 , vč. Instalace</t>
  </si>
  <si>
    <t>Koncová zařízení MR</t>
  </si>
  <si>
    <t>Pol51</t>
  </si>
  <si>
    <t>Nástěnný reproduktor, 100V, 10W ( 5W / 10W ) , bílý</t>
  </si>
  <si>
    <t>Pol52</t>
  </si>
  <si>
    <t>Reproduktor do 10 W</t>
  </si>
  <si>
    <t>Pol53</t>
  </si>
  <si>
    <t>Doplnění, montážní materiál nezbytný pro úpravy ve stávajícím systému</t>
  </si>
  <si>
    <t>Pol54</t>
  </si>
  <si>
    <t>montáž doplnění komponent a příslušenství MR</t>
  </si>
  <si>
    <t>Pol55</t>
  </si>
  <si>
    <t>Pol56</t>
  </si>
  <si>
    <t>Zjištění skutečného provedení stávajícího MR</t>
  </si>
  <si>
    <t>Pol57</t>
  </si>
  <si>
    <t>Připojení na rozvody stávajících zařízení</t>
  </si>
  <si>
    <t>Pol58</t>
  </si>
  <si>
    <t>Úpravy v nastavení stávajícím systému</t>
  </si>
  <si>
    <t>Pol59</t>
  </si>
  <si>
    <t>Pol60</t>
  </si>
  <si>
    <t>Pol61</t>
  </si>
  <si>
    <t>REVIZNÍ TECHNIK</t>
  </si>
  <si>
    <t>Pol62</t>
  </si>
  <si>
    <t>Spolupráce s revizním technikem - výchozí revize</t>
  </si>
  <si>
    <t>Pol63</t>
  </si>
  <si>
    <t>D.1.4.e5 - Slaboproud - JČ</t>
  </si>
  <si>
    <t>D3 - Koncová zařízení JČ</t>
  </si>
  <si>
    <t>Pol64</t>
  </si>
  <si>
    <t>Kabel 2x1,5 , vč. Instalace</t>
  </si>
  <si>
    <t>Koncová zařízení JČ</t>
  </si>
  <si>
    <t>Pol65</t>
  </si>
  <si>
    <t>Podružné ručičkové, jednostranné, kovové pouzdro pr. 300mm</t>
  </si>
  <si>
    <t>Pol66</t>
  </si>
  <si>
    <t>ŠKOLNÍ ZVONEK ZV 75V</t>
  </si>
  <si>
    <t>Pol67</t>
  </si>
  <si>
    <t>montáž doplnění komponent a příslušenství JČ</t>
  </si>
  <si>
    <t>Pol68</t>
  </si>
  <si>
    <t>Zjištění skutečného provedení stávajícího JČ</t>
  </si>
  <si>
    <t>D.1.4.f - Měření a regulace</t>
  </si>
  <si>
    <t>Rozvaděč RA01, oceloplechový, , nástěný, 800x1200x300, výstroj dle zapojení, bez</t>
  </si>
  <si>
    <t>Procesorová jednotka</t>
  </si>
  <si>
    <t>Analogový vstupní modul AI8 NI1000</t>
  </si>
  <si>
    <t>Analogový vstupní modul AI8, 0 - 10V</t>
  </si>
  <si>
    <t>Analogový výstupní modu, 4AO +- 10V galv. oddělený</t>
  </si>
  <si>
    <t>Digitální vstupní modul, DI8 24VDC</t>
  </si>
  <si>
    <t>Digitální výstupní modul, DO8 24VDC</t>
  </si>
  <si>
    <t>Spínaný zdroj, 24VDC/2,5A,</t>
  </si>
  <si>
    <t>IES150B</t>
  </si>
  <si>
    <t>Ethernet SWITCH 5x10/100, napájení 24VCD, průmyslové provedení</t>
  </si>
  <si>
    <t>OP-MT8092XE</t>
  </si>
  <si>
    <t>Grafický zobrazovací panel 10"</t>
  </si>
  <si>
    <t>T.01, T3.04-5,7</t>
  </si>
  <si>
    <t>Teploměr odporový jímkový 100mm, Ni1000</t>
  </si>
  <si>
    <t>T3.36</t>
  </si>
  <si>
    <t>Teploměr odporový venkovní, NI1000</t>
  </si>
  <si>
    <t>Teploměr odporový prostorový, NI1000</t>
  </si>
  <si>
    <t>Teploměr odporový příložný, NI1000</t>
  </si>
  <si>
    <t>Čildlo zaplavení se zdrojem napětí</t>
  </si>
  <si>
    <t>Jímka G1/2" nerez</t>
  </si>
  <si>
    <t>TE1.33</t>
  </si>
  <si>
    <t>Termostat prostorový 10 - 60°C</t>
  </si>
  <si>
    <t>Y6.02</t>
  </si>
  <si>
    <t>Regulační ventil DN15, Kvs 4, Servo 24V, 0-10V</t>
  </si>
  <si>
    <t>Y6.2</t>
  </si>
  <si>
    <t>Servopohon regulačního ventilu 24V, 0-10V</t>
  </si>
  <si>
    <t>Tlakoměr závitový G1/2", 0 - 0,6MPa</t>
  </si>
  <si>
    <t>Kabel CYKY 3Jx1,5</t>
  </si>
  <si>
    <t>Kabel JYTY 4Jx1</t>
  </si>
  <si>
    <t>Kabel JYTY 2Ax1</t>
  </si>
  <si>
    <t>JY(ST)Y 4x2x0,8</t>
  </si>
  <si>
    <t>Sdělovací kabel JY(ST)Y4x2x0,8</t>
  </si>
  <si>
    <t>Kabel JY(S)TY 2x2x0,8</t>
  </si>
  <si>
    <t>JY(ST)Y 1x2x0,8</t>
  </si>
  <si>
    <t>Kabel JY(ST)Y 1x2x0,8 rot</t>
  </si>
  <si>
    <t>Montážní materiál kabelový</t>
  </si>
  <si>
    <t>UTPCat5</t>
  </si>
  <si>
    <t>Kabel UTP CAT5</t>
  </si>
  <si>
    <t>CYA6</t>
  </si>
  <si>
    <t>CYA 6 kabel pospojení</t>
  </si>
  <si>
    <t>Žlab drátěný pozink 125x100 komplet, víko, podpěry, spojení</t>
  </si>
  <si>
    <t>10.587.495</t>
  </si>
  <si>
    <t>Žlab MARS NKZI 50x62x0.7 S pozink, komplet, víko, podpěry, spojení</t>
  </si>
  <si>
    <t>Plastová trubka pevná D20</t>
  </si>
  <si>
    <t>PLastová trubka ohebná D20</t>
  </si>
  <si>
    <t>Nosný materiál žlabů</t>
  </si>
  <si>
    <t>MN kabely</t>
  </si>
  <si>
    <t>Položení a svazkování kabelů do 7žil</t>
  </si>
  <si>
    <t>MN Perif</t>
  </si>
  <si>
    <t>Připojení kabelů na straně rozvaděče a periferií</t>
  </si>
  <si>
    <t>INSTR</t>
  </si>
  <si>
    <t>Instalace polní instrumentace</t>
  </si>
  <si>
    <t>MN UZEM</t>
  </si>
  <si>
    <t>Montáž uzemnění pospojeni</t>
  </si>
  <si>
    <t>MN ŽLAB 100</t>
  </si>
  <si>
    <t>Montáž kabelových tras 100x125</t>
  </si>
  <si>
    <t>MN ŽLAB 50</t>
  </si>
  <si>
    <t>Montáž kabelových tras 50x62</t>
  </si>
  <si>
    <t>UTP-mont</t>
  </si>
  <si>
    <t>Položení a svazkování UTP kabelu</t>
  </si>
  <si>
    <t>Prur</t>
  </si>
  <si>
    <t>Průraz stěnou do 400, do průměru 50mm</t>
  </si>
  <si>
    <t>CIz_zař</t>
  </si>
  <si>
    <t>Připojení cizích zařízení</t>
  </si>
  <si>
    <t>KOOR- osta</t>
  </si>
  <si>
    <t>Koordinace s ostatními profesemi</t>
  </si>
  <si>
    <t>REV- vych</t>
  </si>
  <si>
    <t>Výchozí revizní zpráva</t>
  </si>
  <si>
    <t>SW - aplik</t>
  </si>
  <si>
    <t>Aplikační programové vybavení pro PLC</t>
  </si>
  <si>
    <t>DB</t>
  </si>
  <si>
    <t>SW -  vizual</t>
  </si>
  <si>
    <t>Aplikační programové vybavení vizualizace</t>
  </si>
  <si>
    <t>23.1</t>
  </si>
  <si>
    <t>Komunikace Modbus IP vzt jednotky</t>
  </si>
  <si>
    <t>db</t>
  </si>
  <si>
    <t>DOK- Výr</t>
  </si>
  <si>
    <t>DOK- Průvodní</t>
  </si>
  <si>
    <t>Zpracování průvodní dokumentace</t>
  </si>
  <si>
    <t>Zkuš-pr</t>
  </si>
  <si>
    <t>Zkušební provoz předávací stanice</t>
  </si>
  <si>
    <t>UVED - Provoz</t>
  </si>
  <si>
    <t>Uvedení do provozu, zaregulování</t>
  </si>
  <si>
    <t>MAN- Obs</t>
  </si>
  <si>
    <t>Manuál pro obsluhu</t>
  </si>
  <si>
    <t>ZAŠKOL</t>
  </si>
  <si>
    <t>DPR- mimo</t>
  </si>
  <si>
    <t>Mimostaveništní doprava, přesun hmot</t>
  </si>
  <si>
    <t>TIČR</t>
  </si>
  <si>
    <t>Nahlášení závazného stanoviska TIČR</t>
  </si>
  <si>
    <t>D.1.4.g - Přeložka SEK</t>
  </si>
  <si>
    <t xml:space="preserve">    21-M - Elektromontáže</t>
  </si>
  <si>
    <t>21-M</t>
  </si>
  <si>
    <t>SEK</t>
  </si>
  <si>
    <t>1335732589</t>
  </si>
  <si>
    <t>D.1.4.h - Sadové úpravy</t>
  </si>
  <si>
    <t xml:space="preserve">    9 - Ostatní konstrukce a práce-bourání</t>
  </si>
  <si>
    <t xml:space="preserve">      99 - Přesun hmot</t>
  </si>
  <si>
    <t>122201402</t>
  </si>
  <si>
    <t>Vykopávky v zemníku na suchu v hornině tř. 3 objem do 1000 m3</t>
  </si>
  <si>
    <t>162301101</t>
  </si>
  <si>
    <t>Vodorovné přemístění do 500 m výkopku z horniny tř. 1 až 4</t>
  </si>
  <si>
    <t>182351133</t>
  </si>
  <si>
    <t>Rozprostření a urovnání ornice ve svahu sklonu přes 1:5 strojně při souvislé ploše přes 500 m2, tl. vrstvy do 200 mm</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</si>
  <si>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</si>
  <si>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181451131</t>
  </si>
  <si>
    <t>Založení parkového trávníku výsevem plochy přes 1000 m2 v rovině a ve svahu do 1:5</t>
  </si>
  <si>
    <t>183101114</t>
  </si>
  <si>
    <t>Hloubení jamek bez výměny půdy zeminy tř 1 až 4 objem do 0,125 m3 v rovině a svahu do 1:5</t>
  </si>
  <si>
    <t>183101222</t>
  </si>
  <si>
    <t>Jamky pro výsadbu s výměnou 50 % půdy zeminy tř 1 až 4 objem do 2 m3 v rovině a svahu do 1:5</t>
  </si>
  <si>
    <t>183403153</t>
  </si>
  <si>
    <t>Obdělání půdy hrabáním v rovině a svahu do 1:5</t>
  </si>
  <si>
    <t>005724200</t>
  </si>
  <si>
    <t>osivo směs travní parková okrasná</t>
  </si>
  <si>
    <t>183403161</t>
  </si>
  <si>
    <t>Obdělání půdy válením v rovině a svahu do 1:5</t>
  </si>
  <si>
    <t>184102113</t>
  </si>
  <si>
    <t>Výsadba dřeviny s balem D do 0,4 m do jamky se zalitím v rovině a svahu do 1:5</t>
  </si>
  <si>
    <t>184102117</t>
  </si>
  <si>
    <t>Výsadba dřeviny s balem do jamky se zalitím v rovině a svahu do 1:5 D balu do 1 m</t>
  </si>
  <si>
    <t>184801121</t>
  </si>
  <si>
    <t>Ošetřování vysazených dřevin soliterních v rovině a svahu do 1:5</t>
  </si>
  <si>
    <t>184901112</t>
  </si>
  <si>
    <t>Osazení kůlu k dřevině s uvázáním délky do 3 m</t>
  </si>
  <si>
    <t>184911421</t>
  </si>
  <si>
    <t>Mulčování rostlin kůrou tl. do 0,1 m v rovině a svahu do 1:5</t>
  </si>
  <si>
    <t>00400004</t>
  </si>
  <si>
    <t>Mulčovací borka, ztratné 3%</t>
  </si>
  <si>
    <t>00400001</t>
  </si>
  <si>
    <t>Kůl frézovaný s fazetou a špicí, ztratné 1%, průměr 7 cm, délka 250cm</t>
  </si>
  <si>
    <t>00400003</t>
  </si>
  <si>
    <t>Úvazek bavlněný</t>
  </si>
  <si>
    <t>004R-103</t>
  </si>
  <si>
    <t>Příčka z půlené kulatiny</t>
  </si>
  <si>
    <t>00107</t>
  </si>
  <si>
    <t>Muchovník stromovitý 'robin hill', výška min 1,8m</t>
  </si>
  <si>
    <t>00108</t>
  </si>
  <si>
    <t>Jeřám muk 'magnifica', výška min 1,8m</t>
  </si>
  <si>
    <t>00109</t>
  </si>
  <si>
    <t>Lípa srdčitá, výška min 2,2m</t>
  </si>
  <si>
    <t>00106</t>
  </si>
  <si>
    <t>Skalník rozprostřený, výška min 0,5m, ztratné 3%</t>
  </si>
  <si>
    <t>00106.1</t>
  </si>
  <si>
    <t>Jalovec prostřední, výška min 0,5m, ztratné 3%</t>
  </si>
  <si>
    <t>00105</t>
  </si>
  <si>
    <t>Zlatice prostřední 'lynwood', výška min 0,5m, ztratné 3%</t>
  </si>
  <si>
    <t>185802113</t>
  </si>
  <si>
    <t>Hnojení půdy umělým hnojivem na široko v rovině a svahu do 1:5</t>
  </si>
  <si>
    <t>185802114</t>
  </si>
  <si>
    <t>Hnojení půdy umělým hnojivem k jednotlivým rostlinám v rovině a svahu do 1:5</t>
  </si>
  <si>
    <t>R-1006</t>
  </si>
  <si>
    <t>Půdní kondicionér vícesložkový včetně dovozu, ztratné 3%</t>
  </si>
  <si>
    <t>R-1008</t>
  </si>
  <si>
    <t>Ochrana stromu - Rákosová rohož š. 1,4 m (balení 1,4 x 6 m)</t>
  </si>
  <si>
    <t>184215411</t>
  </si>
  <si>
    <t>Zhotovení závlahové mísy dřevin D kmene do 0,5 m v rovině nebo na svahu do 1:5</t>
  </si>
  <si>
    <t>185804312</t>
  </si>
  <si>
    <t>Zalití rostlin vodou plocha přes 20 m2</t>
  </si>
  <si>
    <t>R-501</t>
  </si>
  <si>
    <t>Substrát na ohumusování, k výsadbě stromů a do nádob vč. dovozu</t>
  </si>
  <si>
    <t>Ostatní konstrukce a práce-bourání</t>
  </si>
  <si>
    <t>998231311</t>
  </si>
  <si>
    <t>Přesun hmot pro sadovnické a krajinářské úpravy vodorovně do 5000 m</t>
  </si>
  <si>
    <t>KC1</t>
  </si>
  <si>
    <t>betonová dlažba 400/400</t>
  </si>
  <si>
    <t>1,07</t>
  </si>
  <si>
    <t>KC2</t>
  </si>
  <si>
    <t>drenážní dlažba 330/330</t>
  </si>
  <si>
    <t>336,6</t>
  </si>
  <si>
    <t>KC3</t>
  </si>
  <si>
    <t>chodník z bet dl. 900/2500</t>
  </si>
  <si>
    <t>61,57</t>
  </si>
  <si>
    <t>KC4</t>
  </si>
  <si>
    <t>Puzzle</t>
  </si>
  <si>
    <t>19,8</t>
  </si>
  <si>
    <t>KC5</t>
  </si>
  <si>
    <t>drenážní dlažba nad krčkem</t>
  </si>
  <si>
    <t>30,07</t>
  </si>
  <si>
    <t>KC6</t>
  </si>
  <si>
    <t>Kačírek</t>
  </si>
  <si>
    <t>98,73</t>
  </si>
  <si>
    <t>D.1.4.i - Zpevněné plochy</t>
  </si>
  <si>
    <t xml:space="preserve">    5 - Komunikace pozemní</t>
  </si>
  <si>
    <t xml:space="preserve">      91 - Doplňující konstrukce a práce pozemních komunikací, letišť a ploch</t>
  </si>
  <si>
    <t>122251103</t>
  </si>
  <si>
    <t>Odkopávky a prokopávky nezapažené strojně v hornině třídy těžitelnosti I skupiny 3 přes 50 do 100 m3</t>
  </si>
  <si>
    <t>1357130778</t>
  </si>
  <si>
    <t xml:space="preserve">Poznámka k souboru cen:_x000D_
1. V cenách jsou započteny i náklady na přehození výkopku na vzdálenost do 3 m nebo naložení na dopravní prostředek._x000D_
</t>
  </si>
  <si>
    <t>v tl. nových skladeb</t>
  </si>
  <si>
    <t>KC1*0,12</t>
  </si>
  <si>
    <t>KC2*0,122</t>
  </si>
  <si>
    <t>KC3*0,12</t>
  </si>
  <si>
    <t>KC4*0,172</t>
  </si>
  <si>
    <t>KC5*0</t>
  </si>
  <si>
    <t>KC6*0</t>
  </si>
  <si>
    <t>-476478053</t>
  </si>
  <si>
    <t>51,987</t>
  </si>
  <si>
    <t>774518928</t>
  </si>
  <si>
    <t>51,987*10</t>
  </si>
  <si>
    <t>910088961</t>
  </si>
  <si>
    <t>51,987*1,6</t>
  </si>
  <si>
    <t>181951112</t>
  </si>
  <si>
    <t>Úprava pláně vyrovnáním výškových rozdílů strojně v hornině třídy těžitelnosti I, skupiny 1 až 3 se zhutněním</t>
  </si>
  <si>
    <t>1745735262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</si>
  <si>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</si>
  <si>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430321313</t>
  </si>
  <si>
    <t>Schodišťové konstrukce a rampy z betonu železového (bez výztuže) stupně, schodnice, ramena, podesty s nosníky tř. C 16/20</t>
  </si>
  <si>
    <t>1147533507</t>
  </si>
  <si>
    <t>lože pod zahradní schodiště</t>
  </si>
  <si>
    <t>0,15*(1,6+0,1*2)*0,32*34*1,15</t>
  </si>
  <si>
    <t>434121425</t>
  </si>
  <si>
    <t>Osazování schodišťových stupňů železobetonových s vyspárováním styčných spár, s provizorním dřevěným zábradlím a dočasným zakrytím stupnic prkny na desku, stupňů broušených nebo leštěných</t>
  </si>
  <si>
    <t>-856823167</t>
  </si>
  <si>
    <t xml:space="preserve">Poznámka k souboru cen:_x000D_
1. U cen -1441, -1442, -1451, -1452 je započtena podpěrná konstrukce visuté části stupňů._x000D_
2. Množství měrných jednotek se určuje v m délky stupňů včetně uložení._x000D_
3. Dodávka stupňů se oceňuje ve specifikaci._x000D_
</t>
  </si>
  <si>
    <t>zahradní stupně</t>
  </si>
  <si>
    <t>1,6*(4+5*6)</t>
  </si>
  <si>
    <t>ST.01</t>
  </si>
  <si>
    <t>Stupeň prefabrikovaný zahradní s tryskaným povrchem 1600/320/154mm s impregnací</t>
  </si>
  <si>
    <t>1837077048</t>
  </si>
  <si>
    <t>4+5*6</t>
  </si>
  <si>
    <t>Komunikace pozemní</t>
  </si>
  <si>
    <t>593531114</t>
  </si>
  <si>
    <t>Kladení dlažby z plastových vegetačních tvárnic komunikací pro pěší s vyrovnávací vrstvou z kameniva tl. do 20 mm a s vyplněním vegetačních otvorů se zámkem tl. do 30 mm, pro plochy přes 300 m2</t>
  </si>
  <si>
    <t>1584643186</t>
  </si>
  <si>
    <t xml:space="preserve">Poznámka k souboru cen:_x000D_
1. V cenách nejsou započteny náklady na:_x000D_
a) dodávku vegetačních tvárnic, které se oceňují ve specifikaci; ztratné lze dohodnout ve výši 1 %,_x000D_
b) dodávku výplně do vegetačních otvorů, které se oceňují ve specifikaci,_x000D_
c) nosnou vrstvu ze štěrkodrti, které se oceňují cenami souboru cen 564 8.-11,_x000D_
d) založení trávníku. Tyto náklady se oceňují cenami souboru cen 180 40-51 části A02 katalogu 823-1 Plochy a úprava území._x000D_
</t>
  </si>
  <si>
    <t>drenážní rastr pro vložení dlažby, vč. vložení dlažby</t>
  </si>
  <si>
    <t>výplňové bloky (betonové, nebo pryžové) viz samostatné položky</t>
  </si>
  <si>
    <t>562.INDIV</t>
  </si>
  <si>
    <t>dlažba drenážní recyklovaný PE nosnost 330x330x50mm pro vložení dlažby</t>
  </si>
  <si>
    <t>2033888302</t>
  </si>
  <si>
    <t>KC2*1,05</t>
  </si>
  <si>
    <t>KC4*1,05</t>
  </si>
  <si>
    <t>KC5*1,05</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</si>
  <si>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</si>
  <si>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</si>
  <si>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-467981855</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</si>
  <si>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</si>
  <si>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dl. 400/400</t>
  </si>
  <si>
    <t>59245320</t>
  </si>
  <si>
    <t>dlažba plošná betonová 400x400x45mm přírodní</t>
  </si>
  <si>
    <t>-2144951335</t>
  </si>
  <si>
    <t>KC1*1,05</t>
  </si>
  <si>
    <t>596811123</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</si>
  <si>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</si>
  <si>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457794407</t>
  </si>
  <si>
    <t>vložení dlažby do drenážních dílců, kladecí vrstva započtena v pol. 593531114 (promítnout do JC)</t>
  </si>
  <si>
    <t>592.1INDIV</t>
  </si>
  <si>
    <t>Dlažba výplňová do drenážních dílců, bílá</t>
  </si>
  <si>
    <t>-1971184507</t>
  </si>
  <si>
    <t>592.2INDIV</t>
  </si>
  <si>
    <t>Dlažba výplňová gumová "puzzle" do drenážních dílců, černá</t>
  </si>
  <si>
    <t>54778657</t>
  </si>
  <si>
    <t>596811321</t>
  </si>
  <si>
    <t>Kladení velkoformátové dlažby pozemních komunikací a komunikací pro pěší s ložem z kameniva tl. 40 mm, s vyplněním spár, s hutněním, vibrováním a se smetením přebytečného materiálu tl. do 100 mm, velikosti dlaždic přes 0,5 m2, pro plochy do 300 m2</t>
  </si>
  <si>
    <t>-1624921970</t>
  </si>
  <si>
    <t xml:space="preserve">Poznámka k souboru cen:_x000D_
1. V cenách jsou započteny i náklady na dodání hmot pro lože a pro výplň spár._x000D_
2. V cenách nejsou započteny náklady na:_x000D_
a) podkladní vrstvu z mechanicky zpevněného kameniva, která se oceňuje cenami souboru cen 564 9.-21.. Podklad z mechanicky zpevněného kameniva,_x000D_
b) ochrannou vrstvu ze štěrkodrti, která se oceňuje cenami souboru cen 564 8.-11 .. Podklad ze štěrkodrti,_x000D_
c) dodání dlažby, která se oceňuje ve specifikaci; ztratné lze dohodnout ve výši 3 %._x000D_
</t>
  </si>
  <si>
    <t>dílce 900/2500</t>
  </si>
  <si>
    <t>592.3INDIV</t>
  </si>
  <si>
    <t>Dlažba betonová velkoformátová 900/2500mm</t>
  </si>
  <si>
    <t>-598759389</t>
  </si>
  <si>
    <t>KC3*1,05</t>
  </si>
  <si>
    <t>637121112</t>
  </si>
  <si>
    <t>Okapový chodník z kameniva s udusáním a urovnáním povrchu z kačírku tl. 150 mm</t>
  </si>
  <si>
    <t>538897003</t>
  </si>
  <si>
    <t>564710111</t>
  </si>
  <si>
    <t>Podklad nebo kryt z kameniva hrubého drceného vel. 16-32 mm s rozprostřením a zhutněním, po zhutnění tl. 50 mm</t>
  </si>
  <si>
    <t>202760838</t>
  </si>
  <si>
    <t>tl.40mm</t>
  </si>
  <si>
    <t>564811111</t>
  </si>
  <si>
    <t>Podklad ze štěrkodrti ŠD s rozprostřením a zhutněním, po zhutnění tl. 50 mm</t>
  </si>
  <si>
    <t>1936374850</t>
  </si>
  <si>
    <t>fr. 0-32</t>
  </si>
  <si>
    <t>916231213</t>
  </si>
  <si>
    <t>Osazení chodníkového obrubníku betonového se zřízením lože, s vyplněním a zatřením spár cementovou maltou stojatého s boční opěrou z betonu prostého, do lože z betonu prostého</t>
  </si>
  <si>
    <t>-899666790</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</si>
  <si>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</si>
  <si>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odměřeno projektantem</t>
  </si>
  <si>
    <t>320,74</t>
  </si>
  <si>
    <t>59217016</t>
  </si>
  <si>
    <t>obrubník betonový chodníkový 1000x80x250mm</t>
  </si>
  <si>
    <t>945491997</t>
  </si>
  <si>
    <t>320,74*1,05</t>
  </si>
  <si>
    <t>919726121</t>
  </si>
  <si>
    <t>Geotextilie netkaná pro ochranu, separaci nebo filtraci měrná hmotnost do 200 g/m2</t>
  </si>
  <si>
    <t>-1298942968</t>
  </si>
  <si>
    <t xml:space="preserve">Poznámka k souboru cen:_x000D_
1. V cenách jsou započteny i náklady na položení a dodání geotextilie včetně přesahů._x000D_
</t>
  </si>
  <si>
    <t>919726123</t>
  </si>
  <si>
    <t>Geotextilie netkaná pro ochranu, separaci nebo filtraci měrná hmotnost přes 300 do 500 g/m2</t>
  </si>
  <si>
    <t>-1729386673</t>
  </si>
  <si>
    <t>Doplňující konstrukce a práce pozemních komunikací, letišť a ploch</t>
  </si>
  <si>
    <t>339921132</t>
  </si>
  <si>
    <t>Osazování palisád betonových v řadě se zabetonováním výšky palisády přes 500 do 1000 mm</t>
  </si>
  <si>
    <t>55967968</t>
  </si>
  <si>
    <t xml:space="preserve">Poznámka k souboru cen:_x000D_
1. V cenách nejsou započteny náklady na zřízení rýhy nebo jámy a na dodání palisád; tyto se oceňují ve specifikaci._x000D_
2. Ceny lze použít pro palisády o jakémkoli tvaru průřezu._x000D_
3. Měrnou jednotkou (u položek číslo -1131 až -1144) se rozumí metr délky palisádové stěny._x000D_
4. Výškou palisády je uvažována celková délka osazovaného prvku._x000D_
</t>
  </si>
  <si>
    <t>do JC promítnout přípravu zemních prací a koordinovat s násypy v části ASŘ</t>
  </si>
  <si>
    <t>severní svah v.č.103</t>
  </si>
  <si>
    <t>prvky dl. 1000mm</t>
  </si>
  <si>
    <t>7,76+3,89</t>
  </si>
  <si>
    <t>5,39+3,89</t>
  </si>
  <si>
    <t>7,76*3,89</t>
  </si>
  <si>
    <t>7,78+3,89</t>
  </si>
  <si>
    <t>7,78+3,79</t>
  </si>
  <si>
    <t>prvky dl. 600mm</t>
  </si>
  <si>
    <t>8,76+2,91</t>
  </si>
  <si>
    <t>59228414</t>
  </si>
  <si>
    <t>palisáda betonová tyčová půlkulatá přírodní 175x200x1000mm</t>
  </si>
  <si>
    <t>-86939615</t>
  </si>
  <si>
    <t>přesná specifikace a rozměr prvků dle PD</t>
  </si>
  <si>
    <t>74,356/0,12*1,03</t>
  </si>
  <si>
    <t>59228412</t>
  </si>
  <si>
    <t>palisáda betonová tyčová půlkulatá přírodní 175x200x600mm</t>
  </si>
  <si>
    <t>198916356</t>
  </si>
  <si>
    <t>11,67/0,12*1,03</t>
  </si>
  <si>
    <t>998223011</t>
  </si>
  <si>
    <t>Přesun hmot pro pozemní komunikace s krytem dlážděným dopravní vzdálenost do 200 m jakékoliv délky objektu</t>
  </si>
  <si>
    <t>-515121550</t>
  </si>
  <si>
    <t>SO02 - Vsakovací nádrž a areálové rozvody</t>
  </si>
  <si>
    <t>02.01 - Sopis prací a dodávek</t>
  </si>
  <si>
    <t xml:space="preserve">    8 - Trubní vedení</t>
  </si>
  <si>
    <t xml:space="preserve">      89 - Ostatní konstrukce</t>
  </si>
  <si>
    <t>Trubní vedení</t>
  </si>
  <si>
    <t>Ostatní konstrukce</t>
  </si>
  <si>
    <t>132200112RAC</t>
  </si>
  <si>
    <t>Hloubení zapaž.rýh šířky.do 200 cm v hornině.1-4, pažení, odvoz 10 km, uložení na skládku</t>
  </si>
  <si>
    <t>17*1,7*1,1</t>
  </si>
  <si>
    <t>18,5*1,4*1,1</t>
  </si>
  <si>
    <t>175200022RAC</t>
  </si>
  <si>
    <t>Obsyp objektu štěrkopískem, dovoz štěrkopísku ze vzdálenosti 10 km</t>
  </si>
  <si>
    <t>7,2*7,2*0,45</t>
  </si>
  <si>
    <t>175100020RAC</t>
  </si>
  <si>
    <t>Obsyp potrubí štěrkopískem, dovoz štěrkopísku ze vzdálenosti 10 km</t>
  </si>
  <si>
    <t>32*1,1*0,5</t>
  </si>
  <si>
    <t>174100050RAC</t>
  </si>
  <si>
    <t>Zásyp jam,rýh a šachet štěrkopískem, dovoz štěrkopísku ze vzdálenosti 10 km</t>
  </si>
  <si>
    <t>60,28-17,6-3,52</t>
  </si>
  <si>
    <t>213151121R00</t>
  </si>
  <si>
    <t>Obalení vsakovacích bloků geotextílií</t>
  </si>
  <si>
    <t>7,2*7,2*4</t>
  </si>
  <si>
    <t>4*7,2*1,2</t>
  </si>
  <si>
    <t>451572111RK1</t>
  </si>
  <si>
    <t>Lože pod potrubí, z kameniva těženého 0 - 4 mm</t>
  </si>
  <si>
    <t>32*0,1*1,1</t>
  </si>
  <si>
    <t>894431423RBA</t>
  </si>
  <si>
    <t>Šachta D 600 mm, dl.šach.roury 2,00 m, sběrná, dno KG D 200 mm, poklop litina 12,5 t</t>
  </si>
  <si>
    <t>Výřez a montáž spojky IN SITU DN 200</t>
  </si>
  <si>
    <t>286971042R</t>
  </si>
  <si>
    <t>Spojka "IN SITU" DN 200</t>
  </si>
  <si>
    <t>894411111RT2</t>
  </si>
  <si>
    <t>Zřízení šachet z dílců,dno C 25/30, potrubí DN 200, včetně dílců TBS-Q 100/50 PS a TBR-Q 100-63/58 KPS</t>
  </si>
  <si>
    <t>59224366.AR</t>
  </si>
  <si>
    <t>Dno šachetní přímé TBZ-Q.1 100/60 V max. 40</t>
  </si>
  <si>
    <t>59224362.AR</t>
  </si>
  <si>
    <t>Skruž šachetní TBS-Q.1 100/100/12</t>
  </si>
  <si>
    <t>59224373.AR</t>
  </si>
  <si>
    <t>Těsnění elastom pro šach díly EMT - DN 1000</t>
  </si>
  <si>
    <t>59224348.AR</t>
  </si>
  <si>
    <t>Prstenec vyrovn šachetní TBW-Q.1 63/8</t>
  </si>
  <si>
    <t>899103111RT2</t>
  </si>
  <si>
    <t>Osazení poklopu s rámem do 150 kg, včetně dodávky poklopu lit. kruhového D 600</t>
  </si>
  <si>
    <t>Navrtávka do prefa šachty s hrdlem DN 200</t>
  </si>
  <si>
    <t>Vsakovací objekt NIDAFLOW 600 18 bloků vč., drenážního potrubí ASIO Brno</t>
  </si>
  <si>
    <t>m3 OP</t>
  </si>
  <si>
    <t>Šachta rozdělovací - vsakovací objekt, ASIO Brno</t>
  </si>
  <si>
    <t>892585111R00</t>
  </si>
  <si>
    <t>Zabezpečení konců a zkouška vzduch. kan. DN do 300</t>
  </si>
  <si>
    <t>871353121RT2</t>
  </si>
  <si>
    <t>Montáž trub z plastu, gumový kroužek, DN 200, včetně dodávky trub PVC hrdlových 200x4,9x5000</t>
  </si>
  <si>
    <t>998276101R00</t>
  </si>
  <si>
    <t>Přesun hmot, trubní vedení plastová, otevř. výkop</t>
  </si>
  <si>
    <t>133,88862+0,00968+3,98534+20,74521</t>
  </si>
  <si>
    <t>VRN - Vedlejší a ostatní rozpočtové náklady</t>
  </si>
  <si>
    <t>VRN.01 - Vedlejší a ostatní rozpočtové náklady</t>
  </si>
  <si>
    <t>Kounicova 44, Brno</t>
  </si>
  <si>
    <t>Jakékoliv jinné vedlejší rozpočtové náklady, které by dodavatel chtěl nárokovat musí navrhnout v průběhu výběrového řízení po dohodě s investorem a projektantem s vyžádáním doplnění do soupisu prací a dodávek, tak aby podmínky výběrového řízení byli pro všechny uchazeče stejné, nebo individuálním promítnutím do JC ostatních položek. Po výběru dodavatele další VRN nelze z důvodů výše uvedených nárokovat.</t>
  </si>
  <si>
    <t>VRN - Vedlejší rozpočtové náklady</t>
  </si>
  <si>
    <t>Vedlejší rozpočtové náklady</t>
  </si>
  <si>
    <t>005121010R</t>
  </si>
  <si>
    <t>Vybudování zařízení staveniště</t>
  </si>
  <si>
    <t>Soubor</t>
  </si>
  <si>
    <t>1024</t>
  </si>
  <si>
    <t>-2117584891</t>
  </si>
  <si>
    <t>005121020T</t>
  </si>
  <si>
    <t>Provoz zařízení staveniště</t>
  </si>
  <si>
    <t>1162341081</t>
  </si>
  <si>
    <t>P</t>
  </si>
  <si>
    <t xml:space="preserve">Poznámka k položce:_x000D_
provoz zařízení staveniště, vybavení objektů zařízení staveniště, náklady na energie spotřebované dodavatelem v rámci provozu zařízení staveniště, osvětlení staveniště, náklady na potřebný úklid, vybavení TOI buňkami, zajištění buňky pro stavební dozor objednatele napojené na energie a teplo_x000D_
</t>
  </si>
  <si>
    <t>005121030R</t>
  </si>
  <si>
    <t>Odstranění zařízení staveniště</t>
  </si>
  <si>
    <t>1143031087</t>
  </si>
  <si>
    <t>005124010R</t>
  </si>
  <si>
    <t>Koordinační činnost</t>
  </si>
  <si>
    <t>969168218</t>
  </si>
  <si>
    <t>961T00</t>
  </si>
  <si>
    <t>Fotodokumentace prováděného díla</t>
  </si>
  <si>
    <t>-1299654138</t>
  </si>
  <si>
    <t>962T00</t>
  </si>
  <si>
    <t>Dokumentace skutečného provedení stavby vč. úpravy prováděcí PD (bez názvů výrobků) do realizační PD</t>
  </si>
  <si>
    <t>-1496669197</t>
  </si>
  <si>
    <t>963T00</t>
  </si>
  <si>
    <t>Provedení zkoušek a sond, geologické sondy, kontroly specialistů</t>
  </si>
  <si>
    <t>1316319575</t>
  </si>
  <si>
    <t>964T00</t>
  </si>
  <si>
    <t>D+M a demontáž provizorního oplocení staveniště v. 2m</t>
  </si>
  <si>
    <t>-881462801</t>
  </si>
  <si>
    <t>965T00</t>
  </si>
  <si>
    <t>Úklid komunikace a průběžné čištění vlivem stavební činnosti</t>
  </si>
  <si>
    <t>1460148501</t>
  </si>
  <si>
    <t>967T00</t>
  </si>
  <si>
    <t>Zajištění vytyčení inženýrských sítí</t>
  </si>
  <si>
    <t>-1451357481</t>
  </si>
  <si>
    <t>969T00</t>
  </si>
  <si>
    <t>Dopravně inženýrské opatření po dobu výstavby, vč. dodání, osazení a dem. dopravního značení po dobu výstavby</t>
  </si>
  <si>
    <t>108277731</t>
  </si>
  <si>
    <t>970T00</t>
  </si>
  <si>
    <t>Vytýčení stavebních objektů, inženýrských objektů a provozních souborů díla oprávněným geodetem</t>
  </si>
  <si>
    <t>1791832357</t>
  </si>
  <si>
    <t>971T00</t>
  </si>
  <si>
    <t>Náklady na zimní opatření a opatření stavby proti klimatickým podmínkám a povětrnostním vlivům</t>
  </si>
  <si>
    <t>-698948184</t>
  </si>
  <si>
    <t>972T00</t>
  </si>
  <si>
    <t>Geodetické zaměření skutečného provedení stavby vč. výškopisu a polohopisu objektu a nových IS</t>
  </si>
  <si>
    <t>1469844977</t>
  </si>
  <si>
    <t xml:space="preserve">Poznámka k položce:_x000D_
geodetické zaměření skutečného provedení stavby vč. výškopisu a polohopisu objektu a nově položených IS, v rozsahu nezbytném pro zápis změny do katestru nemovitostí, projednání na úřadě_x000D_
</t>
  </si>
  <si>
    <t>973T00</t>
  </si>
  <si>
    <t>Zajištění všech potřebných projednání s dotčenými orgány, obnovení jejich vyjádření</t>
  </si>
  <si>
    <t>-1615697938</t>
  </si>
  <si>
    <t>975T00</t>
  </si>
  <si>
    <t>Vypracování návrhů provozních řádů, schémat, veškerých rozvodů a popisů systémových celků zařízení</t>
  </si>
  <si>
    <t>2145828816</t>
  </si>
  <si>
    <t>976T00</t>
  </si>
  <si>
    <t>Odvoz a likvidace komunálního odpadu v průběhu stavby</t>
  </si>
  <si>
    <t>-2130556920</t>
  </si>
  <si>
    <t>977T00</t>
  </si>
  <si>
    <t>Uvedení plochy pro zařízení staveniště do původního stavu, úprava terénu, osetí trávy</t>
  </si>
  <si>
    <t>1541020528</t>
  </si>
  <si>
    <t>978T00</t>
  </si>
  <si>
    <t>Zpracování výrobních a dílenských dokumentací</t>
  </si>
  <si>
    <t>-2141065106</t>
  </si>
  <si>
    <t>zahrnuje mimo jiné např:</t>
  </si>
  <si>
    <t>Zaměření exteriérových výplní pro výrobní dokumentaci</t>
  </si>
  <si>
    <t>Zhotovení výrobní dokumentace výrobků</t>
  </si>
  <si>
    <t>Zhotovení kladečského plánu fasády</t>
  </si>
  <si>
    <t>Zhotovení výrobní dokumentace exteriérových výplní</t>
  </si>
  <si>
    <t>a dlaší...</t>
  </si>
  <si>
    <t>979T00</t>
  </si>
  <si>
    <t>Účast na kontrolních dnech a kontrolních prohlídkách svolaných objednatelem,, stavebním úřadem a dalšími kontrolními orgány</t>
  </si>
  <si>
    <t>915132739</t>
  </si>
  <si>
    <t>981T00</t>
  </si>
  <si>
    <t>Zpracování podrobného harmonogramu</t>
  </si>
  <si>
    <t>684650615</t>
  </si>
  <si>
    <t>983T00</t>
  </si>
  <si>
    <t>Návody, zaškolení obsluhy</t>
  </si>
  <si>
    <t>671752354</t>
  </si>
  <si>
    <t>984T00</t>
  </si>
  <si>
    <t>Stanovisko TIČR, stanovisko specialisty zdvihací zařízení</t>
  </si>
  <si>
    <t>-549463320</t>
  </si>
  <si>
    <t>VRN.001</t>
  </si>
  <si>
    <t>Požadavek na vzorkování - vzorky fasád, vzorky oken, podlah + další vzorkování dle požadavků PD</t>
  </si>
  <si>
    <t>1810791325</t>
  </si>
  <si>
    <t>VRN.002</t>
  </si>
  <si>
    <t>Provoz investora - akce bude realizována za provozu stáv. objektu tzn. náklady na tyto související činnosti. (vymezení prostor požární i nepožární provizorní kce a jejich následná likvidace, zakrytí chodeb a vybavení, ošetření interiéru, průběžné úklidy, infotabule aj. dle požadavků investora)</t>
  </si>
  <si>
    <t>-1032628112</t>
  </si>
  <si>
    <t>VRN.003</t>
  </si>
  <si>
    <t xml:space="preserve">Měření hluku ze stacionárních zdrojů hluku (vzduchotechnika) ve venkovním chráněném prostoru </t>
  </si>
  <si>
    <t>1650223167</t>
  </si>
  <si>
    <t>VRN.004</t>
  </si>
  <si>
    <t xml:space="preserve">Měření doby dozvuku v prostoru tělocvičny (tj. měření prostorové akustiky)_x000D_
</t>
  </si>
  <si>
    <t>-269006064</t>
  </si>
  <si>
    <t>VRN.005</t>
  </si>
  <si>
    <t>Měření umělého osvětlení v objektu</t>
  </si>
  <si>
    <t>-1119727298</t>
  </si>
  <si>
    <t>VRN.006</t>
  </si>
  <si>
    <t>Náklady vynaložené v sovislosti s těžkou zvedací technikou s případnou ochranou komunikace, záboru z důvodů nadměrných vozidel (jeřáb) a nákladů celkem</t>
  </si>
  <si>
    <t>-2089720229</t>
  </si>
  <si>
    <t>SEZNAM FIGUR</t>
  </si>
  <si>
    <t>Výměra</t>
  </si>
  <si>
    <t xml:space="preserve"> SO01/ D.1.1-2</t>
  </si>
  <si>
    <t>24,78*(16,79+0,12*2)</t>
  </si>
  <si>
    <t>Použití figury:</t>
  </si>
  <si>
    <t>Mazanina tl do 120 mm z betonu prostého bez zvýšených nároků na prostředí tř. C 25/30</t>
  </si>
  <si>
    <t>Příplatek k mazanině tl do 120 mm za stržení povrchu spodní vrstvy před vložením výztuže</t>
  </si>
  <si>
    <t>Výztuž mazanin svařovanými sítěmi Kari</t>
  </si>
  <si>
    <t>Provedení povlakové krytiny střech do 10° za studena lakem penetračním nebo asfaltovým</t>
  </si>
  <si>
    <t>Provedení povlakové krytiny střech do 10° pásy NAIP přitavením v plné ploše</t>
  </si>
  <si>
    <t>Provedení povlakové krytiny střech do 10° fólií lepenou se svařovanými spoji</t>
  </si>
  <si>
    <t>Provedení povlakové krytiny střech do 10° podkladní textilní vrstvy</t>
  </si>
  <si>
    <t>Provedení povlakové krytiny střech do 10° ochranné textilní vrstvy</t>
  </si>
  <si>
    <t>Montáž izolace tepelné střech plochých kladené volně 3 vrstvy rohoží, pásů, dílců, desek</t>
  </si>
  <si>
    <t>Montáž izolace tepelné podlah volně kladenými rohožemi, pásy, dílci, deskami 2 vrstvy</t>
  </si>
  <si>
    <t>severní a jižní</t>
  </si>
  <si>
    <t>8,05*(6,85+9,22+0,25*2+0,22)*2</t>
  </si>
  <si>
    <t>vodorovná část se skladbou EW01 (osa11-12)</t>
  </si>
  <si>
    <t>3,32*(6,85+9,22+0,25*2+0,22)</t>
  </si>
  <si>
    <t>západní, východní stěna</t>
  </si>
  <si>
    <t>3,6*27,87*2</t>
  </si>
  <si>
    <t>-(2,7+0,22*2)*3,15</t>
  </si>
  <si>
    <t>spojovací krček</t>
  </si>
  <si>
    <t>3,25*(1,93+9,74+0,42+0,82+11,07+0,54)</t>
  </si>
  <si>
    <t>dojezd výtahu</t>
  </si>
  <si>
    <t>0,95*(2,83*2+2,27*2)</t>
  </si>
  <si>
    <t>Izolace proti zemní vlhkosti nopovou fólií svislá, nopek v 8,0 mm, tl do 0,6 mm</t>
  </si>
  <si>
    <t>Provedení svislé izolace proti tlakové vodě termoplasty lepenou fólií PVC</t>
  </si>
  <si>
    <t>Montáž izolace tepelné stěn a základů lepením bodově rohoží, pásů, dílců, desek</t>
  </si>
  <si>
    <t>západní a východní pohled</t>
  </si>
  <si>
    <t>(4,79+0,125)*28,08*2</t>
  </si>
  <si>
    <t>-2,05*3,07*19</t>
  </si>
  <si>
    <t>-1,8*2,1*2</t>
  </si>
  <si>
    <t>odpočet soklové části</t>
  </si>
  <si>
    <t>-EW_03</t>
  </si>
  <si>
    <t>Montáž kontaktního zateplení vnějších stěn lepením a mechanickým kotvením polystyrénových desek tl do 120 mm</t>
  </si>
  <si>
    <t>Tenkovrstvá silikonová zrnitá omítka tl. 1,5 mm včetně penetrace vnějších stěn</t>
  </si>
  <si>
    <t>východní a západní</t>
  </si>
  <si>
    <t>0,5*27,87*2</t>
  </si>
  <si>
    <t>-0,35*2,05*(10+9)</t>
  </si>
  <si>
    <t>-0,5*1,9*2</t>
  </si>
  <si>
    <t>plochy nezateplených opěrných stěn nad terénem</t>
  </si>
  <si>
    <t>5,0*16,5/2*2</t>
  </si>
  <si>
    <t>4,5*12,7/2*2</t>
  </si>
  <si>
    <t>hrany</t>
  </si>
  <si>
    <t>(0,25+0,15)*17,0*4</t>
  </si>
  <si>
    <t>"211" 12,93</t>
  </si>
  <si>
    <t>"213" 13,21</t>
  </si>
  <si>
    <t>"101" 19,45</t>
  </si>
  <si>
    <t>Montáž minerálního podhledu s vyjímatelnými panely vel. do 0,36 m2 na zavěšený polozapuštěný rošt</t>
  </si>
  <si>
    <t>"212" 12,71</t>
  </si>
  <si>
    <t>"214" 12,35</t>
  </si>
  <si>
    <t>SDK podhled deska 1xH2 12,5 bez izolace jednovrstvá spodní kce profil CD+UD</t>
  </si>
  <si>
    <t>Základní akrylátová jednonásobná penetrace podkladu v místnostech výšky do 3,80m</t>
  </si>
  <si>
    <t>1PP-1NP</t>
  </si>
  <si>
    <t>16,34*(2,23+2,05*5)</t>
  </si>
  <si>
    <t>(16,34-2,55-0,27)*(2,05*3)</t>
  </si>
  <si>
    <t>14,35*2,23</t>
  </si>
  <si>
    <t>Příplatek k montáži SDK podhledu za montáž jedné vrstvy zvukové izolace</t>
  </si>
  <si>
    <t>20,69+27,84</t>
  </si>
  <si>
    <t>8,66+25,14+2,2+5,79</t>
  </si>
  <si>
    <t>20,69+13,44+13,95</t>
  </si>
  <si>
    <t>Krycí dvojnásobný silikonový nátěr hladkých betonových povrchů</t>
  </si>
  <si>
    <t>"201" 298,56</t>
  </si>
  <si>
    <t>Cementový samonivelační potěr ze suchých směsí tloušťky do 5 mm</t>
  </si>
  <si>
    <t>"202" 8,66</t>
  </si>
  <si>
    <t>"203+celá plocha krčku" 30,6</t>
  </si>
  <si>
    <t>"209" 2,2</t>
  </si>
  <si>
    <t>"210" 3,65</t>
  </si>
  <si>
    <t>"216" 5,79</t>
  </si>
  <si>
    <t>Potěr cementový samonivelační litý C20 tl do 50 mm</t>
  </si>
  <si>
    <t>Příplatek k cementovému samonivelačnímu litému potěru C20 ZKD 5 mm tloušťky přes 50 mm</t>
  </si>
  <si>
    <t>Montáž izolace tepelné podlah volně kladenými rohožemi, pásy, dílci, deskami 1 vrstva</t>
  </si>
  <si>
    <t>Montáž izolace tepelné podlah, stropů vrchem nebo střech překrytí separační fólií z PE</t>
  </si>
  <si>
    <t>Vodou ředitelná penetrace savého podkladu povlakových podlah ředěná v poměru 1:3</t>
  </si>
  <si>
    <t>Lepení pásů z PVC standardním lepidlem</t>
  </si>
  <si>
    <t>-IF_03a</t>
  </si>
  <si>
    <t>Nátěr kontaktní pro nesavé podklady na podlahu</t>
  </si>
  <si>
    <t>Montáž podlah keramických velkoformátových hladkých lepených flexibilním lepidlem do 4 ks/m2</t>
  </si>
  <si>
    <t>"212" 1,02*1,6*2</t>
  </si>
  <si>
    <t>"214" 1,02*1,6*2</t>
  </si>
  <si>
    <t>Izolace pod dlažbu nátěrem nebo stěrkou ve dvou vrstvách</t>
  </si>
  <si>
    <t>"102" 75,28</t>
  </si>
  <si>
    <t>"103" 1,84</t>
  </si>
  <si>
    <t>2,45*1,5</t>
  </si>
  <si>
    <t>Potěr pískocementový tl do 20 mm tř. C 20 běžný</t>
  </si>
  <si>
    <t>Penetrační epoxidový nátěr podlahy plněný pískem</t>
  </si>
  <si>
    <t>Krycí epoxidová stěrka tloušťky přes 2 do 3 mm dekorativní lité podlahy</t>
  </si>
  <si>
    <t>Potěr pískocementový tl 20 mm stupňů a schodnic tř. C 20 běžný</t>
  </si>
  <si>
    <t>Penetrační epoxidový nátěr schodiště plněný pískem</t>
  </si>
  <si>
    <t>"215" 3,83</t>
  </si>
  <si>
    <t>Penetrační epoxidový nátěr hladkých betonových podlah</t>
  </si>
  <si>
    <t>"217" 20,69</t>
  </si>
  <si>
    <t>"218" 13,44</t>
  </si>
  <si>
    <t>"219" 13,95</t>
  </si>
  <si>
    <t>"104" 20,69</t>
  </si>
  <si>
    <t>"105" 27,84</t>
  </si>
  <si>
    <t>IF_08</t>
  </si>
  <si>
    <t>okapový chodník</t>
  </si>
  <si>
    <t>viz výkres 1NP</t>
  </si>
  <si>
    <t>západní strana</t>
  </si>
  <si>
    <t>0,75*(28,08+13,0+16,5)</t>
  </si>
  <si>
    <t>východní strana</t>
  </si>
  <si>
    <t>0,75*6,64</t>
  </si>
  <si>
    <t>plocha dle vykázání projektanta</t>
  </si>
  <si>
    <t>87,0</t>
  </si>
  <si>
    <t>Provedení izolace proti tlakové vodě svislé z textilií vrstva podkladní</t>
  </si>
  <si>
    <t>Provedení izolace proti tlakové vodě svislé z textilií vrstva ochranná</t>
  </si>
  <si>
    <t>Provedení vodorovné izolace proti tlakové vodě termoplasty lepenou fólií PVC</t>
  </si>
  <si>
    <t>Potěr pískocementový tl do 50 mm tř. C 15 běžný</t>
  </si>
  <si>
    <t>Provedení izolace proti tlakové vodě vodorovné z textilií vrstva podkladní</t>
  </si>
  <si>
    <t>Provedení izolace proti tlakové vodě vodorovné z textilií vrstva ochranná</t>
  </si>
  <si>
    <t xml:space="preserve"> SO01/ D.1.4.i</t>
  </si>
  <si>
    <t>Odkopávky a prokopávky nezapažené v hornině třídy těžitelnosti I, skupiny 3 objem do 100 m3 strojně</t>
  </si>
  <si>
    <t>Úprava pláně v hornině třídy těžitelnosti I, skupiny 1 až 3 se zhutněním</t>
  </si>
  <si>
    <t>Podklad ze štěrkodrtě ŠD tl 50 mm</t>
  </si>
  <si>
    <t>Kladení betonové dlažby komunikací pro pěší do lože z kameniva vel do 0,25 m2 plochy do 50 m2</t>
  </si>
  <si>
    <t>Podklad z kameniva hrubého drceného vel. 16-32 mm tl 50 mm</t>
  </si>
  <si>
    <t>Kladení dlažby z plastových vegetačních tvárnic pro pěší se zámkem tl do 30 mm plochy přes 300 m2</t>
  </si>
  <si>
    <t>Kladení betonové dlažby komunikací pro pěší do lože z kameniva vel do 0,09 m2 plochy přes 300 m2</t>
  </si>
  <si>
    <t>Geotextilie pro ochranu, separaci a filtraci netkaná měrná hmotnost do 500 g/m2</t>
  </si>
  <si>
    <t>Kladení velkoformátové betonové dlažby tl do 100 mm velikosti přes 0,5 m2 pl do 300 m2</t>
  </si>
  <si>
    <t>Okapový chodník z kačírku tl 150 mm s udusáním</t>
  </si>
  <si>
    <t>Geotextilie pro ochranu, separaci a filtraci netkaná měrná hmotnost do 200 g/m2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</si>
  <si>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</si>
  <si>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</si>
  <si>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</si>
  <si>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</si>
  <si>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</si>
  <si>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</si>
  <si>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</si>
  <si>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</si>
  <si>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</si>
  <si>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</si>
  <si>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</si>
  <si>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</si>
  <si>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</si>
  <si>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</si>
  <si>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</si>
  <si>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</si>
  <si>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</si>
  <si>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</si>
  <si>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</si>
  <si>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</si>
  <si>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</si>
  <si>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</si>
  <si>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</si>
  <si>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</si>
  <si>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</si>
  <si>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</si>
  <si>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</si>
  <si>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</si>
  <si>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</si>
  <si>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</si>
  <si>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</si>
  <si>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</si>
  <si>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</si>
  <si>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</si>
  <si>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</si>
  <si>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</si>
  <si>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</si>
  <si>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</si>
  <si>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</si>
  <si>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</si>
  <si>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</si>
  <si>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</si>
  <si>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</si>
  <si>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</si>
  <si>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</si>
  <si>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</si>
  <si>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</si>
  <si>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</si>
  <si>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</si>
  <si>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</si>
  <si>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</si>
  <si>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</si>
  <si>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</si>
  <si>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</si>
  <si>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</si>
  <si>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</si>
  <si>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</si>
  <si>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</si>
  <si>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</si>
  <si>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</si>
  <si>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</si>
  <si>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</si>
  <si>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</si>
  <si>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</si>
  <si>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</si>
  <si>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</si>
  <si>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</si>
  <si>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</si>
  <si>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</si>
  <si>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</si>
  <si>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</si>
  <si>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</si>
  <si>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</si>
  <si>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</si>
  <si>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</si>
  <si>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</si>
  <si>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</si>
  <si>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</si>
  <si>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</si>
  <si>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</si>
  <si>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</si>
  <si>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</si>
  <si>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</si>
  <si>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</si>
  <si>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</si>
  <si>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</si>
  <si>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</si>
  <si>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</si>
  <si>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</si>
  <si>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</si>
  <si>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</si>
  <si>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</si>
  <si>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</si>
  <si>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</si>
  <si>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</si>
  <si>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</si>
  <si>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</si>
  <si>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</si>
  <si>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</si>
  <si>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</si>
  <si>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</si>
  <si>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</si>
  <si>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</si>
  <si>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</si>
  <si>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</si>
  <si>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</si>
  <si>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</si>
  <si>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</si>
  <si>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</si>
  <si>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</si>
  <si>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</si>
  <si>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</si>
  <si>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</si>
  <si>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</si>
  <si>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</si>
  <si>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</si>
  <si>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</si>
  <si>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</si>
  <si>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</si>
  <si>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</si>
  <si>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</si>
  <si>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</si>
  <si>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</si>
  <si>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</si>
  <si>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</si>
  <si>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</si>
  <si>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</si>
  <si>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</si>
  <si>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</si>
  <si>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</si>
  <si>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</si>
  <si>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</si>
  <si>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</si>
  <si>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</si>
  <si>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</si>
  <si>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</si>
  <si>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</si>
  <si>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</si>
  <si>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</si>
  <si>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</si>
  <si>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</si>
  <si>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</si>
  <si>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</si>
  <si>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</si>
  <si>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</si>
  <si>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</si>
  <si>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</si>
  <si>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</si>
  <si>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</si>
  <si>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</si>
  <si>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</si>
  <si>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</si>
  <si>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</si>
  <si>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</si>
  <si>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</si>
  <si>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</si>
  <si>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</si>
  <si>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</si>
  <si>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</si>
  <si>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</si>
  <si>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</si>
  <si>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</si>
  <si>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</si>
  <si>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</si>
  <si>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</si>
  <si>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</si>
  <si>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</si>
  <si>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</si>
  <si>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</si>
  <si>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</si>
  <si>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</si>
  <si>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</si>
  <si>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</si>
  <si>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</si>
  <si>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</si>
  <si>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</si>
  <si>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</si>
  <si>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</si>
  <si>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</si>
  <si>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</si>
  <si>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</si>
  <si>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</si>
  <si>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</si>
  <si>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Realizace přeložky SEK. Přeložka SEK bude realizována v součinnosti s CETIN a.s., která je vlastníkem dotčené technické infrastruktury. Zadavatel má k dispozici nabídkovou cenu za realizaci přeložky ve výši cca 118 tis. Kč bez DPH, v cenové úrovni roku 2019. Zadavatel doporučuje při ocenění této položky vycházet z této nabídkové ceny a upravit ji s ohledem na cenovou úroveň v době realizace přeložky a případně o koordinační přirážku dodavatele.</t>
  </si>
  <si>
    <t>71*0,6*0,5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</si>
</sst>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0"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3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8" xfId="0" applyFont="1" applyFill="1" applyBorder="1" applyAlignment="1" applyProtection="1">
      <alignment horizontal="center"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30" fillId="0" borderId="0" xfId="0" applyFont="1" applyAlignment="1" applyProtection="1">
      <alignment horizontal="left" vertical="center" wrapText="1"/>
    </xf>
    <xf numFmtId="0" fontId="26"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22" fillId="4" borderId="7"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top" wrapText="1"/>
    </xf>
    <xf numFmtId="0" fontId="44" fillId="0" borderId="1" xfId="0" applyFont="1" applyBorder="1" applyAlignment="1">
      <alignment horizontal="left" vertical="center" wrapText="1"/>
    </xf>
    <xf numFmtId="0" fontId="42" fillId="0" borderId="1" xfId="0" applyFont="1" applyBorder="1" applyAlignment="1">
      <alignment horizontal="center"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xf>
    <xf numFmtId="49" fontId="44" fillId="0" borderId="1" xfId="0" applyNumberFormat="1"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left" vertical="center"/>
    </xf>
    <xf numFmtId="0" fontId="43"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5"/>
  <sheetViews>
    <sheetView showGridLines="0" topLeftCell="A13" workbookViewId="0"/>
  </sheetViews>
  <sheetFormatPr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8" t="s">
        <v>0</v>
      </c>
      <c r="AZ1" s="18" t="s">
        <v>1</v>
      </c>
      <c r="BA1" s="18" t="s">
        <v>2</v>
      </c>
      <c r="BB1" s="18" t="s">
        <v>3</v>
      </c>
      <c r="BT1" s="18" t="s">
        <v>4</v>
      </c>
      <c r="BU1" s="18" t="s">
        <v>4</v>
      </c>
      <c r="BV1" s="18" t="s">
        <v>5</v>
      </c>
    </row>
    <row r="2" spans="1:74" s="1" customFormat="1" ht="36.950000000000003" customHeight="1" x14ac:dyDescent="0.2">
      <c r="AR2" s="387"/>
      <c r="AS2" s="387"/>
      <c r="AT2" s="387"/>
      <c r="AU2" s="387"/>
      <c r="AV2" s="387"/>
      <c r="AW2" s="387"/>
      <c r="AX2" s="387"/>
      <c r="AY2" s="387"/>
      <c r="AZ2" s="387"/>
      <c r="BA2" s="387"/>
      <c r="BB2" s="387"/>
      <c r="BC2" s="387"/>
      <c r="BD2" s="387"/>
      <c r="BE2" s="387"/>
      <c r="BS2" s="19" t="s">
        <v>6</v>
      </c>
      <c r="BT2" s="19" t="s">
        <v>7</v>
      </c>
    </row>
    <row r="3" spans="1:74" s="1" customFormat="1" ht="6.95" customHeight="1" x14ac:dyDescent="0.2">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x14ac:dyDescent="0.2">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x14ac:dyDescent="0.2">
      <c r="B5" s="23"/>
      <c r="C5" s="24"/>
      <c r="D5" s="28" t="s">
        <v>13</v>
      </c>
      <c r="E5" s="24"/>
      <c r="F5" s="24"/>
      <c r="G5" s="24"/>
      <c r="H5" s="24"/>
      <c r="I5" s="24"/>
      <c r="J5" s="24"/>
      <c r="K5" s="397" t="s">
        <v>14</v>
      </c>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24"/>
      <c r="AQ5" s="24"/>
      <c r="AR5" s="22"/>
      <c r="BE5" s="394" t="s">
        <v>15</v>
      </c>
      <c r="BS5" s="19" t="s">
        <v>6</v>
      </c>
    </row>
    <row r="6" spans="1:74" s="1" customFormat="1" ht="36.950000000000003" customHeight="1" x14ac:dyDescent="0.2">
      <c r="B6" s="23"/>
      <c r="C6" s="24"/>
      <c r="D6" s="30" t="s">
        <v>16</v>
      </c>
      <c r="E6" s="24"/>
      <c r="F6" s="24"/>
      <c r="G6" s="24"/>
      <c r="H6" s="24"/>
      <c r="I6" s="24"/>
      <c r="J6" s="24"/>
      <c r="K6" s="399" t="s">
        <v>17</v>
      </c>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24"/>
      <c r="AQ6" s="24"/>
      <c r="AR6" s="22"/>
      <c r="BE6" s="395"/>
      <c r="BS6" s="19" t="s">
        <v>6</v>
      </c>
    </row>
    <row r="7" spans="1:74" s="1" customFormat="1" ht="12" customHeight="1" x14ac:dyDescent="0.2">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95"/>
      <c r="BS7" s="19" t="s">
        <v>6</v>
      </c>
    </row>
    <row r="8" spans="1:74" s="1" customFormat="1" ht="12" customHeight="1" x14ac:dyDescent="0.2">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95"/>
      <c r="BS8" s="19" t="s">
        <v>6</v>
      </c>
    </row>
    <row r="9" spans="1:74" s="1" customFormat="1" ht="14.45" customHeight="1" x14ac:dyDescent="0.2">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95"/>
      <c r="BS9" s="19" t="s">
        <v>6</v>
      </c>
    </row>
    <row r="10" spans="1:74" s="1" customFormat="1" ht="12" customHeight="1" x14ac:dyDescent="0.2">
      <c r="B10" s="23"/>
      <c r="C10" s="24"/>
      <c r="D10" s="31"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27</v>
      </c>
      <c r="AL10" s="24"/>
      <c r="AM10" s="24"/>
      <c r="AN10" s="29" t="s">
        <v>21</v>
      </c>
      <c r="AO10" s="24"/>
      <c r="AP10" s="24"/>
      <c r="AQ10" s="24"/>
      <c r="AR10" s="22"/>
      <c r="BE10" s="395"/>
      <c r="BS10" s="19" t="s">
        <v>6</v>
      </c>
    </row>
    <row r="11" spans="1:74" s="1" customFormat="1" ht="18.399999999999999" customHeight="1" x14ac:dyDescent="0.2">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21</v>
      </c>
      <c r="AO11" s="24"/>
      <c r="AP11" s="24"/>
      <c r="AQ11" s="24"/>
      <c r="AR11" s="22"/>
      <c r="BE11" s="395"/>
      <c r="BS11" s="19" t="s">
        <v>6</v>
      </c>
    </row>
    <row r="12" spans="1:74" s="1" customFormat="1" ht="6.95" customHeight="1" x14ac:dyDescent="0.2">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95"/>
      <c r="BS12" s="19" t="s">
        <v>6</v>
      </c>
    </row>
    <row r="13" spans="1:74" s="1" customFormat="1" ht="12" customHeight="1" x14ac:dyDescent="0.2">
      <c r="B13" s="23"/>
      <c r="C13" s="24"/>
      <c r="D13" s="31"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27</v>
      </c>
      <c r="AL13" s="24"/>
      <c r="AM13" s="24"/>
      <c r="AN13" s="33" t="s">
        <v>31</v>
      </c>
      <c r="AO13" s="24"/>
      <c r="AP13" s="24"/>
      <c r="AQ13" s="24"/>
      <c r="AR13" s="22"/>
      <c r="BE13" s="395"/>
      <c r="BS13" s="19" t="s">
        <v>6</v>
      </c>
    </row>
    <row r="14" spans="1:74" ht="12.75" x14ac:dyDescent="0.2">
      <c r="B14" s="23"/>
      <c r="C14" s="24"/>
      <c r="D14" s="24"/>
      <c r="E14" s="400" t="s">
        <v>31</v>
      </c>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31" t="s">
        <v>29</v>
      </c>
      <c r="AL14" s="24"/>
      <c r="AM14" s="24"/>
      <c r="AN14" s="33" t="s">
        <v>31</v>
      </c>
      <c r="AO14" s="24"/>
      <c r="AP14" s="24"/>
      <c r="AQ14" s="24"/>
      <c r="AR14" s="22"/>
      <c r="BE14" s="395"/>
      <c r="BS14" s="19" t="s">
        <v>6</v>
      </c>
    </row>
    <row r="15" spans="1:74" s="1" customFormat="1" ht="6.95" customHeight="1" x14ac:dyDescent="0.2">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95"/>
      <c r="BS15" s="19" t="s">
        <v>4</v>
      </c>
    </row>
    <row r="16" spans="1:74" s="1" customFormat="1" ht="12" customHeight="1" x14ac:dyDescent="0.2">
      <c r="B16" s="23"/>
      <c r="C16" s="24"/>
      <c r="D16" s="31"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27</v>
      </c>
      <c r="AL16" s="24"/>
      <c r="AM16" s="24"/>
      <c r="AN16" s="29" t="s">
        <v>33</v>
      </c>
      <c r="AO16" s="24"/>
      <c r="AP16" s="24"/>
      <c r="AQ16" s="24"/>
      <c r="AR16" s="22"/>
      <c r="BE16" s="395"/>
      <c r="BS16" s="19" t="s">
        <v>4</v>
      </c>
    </row>
    <row r="17" spans="1:71" s="1" customFormat="1" ht="18.399999999999999" customHeight="1" x14ac:dyDescent="0.2">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21</v>
      </c>
      <c r="AO17" s="24"/>
      <c r="AP17" s="24"/>
      <c r="AQ17" s="24"/>
      <c r="AR17" s="22"/>
      <c r="BE17" s="395"/>
      <c r="BS17" s="19" t="s">
        <v>35</v>
      </c>
    </row>
    <row r="18" spans="1:71" s="1" customFormat="1" ht="6.95" customHeight="1" x14ac:dyDescent="0.2">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95"/>
      <c r="BS18" s="19" t="s">
        <v>6</v>
      </c>
    </row>
    <row r="19" spans="1:71" s="1" customFormat="1" ht="12" customHeight="1" x14ac:dyDescent="0.2">
      <c r="B19" s="23"/>
      <c r="C19" s="24"/>
      <c r="D19" s="31"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27</v>
      </c>
      <c r="AL19" s="24"/>
      <c r="AM19" s="24"/>
      <c r="AN19" s="29" t="s">
        <v>21</v>
      </c>
      <c r="AO19" s="24"/>
      <c r="AP19" s="24"/>
      <c r="AQ19" s="24"/>
      <c r="AR19" s="22"/>
      <c r="BE19" s="395"/>
      <c r="BS19" s="19" t="s">
        <v>6</v>
      </c>
    </row>
    <row r="20" spans="1:71" s="1" customFormat="1" ht="18.399999999999999" customHeight="1" x14ac:dyDescent="0.2">
      <c r="B20" s="23"/>
      <c r="C20" s="24"/>
      <c r="D20" s="24"/>
      <c r="E20" s="29" t="s">
        <v>23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21</v>
      </c>
      <c r="AO20" s="24"/>
      <c r="AP20" s="24"/>
      <c r="AQ20" s="24"/>
      <c r="AR20" s="22"/>
      <c r="BE20" s="395"/>
      <c r="BS20" s="19" t="s">
        <v>4</v>
      </c>
    </row>
    <row r="21" spans="1:71" s="1" customFormat="1" ht="6.95" customHeight="1" x14ac:dyDescent="0.2">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95"/>
    </row>
    <row r="22" spans="1:71" s="1" customFormat="1" ht="12" customHeight="1" x14ac:dyDescent="0.2">
      <c r="B22" s="23"/>
      <c r="C22" s="24"/>
      <c r="D22" s="31"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95"/>
    </row>
    <row r="23" spans="1:71" s="1" customFormat="1" ht="95.25" customHeight="1" x14ac:dyDescent="0.2">
      <c r="B23" s="23"/>
      <c r="C23" s="24"/>
      <c r="D23" s="24"/>
      <c r="E23" s="402" t="s">
        <v>38</v>
      </c>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24"/>
      <c r="AP23" s="24"/>
      <c r="AQ23" s="24"/>
      <c r="AR23" s="22"/>
      <c r="BE23" s="395"/>
    </row>
    <row r="24" spans="1:71" s="1" customFormat="1" ht="6.95" customHeight="1" x14ac:dyDescent="0.2">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95"/>
    </row>
    <row r="25" spans="1:71" s="1" customFormat="1" ht="6.95" customHeight="1" x14ac:dyDescent="0.2">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95"/>
    </row>
    <row r="26" spans="1:71" s="2" customFormat="1" ht="25.9" customHeight="1" x14ac:dyDescent="0.2">
      <c r="A26" s="36"/>
      <c r="B26" s="37"/>
      <c r="C26" s="38"/>
      <c r="D26" s="39" t="s">
        <v>39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3">
        <f>ROUND(AG54,2)</f>
        <v>0</v>
      </c>
      <c r="AL26" s="404"/>
      <c r="AM26" s="404"/>
      <c r="AN26" s="404"/>
      <c r="AO26" s="404"/>
      <c r="AP26" s="38"/>
      <c r="AQ26" s="38"/>
      <c r="AR26" s="41"/>
      <c r="BE26" s="395"/>
    </row>
    <row r="27" spans="1:71" s="2" customFormat="1" ht="6.95" customHeight="1" x14ac:dyDescent="0.2">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95"/>
    </row>
    <row r="28" spans="1:71" s="2" customFormat="1" ht="12.75" x14ac:dyDescent="0.2">
      <c r="A28" s="36"/>
      <c r="B28" s="37"/>
      <c r="C28" s="38"/>
      <c r="D28" s="38"/>
      <c r="E28" s="38"/>
      <c r="F28" s="38"/>
      <c r="G28" s="38"/>
      <c r="H28" s="38"/>
      <c r="I28" s="38"/>
      <c r="J28" s="38"/>
      <c r="K28" s="38"/>
      <c r="L28" s="405" t="s">
        <v>40</v>
      </c>
      <c r="M28" s="405"/>
      <c r="N28" s="405"/>
      <c r="O28" s="405"/>
      <c r="P28" s="405"/>
      <c r="Q28" s="38"/>
      <c r="R28" s="38"/>
      <c r="S28" s="38"/>
      <c r="T28" s="38"/>
      <c r="U28" s="38"/>
      <c r="V28" s="38"/>
      <c r="W28" s="405" t="s">
        <v>41</v>
      </c>
      <c r="X28" s="405"/>
      <c r="Y28" s="405"/>
      <c r="Z28" s="405"/>
      <c r="AA28" s="405"/>
      <c r="AB28" s="405"/>
      <c r="AC28" s="405"/>
      <c r="AD28" s="405"/>
      <c r="AE28" s="405"/>
      <c r="AF28" s="38"/>
      <c r="AG28" s="38"/>
      <c r="AH28" s="38"/>
      <c r="AI28" s="38"/>
      <c r="AJ28" s="38"/>
      <c r="AK28" s="405" t="s">
        <v>42</v>
      </c>
      <c r="AL28" s="405"/>
      <c r="AM28" s="405"/>
      <c r="AN28" s="405"/>
      <c r="AO28" s="405"/>
      <c r="AP28" s="38"/>
      <c r="AQ28" s="38"/>
      <c r="AR28" s="41"/>
      <c r="BE28" s="395"/>
    </row>
    <row r="29" spans="1:71" s="3" customFormat="1" ht="14.45" customHeight="1" x14ac:dyDescent="0.2">
      <c r="B29" s="42"/>
      <c r="C29" s="43"/>
      <c r="D29" s="31" t="s">
        <v>43</v>
      </c>
      <c r="E29" s="43"/>
      <c r="F29" s="31" t="s">
        <v>44</v>
      </c>
      <c r="G29" s="43"/>
      <c r="H29" s="43"/>
      <c r="I29" s="43"/>
      <c r="J29" s="43"/>
      <c r="K29" s="43"/>
      <c r="L29" s="380">
        <v>0.21</v>
      </c>
      <c r="M29" s="381"/>
      <c r="N29" s="381"/>
      <c r="O29" s="381"/>
      <c r="P29" s="381"/>
      <c r="Q29" s="43"/>
      <c r="R29" s="43"/>
      <c r="S29" s="43"/>
      <c r="T29" s="43"/>
      <c r="U29" s="43"/>
      <c r="V29" s="43"/>
      <c r="W29" s="382">
        <f>ROUND(AZ54, 2)</f>
        <v>0</v>
      </c>
      <c r="X29" s="381"/>
      <c r="Y29" s="381"/>
      <c r="Z29" s="381"/>
      <c r="AA29" s="381"/>
      <c r="AB29" s="381"/>
      <c r="AC29" s="381"/>
      <c r="AD29" s="381"/>
      <c r="AE29" s="381"/>
      <c r="AF29" s="43"/>
      <c r="AG29" s="43"/>
      <c r="AH29" s="43"/>
      <c r="AI29" s="43"/>
      <c r="AJ29" s="43"/>
      <c r="AK29" s="382">
        <f>ROUND(AV54, 2)</f>
        <v>0</v>
      </c>
      <c r="AL29" s="381"/>
      <c r="AM29" s="381"/>
      <c r="AN29" s="381"/>
      <c r="AO29" s="381"/>
      <c r="AP29" s="43"/>
      <c r="AQ29" s="43"/>
      <c r="AR29" s="44"/>
      <c r="BE29" s="396"/>
    </row>
    <row r="30" spans="1:71" s="3" customFormat="1" ht="14.45" customHeight="1" x14ac:dyDescent="0.2">
      <c r="B30" s="42"/>
      <c r="C30" s="43"/>
      <c r="D30" s="43"/>
      <c r="E30" s="43"/>
      <c r="F30" s="31" t="s">
        <v>45</v>
      </c>
      <c r="G30" s="43"/>
      <c r="H30" s="43"/>
      <c r="I30" s="43"/>
      <c r="J30" s="43"/>
      <c r="K30" s="43"/>
      <c r="L30" s="380">
        <v>0.15</v>
      </c>
      <c r="M30" s="381"/>
      <c r="N30" s="381"/>
      <c r="O30" s="381"/>
      <c r="P30" s="381"/>
      <c r="Q30" s="43"/>
      <c r="R30" s="43"/>
      <c r="S30" s="43"/>
      <c r="T30" s="43"/>
      <c r="U30" s="43"/>
      <c r="V30" s="43"/>
      <c r="W30" s="382">
        <f>ROUND(BA54, 2)</f>
        <v>0</v>
      </c>
      <c r="X30" s="381"/>
      <c r="Y30" s="381"/>
      <c r="Z30" s="381"/>
      <c r="AA30" s="381"/>
      <c r="AB30" s="381"/>
      <c r="AC30" s="381"/>
      <c r="AD30" s="381"/>
      <c r="AE30" s="381"/>
      <c r="AF30" s="43"/>
      <c r="AG30" s="43"/>
      <c r="AH30" s="43"/>
      <c r="AI30" s="43"/>
      <c r="AJ30" s="43"/>
      <c r="AK30" s="382">
        <f>ROUND(AW54, 2)</f>
        <v>0</v>
      </c>
      <c r="AL30" s="381"/>
      <c r="AM30" s="381"/>
      <c r="AN30" s="381"/>
      <c r="AO30" s="381"/>
      <c r="AP30" s="43"/>
      <c r="AQ30" s="43"/>
      <c r="AR30" s="44"/>
      <c r="BE30" s="396"/>
    </row>
    <row r="31" spans="1:71" s="3" customFormat="1" ht="14.45" hidden="1" customHeight="1" x14ac:dyDescent="0.2">
      <c r="B31" s="42"/>
      <c r="C31" s="43"/>
      <c r="D31" s="43"/>
      <c r="E31" s="43"/>
      <c r="F31" s="31" t="s">
        <v>46</v>
      </c>
      <c r="G31" s="43"/>
      <c r="H31" s="43"/>
      <c r="I31" s="43"/>
      <c r="J31" s="43"/>
      <c r="K31" s="43"/>
      <c r="L31" s="380">
        <v>0.21</v>
      </c>
      <c r="M31" s="381"/>
      <c r="N31" s="381"/>
      <c r="O31" s="381"/>
      <c r="P31" s="381"/>
      <c r="Q31" s="43"/>
      <c r="R31" s="43"/>
      <c r="S31" s="43"/>
      <c r="T31" s="43"/>
      <c r="U31" s="43"/>
      <c r="V31" s="43"/>
      <c r="W31" s="382">
        <f>ROUND(BB54, 2)</f>
        <v>0</v>
      </c>
      <c r="X31" s="381"/>
      <c r="Y31" s="381"/>
      <c r="Z31" s="381"/>
      <c r="AA31" s="381"/>
      <c r="AB31" s="381"/>
      <c r="AC31" s="381"/>
      <c r="AD31" s="381"/>
      <c r="AE31" s="381"/>
      <c r="AF31" s="43"/>
      <c r="AG31" s="43"/>
      <c r="AH31" s="43"/>
      <c r="AI31" s="43"/>
      <c r="AJ31" s="43"/>
      <c r="AK31" s="382">
        <v>0</v>
      </c>
      <c r="AL31" s="381"/>
      <c r="AM31" s="381"/>
      <c r="AN31" s="381"/>
      <c r="AO31" s="381"/>
      <c r="AP31" s="43"/>
      <c r="AQ31" s="43"/>
      <c r="AR31" s="44"/>
      <c r="BE31" s="396"/>
    </row>
    <row r="32" spans="1:71" s="3" customFormat="1" ht="14.45" hidden="1" customHeight="1" x14ac:dyDescent="0.2">
      <c r="B32" s="42"/>
      <c r="C32" s="43"/>
      <c r="D32" s="43"/>
      <c r="E32" s="43"/>
      <c r="F32" s="31" t="s">
        <v>47</v>
      </c>
      <c r="G32" s="43"/>
      <c r="H32" s="43"/>
      <c r="I32" s="43"/>
      <c r="J32" s="43"/>
      <c r="K32" s="43"/>
      <c r="L32" s="380">
        <v>0.15</v>
      </c>
      <c r="M32" s="381"/>
      <c r="N32" s="381"/>
      <c r="O32" s="381"/>
      <c r="P32" s="381"/>
      <c r="Q32" s="43"/>
      <c r="R32" s="43"/>
      <c r="S32" s="43"/>
      <c r="T32" s="43"/>
      <c r="U32" s="43"/>
      <c r="V32" s="43"/>
      <c r="W32" s="382">
        <f>ROUND(BC54, 2)</f>
        <v>0</v>
      </c>
      <c r="X32" s="381"/>
      <c r="Y32" s="381"/>
      <c r="Z32" s="381"/>
      <c r="AA32" s="381"/>
      <c r="AB32" s="381"/>
      <c r="AC32" s="381"/>
      <c r="AD32" s="381"/>
      <c r="AE32" s="381"/>
      <c r="AF32" s="43"/>
      <c r="AG32" s="43"/>
      <c r="AH32" s="43"/>
      <c r="AI32" s="43"/>
      <c r="AJ32" s="43"/>
      <c r="AK32" s="382">
        <v>0</v>
      </c>
      <c r="AL32" s="381"/>
      <c r="AM32" s="381"/>
      <c r="AN32" s="381"/>
      <c r="AO32" s="381"/>
      <c r="AP32" s="43"/>
      <c r="AQ32" s="43"/>
      <c r="AR32" s="44"/>
      <c r="BE32" s="396"/>
    </row>
    <row r="33" spans="1:57" s="3" customFormat="1" ht="14.45" hidden="1" customHeight="1" x14ac:dyDescent="0.2">
      <c r="B33" s="42"/>
      <c r="C33" s="43"/>
      <c r="D33" s="43"/>
      <c r="E33" s="43"/>
      <c r="F33" s="31" t="s">
        <v>48</v>
      </c>
      <c r="G33" s="43"/>
      <c r="H33" s="43"/>
      <c r="I33" s="43"/>
      <c r="J33" s="43"/>
      <c r="K33" s="43"/>
      <c r="L33" s="380">
        <v>0</v>
      </c>
      <c r="M33" s="381"/>
      <c r="N33" s="381"/>
      <c r="O33" s="381"/>
      <c r="P33" s="381"/>
      <c r="Q33" s="43"/>
      <c r="R33" s="43"/>
      <c r="S33" s="43"/>
      <c r="T33" s="43"/>
      <c r="U33" s="43"/>
      <c r="V33" s="43"/>
      <c r="W33" s="382">
        <f>ROUND(BD54, 2)</f>
        <v>0</v>
      </c>
      <c r="X33" s="381"/>
      <c r="Y33" s="381"/>
      <c r="Z33" s="381"/>
      <c r="AA33" s="381"/>
      <c r="AB33" s="381"/>
      <c r="AC33" s="381"/>
      <c r="AD33" s="381"/>
      <c r="AE33" s="381"/>
      <c r="AF33" s="43"/>
      <c r="AG33" s="43"/>
      <c r="AH33" s="43"/>
      <c r="AI33" s="43"/>
      <c r="AJ33" s="43"/>
      <c r="AK33" s="382">
        <v>0</v>
      </c>
      <c r="AL33" s="381"/>
      <c r="AM33" s="381"/>
      <c r="AN33" s="381"/>
      <c r="AO33" s="381"/>
      <c r="AP33" s="43"/>
      <c r="AQ33" s="43"/>
      <c r="AR33" s="44"/>
    </row>
    <row r="34" spans="1:57" s="2" customFormat="1" ht="6.95" customHeight="1" x14ac:dyDescent="0.2">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x14ac:dyDescent="0.2">
      <c r="A35" s="36"/>
      <c r="B35" s="37"/>
      <c r="C35" s="45"/>
      <c r="D35" s="46" t="s">
        <v>49</v>
      </c>
      <c r="E35" s="47"/>
      <c r="F35" s="47"/>
      <c r="G35" s="47"/>
      <c r="H35" s="47"/>
      <c r="I35" s="47"/>
      <c r="J35" s="47"/>
      <c r="K35" s="47"/>
      <c r="L35" s="47"/>
      <c r="M35" s="47"/>
      <c r="N35" s="47"/>
      <c r="O35" s="47"/>
      <c r="P35" s="47"/>
      <c r="Q35" s="47"/>
      <c r="R35" s="47"/>
      <c r="S35" s="47"/>
      <c r="T35" s="48" t="s">
        <v>50</v>
      </c>
      <c r="U35" s="47"/>
      <c r="V35" s="47"/>
      <c r="W35" s="47"/>
      <c r="X35" s="386" t="s">
        <v>51</v>
      </c>
      <c r="Y35" s="384"/>
      <c r="Z35" s="384"/>
      <c r="AA35" s="384"/>
      <c r="AB35" s="384"/>
      <c r="AC35" s="47"/>
      <c r="AD35" s="47"/>
      <c r="AE35" s="47"/>
      <c r="AF35" s="47"/>
      <c r="AG35" s="47"/>
      <c r="AH35" s="47"/>
      <c r="AI35" s="47"/>
      <c r="AJ35" s="47"/>
      <c r="AK35" s="383">
        <f>SUM(AK26:AK33)</f>
        <v>0</v>
      </c>
      <c r="AL35" s="384"/>
      <c r="AM35" s="384"/>
      <c r="AN35" s="384"/>
      <c r="AO35" s="385"/>
      <c r="AP35" s="45"/>
      <c r="AQ35" s="45"/>
      <c r="AR35" s="41"/>
      <c r="BE35" s="36"/>
    </row>
    <row r="36" spans="1:57" s="2" customFormat="1" ht="6.95" customHeight="1" x14ac:dyDescent="0.2">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x14ac:dyDescent="0.2">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x14ac:dyDescent="0.2">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x14ac:dyDescent="0.2">
      <c r="A42" s="36"/>
      <c r="B42" s="37"/>
      <c r="C42" s="25" t="s">
        <v>52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x14ac:dyDescent="0.2">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x14ac:dyDescent="0.2">
      <c r="B44" s="53"/>
      <c r="C44" s="31" t="s">
        <v>13</v>
      </c>
      <c r="D44" s="54"/>
      <c r="E44" s="54"/>
      <c r="F44" s="54"/>
      <c r="G44" s="54"/>
      <c r="H44" s="54"/>
      <c r="I44" s="54"/>
      <c r="J44" s="54"/>
      <c r="K44" s="54"/>
      <c r="L44" s="54" t="str">
        <f>K5</f>
        <v>RSS20-04-01</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x14ac:dyDescent="0.2">
      <c r="B45" s="56"/>
      <c r="C45" s="57" t="s">
        <v>16</v>
      </c>
      <c r="D45" s="58"/>
      <c r="E45" s="58"/>
      <c r="F45" s="58"/>
      <c r="G45" s="58"/>
      <c r="H45" s="58"/>
      <c r="I45" s="58"/>
      <c r="J45" s="58"/>
      <c r="K45" s="58"/>
      <c r="L45" s="408" t="str">
        <f>K6</f>
        <v>Sportovní hala při ZŠ Rychnovská 139, Praha 18</v>
      </c>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58"/>
      <c r="AQ45" s="58"/>
      <c r="AR45" s="59"/>
    </row>
    <row r="46" spans="1:57" s="2" customFormat="1" ht="6.95" customHeight="1" x14ac:dyDescent="0.2">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x14ac:dyDescent="0.2">
      <c r="A47" s="36"/>
      <c r="B47" s="37"/>
      <c r="C47" s="31" t="s">
        <v>22</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390" t="str">
        <f>IF(AN8= "","",AN8)</f>
        <v>17. 4. 2020</v>
      </c>
      <c r="AN47" s="390"/>
      <c r="AO47" s="38"/>
      <c r="AP47" s="38"/>
      <c r="AQ47" s="38"/>
      <c r="AR47" s="41"/>
      <c r="BE47" s="36"/>
    </row>
    <row r="48" spans="1:57" s="2" customFormat="1" ht="6.95" customHeight="1" x14ac:dyDescent="0.2">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x14ac:dyDescent="0.2">
      <c r="A49" s="36"/>
      <c r="B49" s="37"/>
      <c r="C49" s="31" t="s">
        <v>26</v>
      </c>
      <c r="D49" s="38"/>
      <c r="E49" s="38"/>
      <c r="F49" s="38"/>
      <c r="G49" s="38"/>
      <c r="H49" s="38"/>
      <c r="I49" s="38"/>
      <c r="J49" s="38"/>
      <c r="K49" s="38"/>
      <c r="L49" s="54" t="str">
        <f>IF(E11= "","",E11)</f>
        <v>Městská část Praha 18</v>
      </c>
      <c r="M49" s="38"/>
      <c r="N49" s="38"/>
      <c r="O49" s="38"/>
      <c r="P49" s="38"/>
      <c r="Q49" s="38"/>
      <c r="R49" s="38"/>
      <c r="S49" s="38"/>
      <c r="T49" s="38"/>
      <c r="U49" s="38"/>
      <c r="V49" s="38"/>
      <c r="W49" s="38"/>
      <c r="X49" s="38"/>
      <c r="Y49" s="38"/>
      <c r="Z49" s="38"/>
      <c r="AA49" s="38"/>
      <c r="AB49" s="38"/>
      <c r="AC49" s="38"/>
      <c r="AD49" s="38"/>
      <c r="AE49" s="38"/>
      <c r="AF49" s="38"/>
      <c r="AG49" s="38"/>
      <c r="AH49" s="38"/>
      <c r="AI49" s="31" t="s">
        <v>32</v>
      </c>
      <c r="AJ49" s="38"/>
      <c r="AK49" s="38"/>
      <c r="AL49" s="38"/>
      <c r="AM49" s="391" t="str">
        <f>IF(E17="","",E17)</f>
        <v>Arch.Design, s.r.o</v>
      </c>
      <c r="AN49" s="392"/>
      <c r="AO49" s="392"/>
      <c r="AP49" s="392"/>
      <c r="AQ49" s="38"/>
      <c r="AR49" s="41"/>
      <c r="AS49" s="373" t="s">
        <v>53</v>
      </c>
      <c r="AT49" s="374"/>
      <c r="AU49" s="62"/>
      <c r="AV49" s="62"/>
      <c r="AW49" s="62"/>
      <c r="AX49" s="62"/>
      <c r="AY49" s="62"/>
      <c r="AZ49" s="62"/>
      <c r="BA49" s="62"/>
      <c r="BB49" s="62"/>
      <c r="BC49" s="62"/>
      <c r="BD49" s="63"/>
      <c r="BE49" s="36"/>
    </row>
    <row r="50" spans="1:91" s="2" customFormat="1" ht="15.2" customHeight="1" x14ac:dyDescent="0.2">
      <c r="A50" s="36"/>
      <c r="B50" s="37"/>
      <c r="C50" s="31" t="s">
        <v>30</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36</v>
      </c>
      <c r="AJ50" s="38"/>
      <c r="AK50" s="38"/>
      <c r="AL50" s="38"/>
      <c r="AM50" s="391" t="str">
        <f>IF(E20="","",E20)</f>
        <v xml:space="preserve"> </v>
      </c>
      <c r="AN50" s="392"/>
      <c r="AO50" s="392"/>
      <c r="AP50" s="392"/>
      <c r="AQ50" s="38"/>
      <c r="AR50" s="41"/>
      <c r="AS50" s="375"/>
      <c r="AT50" s="376"/>
      <c r="AU50" s="64"/>
      <c r="AV50" s="64"/>
      <c r="AW50" s="64"/>
      <c r="AX50" s="64"/>
      <c r="AY50" s="64"/>
      <c r="AZ50" s="64"/>
      <c r="BA50" s="64"/>
      <c r="BB50" s="64"/>
      <c r="BC50" s="64"/>
      <c r="BD50" s="65"/>
      <c r="BE50" s="36"/>
    </row>
    <row r="51" spans="1:91" s="2" customFormat="1" ht="10.9" customHeight="1" x14ac:dyDescent="0.2">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77"/>
      <c r="AT51" s="378"/>
      <c r="AU51" s="66"/>
      <c r="AV51" s="66"/>
      <c r="AW51" s="66"/>
      <c r="AX51" s="66"/>
      <c r="AY51" s="66"/>
      <c r="AZ51" s="66"/>
      <c r="BA51" s="66"/>
      <c r="BB51" s="66"/>
      <c r="BC51" s="66"/>
      <c r="BD51" s="67"/>
      <c r="BE51" s="36"/>
    </row>
    <row r="52" spans="1:91" s="2" customFormat="1" ht="29.25" customHeight="1" x14ac:dyDescent="0.2">
      <c r="A52" s="36"/>
      <c r="B52" s="37"/>
      <c r="C52" s="411" t="s">
        <v>54</v>
      </c>
      <c r="D52" s="389"/>
      <c r="E52" s="389"/>
      <c r="F52" s="389"/>
      <c r="G52" s="389"/>
      <c r="H52" s="68"/>
      <c r="I52" s="393" t="s">
        <v>55</v>
      </c>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8" t="s">
        <v>56</v>
      </c>
      <c r="AH52" s="389"/>
      <c r="AI52" s="389"/>
      <c r="AJ52" s="389"/>
      <c r="AK52" s="389"/>
      <c r="AL52" s="389"/>
      <c r="AM52" s="389"/>
      <c r="AN52" s="393" t="s">
        <v>57</v>
      </c>
      <c r="AO52" s="389"/>
      <c r="AP52" s="389"/>
      <c r="AQ52" s="69" t="s">
        <v>58</v>
      </c>
      <c r="AR52" s="41"/>
      <c r="AS52" s="70" t="s">
        <v>59</v>
      </c>
      <c r="AT52" s="71" t="s">
        <v>60</v>
      </c>
      <c r="AU52" s="71" t="s">
        <v>61</v>
      </c>
      <c r="AV52" s="71" t="s">
        <v>62</v>
      </c>
      <c r="AW52" s="71" t="s">
        <v>63</v>
      </c>
      <c r="AX52" s="71" t="s">
        <v>64</v>
      </c>
      <c r="AY52" s="71" t="s">
        <v>65</v>
      </c>
      <c r="AZ52" s="71" t="s">
        <v>66</v>
      </c>
      <c r="BA52" s="71" t="s">
        <v>67</v>
      </c>
      <c r="BB52" s="71" t="s">
        <v>68</v>
      </c>
      <c r="BC52" s="71" t="s">
        <v>69</v>
      </c>
      <c r="BD52" s="72" t="s">
        <v>70</v>
      </c>
      <c r="BE52" s="36"/>
    </row>
    <row r="53" spans="1:91" s="2" customFormat="1" ht="10.9" customHeight="1" x14ac:dyDescent="0.2">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x14ac:dyDescent="0.2">
      <c r="B54" s="76"/>
      <c r="C54" s="77" t="s">
        <v>71</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410">
        <f>ROUND(AG55+AG70+AG72,2)</f>
        <v>0</v>
      </c>
      <c r="AH54" s="410"/>
      <c r="AI54" s="410"/>
      <c r="AJ54" s="410"/>
      <c r="AK54" s="410"/>
      <c r="AL54" s="410"/>
      <c r="AM54" s="410"/>
      <c r="AN54" s="379">
        <f t="shared" ref="AN54:AN73" si="0">SUM(AG54,AT54)</f>
        <v>0</v>
      </c>
      <c r="AO54" s="379"/>
      <c r="AP54" s="379"/>
      <c r="AQ54" s="80" t="s">
        <v>21</v>
      </c>
      <c r="AR54" s="81"/>
      <c r="AS54" s="82">
        <f>ROUND(AS55+AS70+AS72,2)</f>
        <v>0</v>
      </c>
      <c r="AT54" s="83">
        <f t="shared" ref="AT54:AT73" si="1">ROUND(SUM(AV54:AW54),2)</f>
        <v>0</v>
      </c>
      <c r="AU54" s="84">
        <f>ROUND(AU55+AU70+AU72,5)</f>
        <v>0</v>
      </c>
      <c r="AV54" s="83">
        <f>ROUND(AZ54*L29,2)</f>
        <v>0</v>
      </c>
      <c r="AW54" s="83">
        <f>ROUND(BA54*L30,2)</f>
        <v>0</v>
      </c>
      <c r="AX54" s="83">
        <f>ROUND(BB54*L29,2)</f>
        <v>0</v>
      </c>
      <c r="AY54" s="83">
        <f>ROUND(BC54*L30,2)</f>
        <v>0</v>
      </c>
      <c r="AZ54" s="83">
        <f>ROUND(AZ55+AZ70+AZ72,2)</f>
        <v>0</v>
      </c>
      <c r="BA54" s="83">
        <f>ROUND(BA55+BA70+BA72,2)</f>
        <v>0</v>
      </c>
      <c r="BB54" s="83">
        <f>ROUND(BB55+BB70+BB72,2)</f>
        <v>0</v>
      </c>
      <c r="BC54" s="83">
        <f>ROUND(BC55+BC70+BC72,2)</f>
        <v>0</v>
      </c>
      <c r="BD54" s="85">
        <f>ROUND(BD55+BD70+BD72,2)</f>
        <v>0</v>
      </c>
      <c r="BS54" s="86" t="s">
        <v>72</v>
      </c>
      <c r="BT54" s="86" t="s">
        <v>73</v>
      </c>
      <c r="BU54" s="87" t="s">
        <v>74</v>
      </c>
      <c r="BV54" s="86" t="s">
        <v>75</v>
      </c>
      <c r="BW54" s="86" t="s">
        <v>5</v>
      </c>
      <c r="BX54" s="86" t="s">
        <v>76</v>
      </c>
      <c r="CL54" s="86" t="s">
        <v>19</v>
      </c>
    </row>
    <row r="55" spans="1:91" s="7" customFormat="1" ht="16.5" customHeight="1" x14ac:dyDescent="0.2">
      <c r="B55" s="88"/>
      <c r="C55" s="89"/>
      <c r="D55" s="407" t="s">
        <v>77</v>
      </c>
      <c r="E55" s="407"/>
      <c r="F55" s="407"/>
      <c r="G55" s="407"/>
      <c r="H55" s="407"/>
      <c r="I55" s="90"/>
      <c r="J55" s="407" t="s">
        <v>78</v>
      </c>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372">
        <f>ROUND(SUM(AG56:AG69),2)</f>
        <v>0</v>
      </c>
      <c r="AH55" s="371"/>
      <c r="AI55" s="371"/>
      <c r="AJ55" s="371"/>
      <c r="AK55" s="371"/>
      <c r="AL55" s="371"/>
      <c r="AM55" s="371"/>
      <c r="AN55" s="370">
        <f t="shared" si="0"/>
        <v>0</v>
      </c>
      <c r="AO55" s="371"/>
      <c r="AP55" s="371"/>
      <c r="AQ55" s="91" t="s">
        <v>79</v>
      </c>
      <c r="AR55" s="92"/>
      <c r="AS55" s="93">
        <f>ROUND(SUM(AS56:AS69),2)</f>
        <v>0</v>
      </c>
      <c r="AT55" s="94">
        <f t="shared" si="1"/>
        <v>0</v>
      </c>
      <c r="AU55" s="95">
        <f>ROUND(SUM(AU56:AU69),5)</f>
        <v>0</v>
      </c>
      <c r="AV55" s="94">
        <f>ROUND(AZ55*L29,2)</f>
        <v>0</v>
      </c>
      <c r="AW55" s="94">
        <f>ROUND(BA55*L30,2)</f>
        <v>0</v>
      </c>
      <c r="AX55" s="94">
        <f>ROUND(BB55*L29,2)</f>
        <v>0</v>
      </c>
      <c r="AY55" s="94">
        <f>ROUND(BC55*L30,2)</f>
        <v>0</v>
      </c>
      <c r="AZ55" s="94">
        <f>ROUND(SUM(AZ56:AZ69),2)</f>
        <v>0</v>
      </c>
      <c r="BA55" s="94">
        <f>ROUND(SUM(BA56:BA69),2)</f>
        <v>0</v>
      </c>
      <c r="BB55" s="94">
        <f>ROUND(SUM(BB56:BB69),2)</f>
        <v>0</v>
      </c>
      <c r="BC55" s="94">
        <f>ROUND(SUM(BC56:BC69),2)</f>
        <v>0</v>
      </c>
      <c r="BD55" s="96">
        <f>ROUND(SUM(BD56:BD69),2)</f>
        <v>0</v>
      </c>
      <c r="BS55" s="97" t="s">
        <v>72</v>
      </c>
      <c r="BT55" s="97" t="s">
        <v>80</v>
      </c>
      <c r="BU55" s="97" t="s">
        <v>74</v>
      </c>
      <c r="BV55" s="97" t="s">
        <v>75</v>
      </c>
      <c r="BW55" s="97" t="s">
        <v>81</v>
      </c>
      <c r="BX55" s="97" t="s">
        <v>5</v>
      </c>
      <c r="CL55" s="97" t="s">
        <v>19</v>
      </c>
      <c r="CM55" s="97" t="s">
        <v>82</v>
      </c>
    </row>
    <row r="56" spans="1:91" s="4" customFormat="1" ht="16.5" customHeight="1" x14ac:dyDescent="0.2">
      <c r="A56" s="98" t="s">
        <v>83</v>
      </c>
      <c r="B56" s="53"/>
      <c r="C56" s="99"/>
      <c r="D56" s="99"/>
      <c r="E56" s="406" t="s">
        <v>84</v>
      </c>
      <c r="F56" s="406"/>
      <c r="G56" s="406"/>
      <c r="H56" s="406"/>
      <c r="I56" s="406"/>
      <c r="J56" s="99"/>
      <c r="K56" s="406" t="s">
        <v>85</v>
      </c>
      <c r="L56" s="406"/>
      <c r="M56" s="406"/>
      <c r="N56" s="406"/>
      <c r="O56" s="406"/>
      <c r="P56" s="406"/>
      <c r="Q56" s="406"/>
      <c r="R56" s="406"/>
      <c r="S56" s="406"/>
      <c r="T56" s="406"/>
      <c r="U56" s="406"/>
      <c r="V56" s="406"/>
      <c r="W56" s="406"/>
      <c r="X56" s="406"/>
      <c r="Y56" s="406"/>
      <c r="Z56" s="406"/>
      <c r="AA56" s="406"/>
      <c r="AB56" s="406"/>
      <c r="AC56" s="406"/>
      <c r="AD56" s="406"/>
      <c r="AE56" s="406"/>
      <c r="AF56" s="406"/>
      <c r="AG56" s="368">
        <f>'D.1.1-2 - ASŘ,KSŘ Soupis ...'!J32</f>
        <v>0</v>
      </c>
      <c r="AH56" s="369"/>
      <c r="AI56" s="369"/>
      <c r="AJ56" s="369"/>
      <c r="AK56" s="369"/>
      <c r="AL56" s="369"/>
      <c r="AM56" s="369"/>
      <c r="AN56" s="368">
        <f t="shared" si="0"/>
        <v>0</v>
      </c>
      <c r="AO56" s="369"/>
      <c r="AP56" s="369"/>
      <c r="AQ56" s="100" t="s">
        <v>86</v>
      </c>
      <c r="AR56" s="55"/>
      <c r="AS56" s="101">
        <v>0</v>
      </c>
      <c r="AT56" s="102">
        <f t="shared" si="1"/>
        <v>0</v>
      </c>
      <c r="AU56" s="103">
        <f>'D.1.1-2 - ASŘ,KSŘ Soupis ...'!P122</f>
        <v>0</v>
      </c>
      <c r="AV56" s="102">
        <f>'D.1.1-2 - ASŘ,KSŘ Soupis ...'!J35</f>
        <v>0</v>
      </c>
      <c r="AW56" s="102">
        <f>'D.1.1-2 - ASŘ,KSŘ Soupis ...'!J36</f>
        <v>0</v>
      </c>
      <c r="AX56" s="102">
        <f>'D.1.1-2 - ASŘ,KSŘ Soupis ...'!J37</f>
        <v>0</v>
      </c>
      <c r="AY56" s="102">
        <f>'D.1.1-2 - ASŘ,KSŘ Soupis ...'!J38</f>
        <v>0</v>
      </c>
      <c r="AZ56" s="102">
        <f>'D.1.1-2 - ASŘ,KSŘ Soupis ...'!F35</f>
        <v>0</v>
      </c>
      <c r="BA56" s="102">
        <f>'D.1.1-2 - ASŘ,KSŘ Soupis ...'!F36</f>
        <v>0</v>
      </c>
      <c r="BB56" s="102">
        <f>'D.1.1-2 - ASŘ,KSŘ Soupis ...'!F37</f>
        <v>0</v>
      </c>
      <c r="BC56" s="102">
        <f>'D.1.1-2 - ASŘ,KSŘ Soupis ...'!F38</f>
        <v>0</v>
      </c>
      <c r="BD56" s="104">
        <f>'D.1.1-2 - ASŘ,KSŘ Soupis ...'!F39</f>
        <v>0</v>
      </c>
      <c r="BT56" s="105" t="s">
        <v>82</v>
      </c>
      <c r="BV56" s="105" t="s">
        <v>75</v>
      </c>
      <c r="BW56" s="105" t="s">
        <v>87</v>
      </c>
      <c r="BX56" s="105" t="s">
        <v>81</v>
      </c>
      <c r="CL56" s="105" t="s">
        <v>19</v>
      </c>
    </row>
    <row r="57" spans="1:91" s="4" customFormat="1" ht="16.5" customHeight="1" x14ac:dyDescent="0.2">
      <c r="A57" s="98" t="s">
        <v>83</v>
      </c>
      <c r="B57" s="53"/>
      <c r="C57" s="99"/>
      <c r="D57" s="99"/>
      <c r="E57" s="406" t="s">
        <v>88</v>
      </c>
      <c r="F57" s="406"/>
      <c r="G57" s="406"/>
      <c r="H57" s="406"/>
      <c r="I57" s="406"/>
      <c r="J57" s="99"/>
      <c r="K57" s="406" t="s">
        <v>89</v>
      </c>
      <c r="L57" s="406"/>
      <c r="M57" s="406"/>
      <c r="N57" s="406"/>
      <c r="O57" s="406"/>
      <c r="P57" s="406"/>
      <c r="Q57" s="406"/>
      <c r="R57" s="406"/>
      <c r="S57" s="406"/>
      <c r="T57" s="406"/>
      <c r="U57" s="406"/>
      <c r="V57" s="406"/>
      <c r="W57" s="406"/>
      <c r="X57" s="406"/>
      <c r="Y57" s="406"/>
      <c r="Z57" s="406"/>
      <c r="AA57" s="406"/>
      <c r="AB57" s="406"/>
      <c r="AC57" s="406"/>
      <c r="AD57" s="406"/>
      <c r="AE57" s="406"/>
      <c r="AF57" s="406"/>
      <c r="AG57" s="368">
        <f>'D.1.4.a - Zdravotechnika'!J32</f>
        <v>0</v>
      </c>
      <c r="AH57" s="369"/>
      <c r="AI57" s="369"/>
      <c r="AJ57" s="369"/>
      <c r="AK57" s="369"/>
      <c r="AL57" s="369"/>
      <c r="AM57" s="369"/>
      <c r="AN57" s="368">
        <f t="shared" si="0"/>
        <v>0</v>
      </c>
      <c r="AO57" s="369"/>
      <c r="AP57" s="369"/>
      <c r="AQ57" s="100" t="s">
        <v>86</v>
      </c>
      <c r="AR57" s="55"/>
      <c r="AS57" s="101">
        <v>0</v>
      </c>
      <c r="AT57" s="102">
        <f t="shared" si="1"/>
        <v>0</v>
      </c>
      <c r="AU57" s="103">
        <f>'D.1.4.a - Zdravotechnika'!P87</f>
        <v>0</v>
      </c>
      <c r="AV57" s="102">
        <f>'D.1.4.a - Zdravotechnika'!J35</f>
        <v>0</v>
      </c>
      <c r="AW57" s="102">
        <f>'D.1.4.a - Zdravotechnika'!J36</f>
        <v>0</v>
      </c>
      <c r="AX57" s="102">
        <f>'D.1.4.a - Zdravotechnika'!J37</f>
        <v>0</v>
      </c>
      <c r="AY57" s="102">
        <f>'D.1.4.a - Zdravotechnika'!J38</f>
        <v>0</v>
      </c>
      <c r="AZ57" s="102">
        <f>'D.1.4.a - Zdravotechnika'!F35</f>
        <v>0</v>
      </c>
      <c r="BA57" s="102">
        <f>'D.1.4.a - Zdravotechnika'!F36</f>
        <v>0</v>
      </c>
      <c r="BB57" s="102">
        <f>'D.1.4.a - Zdravotechnika'!F37</f>
        <v>0</v>
      </c>
      <c r="BC57" s="102">
        <f>'D.1.4.a - Zdravotechnika'!F38</f>
        <v>0</v>
      </c>
      <c r="BD57" s="104">
        <f>'D.1.4.a - Zdravotechnika'!F39</f>
        <v>0</v>
      </c>
      <c r="BT57" s="105" t="s">
        <v>82</v>
      </c>
      <c r="BV57" s="105" t="s">
        <v>75</v>
      </c>
      <c r="BW57" s="105" t="s">
        <v>90</v>
      </c>
      <c r="BX57" s="105" t="s">
        <v>81</v>
      </c>
      <c r="CL57" s="105" t="s">
        <v>21</v>
      </c>
    </row>
    <row r="58" spans="1:91" s="4" customFormat="1" ht="16.5" customHeight="1" x14ac:dyDescent="0.2">
      <c r="A58" s="98" t="s">
        <v>83</v>
      </c>
      <c r="B58" s="53"/>
      <c r="C58" s="99"/>
      <c r="D58" s="99"/>
      <c r="E58" s="406" t="s">
        <v>91</v>
      </c>
      <c r="F58" s="406"/>
      <c r="G58" s="406"/>
      <c r="H58" s="406"/>
      <c r="I58" s="406"/>
      <c r="J58" s="99"/>
      <c r="K58" s="406" t="s">
        <v>92</v>
      </c>
      <c r="L58" s="406"/>
      <c r="M58" s="406"/>
      <c r="N58" s="406"/>
      <c r="O58" s="406"/>
      <c r="P58" s="406"/>
      <c r="Q58" s="406"/>
      <c r="R58" s="406"/>
      <c r="S58" s="406"/>
      <c r="T58" s="406"/>
      <c r="U58" s="406"/>
      <c r="V58" s="406"/>
      <c r="W58" s="406"/>
      <c r="X58" s="406"/>
      <c r="Y58" s="406"/>
      <c r="Z58" s="406"/>
      <c r="AA58" s="406"/>
      <c r="AB58" s="406"/>
      <c r="AC58" s="406"/>
      <c r="AD58" s="406"/>
      <c r="AE58" s="406"/>
      <c r="AF58" s="406"/>
      <c r="AG58" s="368">
        <f>'D.1.4.b - Vzduchotechnika'!J32</f>
        <v>0</v>
      </c>
      <c r="AH58" s="369"/>
      <c r="AI58" s="369"/>
      <c r="AJ58" s="369"/>
      <c r="AK58" s="369"/>
      <c r="AL58" s="369"/>
      <c r="AM58" s="369"/>
      <c r="AN58" s="368">
        <f t="shared" si="0"/>
        <v>0</v>
      </c>
      <c r="AO58" s="369"/>
      <c r="AP58" s="369"/>
      <c r="AQ58" s="100" t="s">
        <v>86</v>
      </c>
      <c r="AR58" s="55"/>
      <c r="AS58" s="101">
        <v>0</v>
      </c>
      <c r="AT58" s="102">
        <f t="shared" si="1"/>
        <v>0</v>
      </c>
      <c r="AU58" s="103">
        <f>'D.1.4.b - Vzduchotechnika'!P89</f>
        <v>0</v>
      </c>
      <c r="AV58" s="102">
        <f>'D.1.4.b - Vzduchotechnika'!J35</f>
        <v>0</v>
      </c>
      <c r="AW58" s="102">
        <f>'D.1.4.b - Vzduchotechnika'!J36</f>
        <v>0</v>
      </c>
      <c r="AX58" s="102">
        <f>'D.1.4.b - Vzduchotechnika'!J37</f>
        <v>0</v>
      </c>
      <c r="AY58" s="102">
        <f>'D.1.4.b - Vzduchotechnika'!J38</f>
        <v>0</v>
      </c>
      <c r="AZ58" s="102">
        <f>'D.1.4.b - Vzduchotechnika'!F35</f>
        <v>0</v>
      </c>
      <c r="BA58" s="102">
        <f>'D.1.4.b - Vzduchotechnika'!F36</f>
        <v>0</v>
      </c>
      <c r="BB58" s="102">
        <f>'D.1.4.b - Vzduchotechnika'!F37</f>
        <v>0</v>
      </c>
      <c r="BC58" s="102">
        <f>'D.1.4.b - Vzduchotechnika'!F38</f>
        <v>0</v>
      </c>
      <c r="BD58" s="104">
        <f>'D.1.4.b - Vzduchotechnika'!F39</f>
        <v>0</v>
      </c>
      <c r="BT58" s="105" t="s">
        <v>82</v>
      </c>
      <c r="BV58" s="105" t="s">
        <v>75</v>
      </c>
      <c r="BW58" s="105" t="s">
        <v>93</v>
      </c>
      <c r="BX58" s="105" t="s">
        <v>81</v>
      </c>
      <c r="CL58" s="105" t="s">
        <v>21</v>
      </c>
    </row>
    <row r="59" spans="1:91" s="4" customFormat="1" ht="16.5" customHeight="1" x14ac:dyDescent="0.2">
      <c r="A59" s="98" t="s">
        <v>83</v>
      </c>
      <c r="B59" s="53"/>
      <c r="C59" s="99"/>
      <c r="D59" s="99"/>
      <c r="E59" s="406" t="s">
        <v>94</v>
      </c>
      <c r="F59" s="406"/>
      <c r="G59" s="406"/>
      <c r="H59" s="406"/>
      <c r="I59" s="406"/>
      <c r="J59" s="99"/>
      <c r="K59" s="406" t="s">
        <v>95</v>
      </c>
      <c r="L59" s="406"/>
      <c r="M59" s="406"/>
      <c r="N59" s="406"/>
      <c r="O59" s="406"/>
      <c r="P59" s="406"/>
      <c r="Q59" s="406"/>
      <c r="R59" s="406"/>
      <c r="S59" s="406"/>
      <c r="T59" s="406"/>
      <c r="U59" s="406"/>
      <c r="V59" s="406"/>
      <c r="W59" s="406"/>
      <c r="X59" s="406"/>
      <c r="Y59" s="406"/>
      <c r="Z59" s="406"/>
      <c r="AA59" s="406"/>
      <c r="AB59" s="406"/>
      <c r="AC59" s="406"/>
      <c r="AD59" s="406"/>
      <c r="AE59" s="406"/>
      <c r="AF59" s="406"/>
      <c r="AG59" s="368">
        <f>'D.1.4.c - Vytápění'!J32</f>
        <v>0</v>
      </c>
      <c r="AH59" s="369"/>
      <c r="AI59" s="369"/>
      <c r="AJ59" s="369"/>
      <c r="AK59" s="369"/>
      <c r="AL59" s="369"/>
      <c r="AM59" s="369"/>
      <c r="AN59" s="368">
        <f t="shared" si="0"/>
        <v>0</v>
      </c>
      <c r="AO59" s="369"/>
      <c r="AP59" s="369"/>
      <c r="AQ59" s="100" t="s">
        <v>86</v>
      </c>
      <c r="AR59" s="55"/>
      <c r="AS59" s="101">
        <v>0</v>
      </c>
      <c r="AT59" s="102">
        <f t="shared" si="1"/>
        <v>0</v>
      </c>
      <c r="AU59" s="103">
        <f>'D.1.4.c - Vytápění'!P99</f>
        <v>0</v>
      </c>
      <c r="AV59" s="102">
        <f>'D.1.4.c - Vytápění'!J35</f>
        <v>0</v>
      </c>
      <c r="AW59" s="102">
        <f>'D.1.4.c - Vytápění'!J36</f>
        <v>0</v>
      </c>
      <c r="AX59" s="102">
        <f>'D.1.4.c - Vytápění'!J37</f>
        <v>0</v>
      </c>
      <c r="AY59" s="102">
        <f>'D.1.4.c - Vytápění'!J38</f>
        <v>0</v>
      </c>
      <c r="AZ59" s="102">
        <f>'D.1.4.c - Vytápění'!F35</f>
        <v>0</v>
      </c>
      <c r="BA59" s="102">
        <f>'D.1.4.c - Vytápění'!F36</f>
        <v>0</v>
      </c>
      <c r="BB59" s="102">
        <f>'D.1.4.c - Vytápění'!F37</f>
        <v>0</v>
      </c>
      <c r="BC59" s="102">
        <f>'D.1.4.c - Vytápění'!F38</f>
        <v>0</v>
      </c>
      <c r="BD59" s="104">
        <f>'D.1.4.c - Vytápění'!F39</f>
        <v>0</v>
      </c>
      <c r="BT59" s="105" t="s">
        <v>82</v>
      </c>
      <c r="BV59" s="105" t="s">
        <v>75</v>
      </c>
      <c r="BW59" s="105" t="s">
        <v>96</v>
      </c>
      <c r="BX59" s="105" t="s">
        <v>81</v>
      </c>
      <c r="CL59" s="105" t="s">
        <v>21</v>
      </c>
    </row>
    <row r="60" spans="1:91" s="4" customFormat="1" ht="16.5" customHeight="1" x14ac:dyDescent="0.2">
      <c r="A60" s="98" t="s">
        <v>83</v>
      </c>
      <c r="B60" s="53"/>
      <c r="C60" s="99"/>
      <c r="D60" s="99"/>
      <c r="E60" s="406" t="s">
        <v>97</v>
      </c>
      <c r="F60" s="406"/>
      <c r="G60" s="406"/>
      <c r="H60" s="406"/>
      <c r="I60" s="406"/>
      <c r="J60" s="99"/>
      <c r="K60" s="406" t="s">
        <v>98</v>
      </c>
      <c r="L60" s="406"/>
      <c r="M60" s="406"/>
      <c r="N60" s="406"/>
      <c r="O60" s="406"/>
      <c r="P60" s="406"/>
      <c r="Q60" s="406"/>
      <c r="R60" s="406"/>
      <c r="S60" s="406"/>
      <c r="T60" s="406"/>
      <c r="U60" s="406"/>
      <c r="V60" s="406"/>
      <c r="W60" s="406"/>
      <c r="X60" s="406"/>
      <c r="Y60" s="406"/>
      <c r="Z60" s="406"/>
      <c r="AA60" s="406"/>
      <c r="AB60" s="406"/>
      <c r="AC60" s="406"/>
      <c r="AD60" s="406"/>
      <c r="AE60" s="406"/>
      <c r="AF60" s="406"/>
      <c r="AG60" s="368">
        <f>'D.1.4.d - Silnoproud'!J32</f>
        <v>0</v>
      </c>
      <c r="AH60" s="369"/>
      <c r="AI60" s="369"/>
      <c r="AJ60" s="369"/>
      <c r="AK60" s="369"/>
      <c r="AL60" s="369"/>
      <c r="AM60" s="369"/>
      <c r="AN60" s="368">
        <f t="shared" si="0"/>
        <v>0</v>
      </c>
      <c r="AO60" s="369"/>
      <c r="AP60" s="369"/>
      <c r="AQ60" s="100" t="s">
        <v>86</v>
      </c>
      <c r="AR60" s="55"/>
      <c r="AS60" s="101">
        <v>0</v>
      </c>
      <c r="AT60" s="102">
        <f t="shared" si="1"/>
        <v>0</v>
      </c>
      <c r="AU60" s="103">
        <f>'D.1.4.d - Silnoproud'!P89</f>
        <v>0</v>
      </c>
      <c r="AV60" s="102">
        <f>'D.1.4.d - Silnoproud'!J35</f>
        <v>0</v>
      </c>
      <c r="AW60" s="102">
        <f>'D.1.4.d - Silnoproud'!J36</f>
        <v>0</v>
      </c>
      <c r="AX60" s="102">
        <f>'D.1.4.d - Silnoproud'!J37</f>
        <v>0</v>
      </c>
      <c r="AY60" s="102">
        <f>'D.1.4.d - Silnoproud'!J38</f>
        <v>0</v>
      </c>
      <c r="AZ60" s="102">
        <f>'D.1.4.d - Silnoproud'!F35</f>
        <v>0</v>
      </c>
      <c r="BA60" s="102">
        <f>'D.1.4.d - Silnoproud'!F36</f>
        <v>0</v>
      </c>
      <c r="BB60" s="102">
        <f>'D.1.4.d - Silnoproud'!F37</f>
        <v>0</v>
      </c>
      <c r="BC60" s="102">
        <f>'D.1.4.d - Silnoproud'!F38</f>
        <v>0</v>
      </c>
      <c r="BD60" s="104">
        <f>'D.1.4.d - Silnoproud'!F39</f>
        <v>0</v>
      </c>
      <c r="BT60" s="105" t="s">
        <v>82</v>
      </c>
      <c r="BV60" s="105" t="s">
        <v>75</v>
      </c>
      <c r="BW60" s="105" t="s">
        <v>99</v>
      </c>
      <c r="BX60" s="105" t="s">
        <v>81</v>
      </c>
      <c r="CL60" s="105" t="s">
        <v>21</v>
      </c>
    </row>
    <row r="61" spans="1:91" s="4" customFormat="1" ht="16.5" customHeight="1" x14ac:dyDescent="0.2">
      <c r="A61" s="98" t="s">
        <v>83</v>
      </c>
      <c r="B61" s="53"/>
      <c r="C61" s="99"/>
      <c r="D61" s="99"/>
      <c r="E61" s="406" t="s">
        <v>100</v>
      </c>
      <c r="F61" s="406"/>
      <c r="G61" s="406"/>
      <c r="H61" s="406"/>
      <c r="I61" s="406"/>
      <c r="J61" s="99"/>
      <c r="K61" s="406" t="s">
        <v>101</v>
      </c>
      <c r="L61" s="406"/>
      <c r="M61" s="406"/>
      <c r="N61" s="406"/>
      <c r="O61" s="406"/>
      <c r="P61" s="406"/>
      <c r="Q61" s="406"/>
      <c r="R61" s="406"/>
      <c r="S61" s="406"/>
      <c r="T61" s="406"/>
      <c r="U61" s="406"/>
      <c r="V61" s="406"/>
      <c r="W61" s="406"/>
      <c r="X61" s="406"/>
      <c r="Y61" s="406"/>
      <c r="Z61" s="406"/>
      <c r="AA61" s="406"/>
      <c r="AB61" s="406"/>
      <c r="AC61" s="406"/>
      <c r="AD61" s="406"/>
      <c r="AE61" s="406"/>
      <c r="AF61" s="406"/>
      <c r="AG61" s="368">
        <f>'D.1.4.e1 - Slaboproud - SK'!J32</f>
        <v>0</v>
      </c>
      <c r="AH61" s="369"/>
      <c r="AI61" s="369"/>
      <c r="AJ61" s="369"/>
      <c r="AK61" s="369"/>
      <c r="AL61" s="369"/>
      <c r="AM61" s="369"/>
      <c r="AN61" s="368">
        <f t="shared" si="0"/>
        <v>0</v>
      </c>
      <c r="AO61" s="369"/>
      <c r="AP61" s="369"/>
      <c r="AQ61" s="100" t="s">
        <v>86</v>
      </c>
      <c r="AR61" s="55"/>
      <c r="AS61" s="101">
        <v>0</v>
      </c>
      <c r="AT61" s="102">
        <f t="shared" si="1"/>
        <v>0</v>
      </c>
      <c r="AU61" s="103">
        <f>'D.1.4.e1 - Slaboproud - SK'!P90</f>
        <v>0</v>
      </c>
      <c r="AV61" s="102">
        <f>'D.1.4.e1 - Slaboproud - SK'!J35</f>
        <v>0</v>
      </c>
      <c r="AW61" s="102">
        <f>'D.1.4.e1 - Slaboproud - SK'!J36</f>
        <v>0</v>
      </c>
      <c r="AX61" s="102">
        <f>'D.1.4.e1 - Slaboproud - SK'!J37</f>
        <v>0</v>
      </c>
      <c r="AY61" s="102">
        <f>'D.1.4.e1 - Slaboproud - SK'!J38</f>
        <v>0</v>
      </c>
      <c r="AZ61" s="102">
        <f>'D.1.4.e1 - Slaboproud - SK'!F35</f>
        <v>0</v>
      </c>
      <c r="BA61" s="102">
        <f>'D.1.4.e1 - Slaboproud - SK'!F36</f>
        <v>0</v>
      </c>
      <c r="BB61" s="102">
        <f>'D.1.4.e1 - Slaboproud - SK'!F37</f>
        <v>0</v>
      </c>
      <c r="BC61" s="102">
        <f>'D.1.4.e1 - Slaboproud - SK'!F38</f>
        <v>0</v>
      </c>
      <c r="BD61" s="104">
        <f>'D.1.4.e1 - Slaboproud - SK'!F39</f>
        <v>0</v>
      </c>
      <c r="BT61" s="105" t="s">
        <v>82</v>
      </c>
      <c r="BV61" s="105" t="s">
        <v>75</v>
      </c>
      <c r="BW61" s="105" t="s">
        <v>102</v>
      </c>
      <c r="BX61" s="105" t="s">
        <v>81</v>
      </c>
      <c r="CL61" s="105" t="s">
        <v>21</v>
      </c>
    </row>
    <row r="62" spans="1:91" s="4" customFormat="1" ht="16.5" customHeight="1" x14ac:dyDescent="0.2">
      <c r="A62" s="98" t="s">
        <v>83</v>
      </c>
      <c r="B62" s="53"/>
      <c r="C62" s="99"/>
      <c r="D62" s="99"/>
      <c r="E62" s="406" t="s">
        <v>103</v>
      </c>
      <c r="F62" s="406"/>
      <c r="G62" s="406"/>
      <c r="H62" s="406"/>
      <c r="I62" s="406"/>
      <c r="J62" s="99"/>
      <c r="K62" s="406" t="s">
        <v>104</v>
      </c>
      <c r="L62" s="406"/>
      <c r="M62" s="406"/>
      <c r="N62" s="406"/>
      <c r="O62" s="406"/>
      <c r="P62" s="406"/>
      <c r="Q62" s="406"/>
      <c r="R62" s="406"/>
      <c r="S62" s="406"/>
      <c r="T62" s="406"/>
      <c r="U62" s="406"/>
      <c r="V62" s="406"/>
      <c r="W62" s="406"/>
      <c r="X62" s="406"/>
      <c r="Y62" s="406"/>
      <c r="Z62" s="406"/>
      <c r="AA62" s="406"/>
      <c r="AB62" s="406"/>
      <c r="AC62" s="406"/>
      <c r="AD62" s="406"/>
      <c r="AE62" s="406"/>
      <c r="AF62" s="406"/>
      <c r="AG62" s="368">
        <f>'D.1.4.e2 - Slaboproud - CCTV'!J32</f>
        <v>0</v>
      </c>
      <c r="AH62" s="369"/>
      <c r="AI62" s="369"/>
      <c r="AJ62" s="369"/>
      <c r="AK62" s="369"/>
      <c r="AL62" s="369"/>
      <c r="AM62" s="369"/>
      <c r="AN62" s="368">
        <f t="shared" si="0"/>
        <v>0</v>
      </c>
      <c r="AO62" s="369"/>
      <c r="AP62" s="369"/>
      <c r="AQ62" s="100" t="s">
        <v>86</v>
      </c>
      <c r="AR62" s="55"/>
      <c r="AS62" s="101">
        <v>0</v>
      </c>
      <c r="AT62" s="102">
        <f t="shared" si="1"/>
        <v>0</v>
      </c>
      <c r="AU62" s="103">
        <f>'D.1.4.e2 - Slaboproud - CCTV'!P89</f>
        <v>0</v>
      </c>
      <c r="AV62" s="102">
        <f>'D.1.4.e2 - Slaboproud - CCTV'!J35</f>
        <v>0</v>
      </c>
      <c r="AW62" s="102">
        <f>'D.1.4.e2 - Slaboproud - CCTV'!J36</f>
        <v>0</v>
      </c>
      <c r="AX62" s="102">
        <f>'D.1.4.e2 - Slaboproud - CCTV'!J37</f>
        <v>0</v>
      </c>
      <c r="AY62" s="102">
        <f>'D.1.4.e2 - Slaboproud - CCTV'!J38</f>
        <v>0</v>
      </c>
      <c r="AZ62" s="102">
        <f>'D.1.4.e2 - Slaboproud - CCTV'!F35</f>
        <v>0</v>
      </c>
      <c r="BA62" s="102">
        <f>'D.1.4.e2 - Slaboproud - CCTV'!F36</f>
        <v>0</v>
      </c>
      <c r="BB62" s="102">
        <f>'D.1.4.e2 - Slaboproud - CCTV'!F37</f>
        <v>0</v>
      </c>
      <c r="BC62" s="102">
        <f>'D.1.4.e2 - Slaboproud - CCTV'!F38</f>
        <v>0</v>
      </c>
      <c r="BD62" s="104">
        <f>'D.1.4.e2 - Slaboproud - CCTV'!F39</f>
        <v>0</v>
      </c>
      <c r="BT62" s="105" t="s">
        <v>82</v>
      </c>
      <c r="BV62" s="105" t="s">
        <v>75</v>
      </c>
      <c r="BW62" s="105" t="s">
        <v>105</v>
      </c>
      <c r="BX62" s="105" t="s">
        <v>81</v>
      </c>
      <c r="CL62" s="105" t="s">
        <v>21</v>
      </c>
    </row>
    <row r="63" spans="1:91" s="4" customFormat="1" ht="16.5" customHeight="1" x14ac:dyDescent="0.2">
      <c r="A63" s="98" t="s">
        <v>83</v>
      </c>
      <c r="B63" s="53"/>
      <c r="C63" s="99"/>
      <c r="D63" s="99"/>
      <c r="E63" s="406" t="s">
        <v>106</v>
      </c>
      <c r="F63" s="406"/>
      <c r="G63" s="406"/>
      <c r="H63" s="406"/>
      <c r="I63" s="406"/>
      <c r="J63" s="99"/>
      <c r="K63" s="406" t="s">
        <v>107</v>
      </c>
      <c r="L63" s="406"/>
      <c r="M63" s="406"/>
      <c r="N63" s="406"/>
      <c r="O63" s="406"/>
      <c r="P63" s="406"/>
      <c r="Q63" s="406"/>
      <c r="R63" s="406"/>
      <c r="S63" s="406"/>
      <c r="T63" s="406"/>
      <c r="U63" s="406"/>
      <c r="V63" s="406"/>
      <c r="W63" s="406"/>
      <c r="X63" s="406"/>
      <c r="Y63" s="406"/>
      <c r="Z63" s="406"/>
      <c r="AA63" s="406"/>
      <c r="AB63" s="406"/>
      <c r="AC63" s="406"/>
      <c r="AD63" s="406"/>
      <c r="AE63" s="406"/>
      <c r="AF63" s="406"/>
      <c r="AG63" s="368">
        <f>'D.1.4.e3 - Slaboproud - PZTS'!J32</f>
        <v>0</v>
      </c>
      <c r="AH63" s="369"/>
      <c r="AI63" s="369"/>
      <c r="AJ63" s="369"/>
      <c r="AK63" s="369"/>
      <c r="AL63" s="369"/>
      <c r="AM63" s="369"/>
      <c r="AN63" s="368">
        <f t="shared" si="0"/>
        <v>0</v>
      </c>
      <c r="AO63" s="369"/>
      <c r="AP63" s="369"/>
      <c r="AQ63" s="100" t="s">
        <v>86</v>
      </c>
      <c r="AR63" s="55"/>
      <c r="AS63" s="101">
        <v>0</v>
      </c>
      <c r="AT63" s="102">
        <f t="shared" si="1"/>
        <v>0</v>
      </c>
      <c r="AU63" s="103">
        <f>'D.1.4.e3 - Slaboproud - PZTS'!P90</f>
        <v>0</v>
      </c>
      <c r="AV63" s="102">
        <f>'D.1.4.e3 - Slaboproud - PZTS'!J35</f>
        <v>0</v>
      </c>
      <c r="AW63" s="102">
        <f>'D.1.4.e3 - Slaboproud - PZTS'!J36</f>
        <v>0</v>
      </c>
      <c r="AX63" s="102">
        <f>'D.1.4.e3 - Slaboproud - PZTS'!J37</f>
        <v>0</v>
      </c>
      <c r="AY63" s="102">
        <f>'D.1.4.e3 - Slaboproud - PZTS'!J38</f>
        <v>0</v>
      </c>
      <c r="AZ63" s="102">
        <f>'D.1.4.e3 - Slaboproud - PZTS'!F35</f>
        <v>0</v>
      </c>
      <c r="BA63" s="102">
        <f>'D.1.4.e3 - Slaboproud - PZTS'!F36</f>
        <v>0</v>
      </c>
      <c r="BB63" s="102">
        <f>'D.1.4.e3 - Slaboproud - PZTS'!F37</f>
        <v>0</v>
      </c>
      <c r="BC63" s="102">
        <f>'D.1.4.e3 - Slaboproud - PZTS'!F38</f>
        <v>0</v>
      </c>
      <c r="BD63" s="104">
        <f>'D.1.4.e3 - Slaboproud - PZTS'!F39</f>
        <v>0</v>
      </c>
      <c r="BT63" s="105" t="s">
        <v>82</v>
      </c>
      <c r="BV63" s="105" t="s">
        <v>75</v>
      </c>
      <c r="BW63" s="105" t="s">
        <v>108</v>
      </c>
      <c r="BX63" s="105" t="s">
        <v>81</v>
      </c>
      <c r="CL63" s="105" t="s">
        <v>21</v>
      </c>
    </row>
    <row r="64" spans="1:91" s="4" customFormat="1" ht="16.5" customHeight="1" x14ac:dyDescent="0.2">
      <c r="A64" s="98" t="s">
        <v>83</v>
      </c>
      <c r="B64" s="53"/>
      <c r="C64" s="99"/>
      <c r="D64" s="99"/>
      <c r="E64" s="406" t="s">
        <v>109</v>
      </c>
      <c r="F64" s="406"/>
      <c r="G64" s="406"/>
      <c r="H64" s="406"/>
      <c r="I64" s="406"/>
      <c r="J64" s="99"/>
      <c r="K64" s="406" t="s">
        <v>110</v>
      </c>
      <c r="L64" s="406"/>
      <c r="M64" s="406"/>
      <c r="N64" s="406"/>
      <c r="O64" s="406"/>
      <c r="P64" s="406"/>
      <c r="Q64" s="406"/>
      <c r="R64" s="406"/>
      <c r="S64" s="406"/>
      <c r="T64" s="406"/>
      <c r="U64" s="406"/>
      <c r="V64" s="406"/>
      <c r="W64" s="406"/>
      <c r="X64" s="406"/>
      <c r="Y64" s="406"/>
      <c r="Z64" s="406"/>
      <c r="AA64" s="406"/>
      <c r="AB64" s="406"/>
      <c r="AC64" s="406"/>
      <c r="AD64" s="406"/>
      <c r="AE64" s="406"/>
      <c r="AF64" s="406"/>
      <c r="AG64" s="368">
        <f>'D.1.4.e4 - Slaboproud - MR'!J32</f>
        <v>0</v>
      </c>
      <c r="AH64" s="369"/>
      <c r="AI64" s="369"/>
      <c r="AJ64" s="369"/>
      <c r="AK64" s="369"/>
      <c r="AL64" s="369"/>
      <c r="AM64" s="369"/>
      <c r="AN64" s="368">
        <f t="shared" si="0"/>
        <v>0</v>
      </c>
      <c r="AO64" s="369"/>
      <c r="AP64" s="369"/>
      <c r="AQ64" s="100" t="s">
        <v>86</v>
      </c>
      <c r="AR64" s="55"/>
      <c r="AS64" s="101">
        <v>0</v>
      </c>
      <c r="AT64" s="102">
        <f t="shared" si="1"/>
        <v>0</v>
      </c>
      <c r="AU64" s="103">
        <f>'D.1.4.e4 - Slaboproud - MR'!P90</f>
        <v>0</v>
      </c>
      <c r="AV64" s="102">
        <f>'D.1.4.e4 - Slaboproud - MR'!J35</f>
        <v>0</v>
      </c>
      <c r="AW64" s="102">
        <f>'D.1.4.e4 - Slaboproud - MR'!J36</f>
        <v>0</v>
      </c>
      <c r="AX64" s="102">
        <f>'D.1.4.e4 - Slaboproud - MR'!J37</f>
        <v>0</v>
      </c>
      <c r="AY64" s="102">
        <f>'D.1.4.e4 - Slaboproud - MR'!J38</f>
        <v>0</v>
      </c>
      <c r="AZ64" s="102">
        <f>'D.1.4.e4 - Slaboproud - MR'!F35</f>
        <v>0</v>
      </c>
      <c r="BA64" s="102">
        <f>'D.1.4.e4 - Slaboproud - MR'!F36</f>
        <v>0</v>
      </c>
      <c r="BB64" s="102">
        <f>'D.1.4.e4 - Slaboproud - MR'!F37</f>
        <v>0</v>
      </c>
      <c r="BC64" s="102">
        <f>'D.1.4.e4 - Slaboproud - MR'!F38</f>
        <v>0</v>
      </c>
      <c r="BD64" s="104">
        <f>'D.1.4.e4 - Slaboproud - MR'!F39</f>
        <v>0</v>
      </c>
      <c r="BT64" s="105" t="s">
        <v>82</v>
      </c>
      <c r="BV64" s="105" t="s">
        <v>75</v>
      </c>
      <c r="BW64" s="105" t="s">
        <v>111</v>
      </c>
      <c r="BX64" s="105" t="s">
        <v>81</v>
      </c>
      <c r="CL64" s="105" t="s">
        <v>21</v>
      </c>
    </row>
    <row r="65" spans="1:91" s="4" customFormat="1" ht="16.5" customHeight="1" x14ac:dyDescent="0.2">
      <c r="A65" s="98" t="s">
        <v>83</v>
      </c>
      <c r="B65" s="53"/>
      <c r="C65" s="99"/>
      <c r="D65" s="99"/>
      <c r="E65" s="406" t="s">
        <v>112</v>
      </c>
      <c r="F65" s="406"/>
      <c r="G65" s="406"/>
      <c r="H65" s="406"/>
      <c r="I65" s="406"/>
      <c r="J65" s="99"/>
      <c r="K65" s="406" t="s">
        <v>113</v>
      </c>
      <c r="L65" s="406"/>
      <c r="M65" s="406"/>
      <c r="N65" s="406"/>
      <c r="O65" s="406"/>
      <c r="P65" s="406"/>
      <c r="Q65" s="406"/>
      <c r="R65" s="406"/>
      <c r="S65" s="406"/>
      <c r="T65" s="406"/>
      <c r="U65" s="406"/>
      <c r="V65" s="406"/>
      <c r="W65" s="406"/>
      <c r="X65" s="406"/>
      <c r="Y65" s="406"/>
      <c r="Z65" s="406"/>
      <c r="AA65" s="406"/>
      <c r="AB65" s="406"/>
      <c r="AC65" s="406"/>
      <c r="AD65" s="406"/>
      <c r="AE65" s="406"/>
      <c r="AF65" s="406"/>
      <c r="AG65" s="368">
        <f>'D.1.4.e5 - Slaboproud - JČ'!J32</f>
        <v>0</v>
      </c>
      <c r="AH65" s="369"/>
      <c r="AI65" s="369"/>
      <c r="AJ65" s="369"/>
      <c r="AK65" s="369"/>
      <c r="AL65" s="369"/>
      <c r="AM65" s="369"/>
      <c r="AN65" s="368">
        <f t="shared" si="0"/>
        <v>0</v>
      </c>
      <c r="AO65" s="369"/>
      <c r="AP65" s="369"/>
      <c r="AQ65" s="100" t="s">
        <v>86</v>
      </c>
      <c r="AR65" s="55"/>
      <c r="AS65" s="101">
        <v>0</v>
      </c>
      <c r="AT65" s="102">
        <f t="shared" si="1"/>
        <v>0</v>
      </c>
      <c r="AU65" s="103">
        <f>'D.1.4.e5 - Slaboproud - JČ'!P90</f>
        <v>0</v>
      </c>
      <c r="AV65" s="102">
        <f>'D.1.4.e5 - Slaboproud - JČ'!J35</f>
        <v>0</v>
      </c>
      <c r="AW65" s="102">
        <f>'D.1.4.e5 - Slaboproud - JČ'!J36</f>
        <v>0</v>
      </c>
      <c r="AX65" s="102">
        <f>'D.1.4.e5 - Slaboproud - JČ'!J37</f>
        <v>0</v>
      </c>
      <c r="AY65" s="102">
        <f>'D.1.4.e5 - Slaboproud - JČ'!J38</f>
        <v>0</v>
      </c>
      <c r="AZ65" s="102">
        <f>'D.1.4.e5 - Slaboproud - JČ'!F35</f>
        <v>0</v>
      </c>
      <c r="BA65" s="102">
        <f>'D.1.4.e5 - Slaboproud - JČ'!F36</f>
        <v>0</v>
      </c>
      <c r="BB65" s="102">
        <f>'D.1.4.e5 - Slaboproud - JČ'!F37</f>
        <v>0</v>
      </c>
      <c r="BC65" s="102">
        <f>'D.1.4.e5 - Slaboproud - JČ'!F38</f>
        <v>0</v>
      </c>
      <c r="BD65" s="104">
        <f>'D.1.4.e5 - Slaboproud - JČ'!F39</f>
        <v>0</v>
      </c>
      <c r="BT65" s="105" t="s">
        <v>82</v>
      </c>
      <c r="BV65" s="105" t="s">
        <v>75</v>
      </c>
      <c r="BW65" s="105" t="s">
        <v>114</v>
      </c>
      <c r="BX65" s="105" t="s">
        <v>81</v>
      </c>
      <c r="CL65" s="105" t="s">
        <v>21</v>
      </c>
    </row>
    <row r="66" spans="1:91" s="4" customFormat="1" ht="16.5" customHeight="1" x14ac:dyDescent="0.2">
      <c r="A66" s="98" t="s">
        <v>83</v>
      </c>
      <c r="B66" s="53"/>
      <c r="C66" s="99"/>
      <c r="D66" s="99"/>
      <c r="E66" s="406" t="s">
        <v>115</v>
      </c>
      <c r="F66" s="406"/>
      <c r="G66" s="406"/>
      <c r="H66" s="406"/>
      <c r="I66" s="406"/>
      <c r="J66" s="99"/>
      <c r="K66" s="406" t="s">
        <v>116</v>
      </c>
      <c r="L66" s="406"/>
      <c r="M66" s="406"/>
      <c r="N66" s="406"/>
      <c r="O66" s="406"/>
      <c r="P66" s="406"/>
      <c r="Q66" s="406"/>
      <c r="R66" s="406"/>
      <c r="S66" s="406"/>
      <c r="T66" s="406"/>
      <c r="U66" s="406"/>
      <c r="V66" s="406"/>
      <c r="W66" s="406"/>
      <c r="X66" s="406"/>
      <c r="Y66" s="406"/>
      <c r="Z66" s="406"/>
      <c r="AA66" s="406"/>
      <c r="AB66" s="406"/>
      <c r="AC66" s="406"/>
      <c r="AD66" s="406"/>
      <c r="AE66" s="406"/>
      <c r="AF66" s="406"/>
      <c r="AG66" s="368">
        <f>'D.1.4.f - Měření a regulace'!J32</f>
        <v>0</v>
      </c>
      <c r="AH66" s="369"/>
      <c r="AI66" s="369"/>
      <c r="AJ66" s="369"/>
      <c r="AK66" s="369"/>
      <c r="AL66" s="369"/>
      <c r="AM66" s="369"/>
      <c r="AN66" s="368">
        <f t="shared" si="0"/>
        <v>0</v>
      </c>
      <c r="AO66" s="369"/>
      <c r="AP66" s="369"/>
      <c r="AQ66" s="100" t="s">
        <v>86</v>
      </c>
      <c r="AR66" s="55"/>
      <c r="AS66" s="101">
        <v>0</v>
      </c>
      <c r="AT66" s="102">
        <f t="shared" si="1"/>
        <v>0</v>
      </c>
      <c r="AU66" s="103">
        <f>'D.1.4.f - Měření a regulace'!P85</f>
        <v>0</v>
      </c>
      <c r="AV66" s="102">
        <f>'D.1.4.f - Měření a regulace'!J35</f>
        <v>0</v>
      </c>
      <c r="AW66" s="102">
        <f>'D.1.4.f - Měření a regulace'!J36</f>
        <v>0</v>
      </c>
      <c r="AX66" s="102">
        <f>'D.1.4.f - Měření a regulace'!J37</f>
        <v>0</v>
      </c>
      <c r="AY66" s="102">
        <f>'D.1.4.f - Měření a regulace'!J38</f>
        <v>0</v>
      </c>
      <c r="AZ66" s="102">
        <f>'D.1.4.f - Měření a regulace'!F35</f>
        <v>0</v>
      </c>
      <c r="BA66" s="102">
        <f>'D.1.4.f - Měření a regulace'!F36</f>
        <v>0</v>
      </c>
      <c r="BB66" s="102">
        <f>'D.1.4.f - Měření a regulace'!F37</f>
        <v>0</v>
      </c>
      <c r="BC66" s="102">
        <f>'D.1.4.f - Měření a regulace'!F38</f>
        <v>0</v>
      </c>
      <c r="BD66" s="104">
        <f>'D.1.4.f - Měření a regulace'!F39</f>
        <v>0</v>
      </c>
      <c r="BT66" s="105" t="s">
        <v>82</v>
      </c>
      <c r="BV66" s="105" t="s">
        <v>75</v>
      </c>
      <c r="BW66" s="105" t="s">
        <v>117</v>
      </c>
      <c r="BX66" s="105" t="s">
        <v>81</v>
      </c>
      <c r="CL66" s="105" t="s">
        <v>21</v>
      </c>
    </row>
    <row r="67" spans="1:91" s="4" customFormat="1" ht="16.5" customHeight="1" x14ac:dyDescent="0.2">
      <c r="A67" s="98" t="s">
        <v>83</v>
      </c>
      <c r="B67" s="53"/>
      <c r="C67" s="99"/>
      <c r="D67" s="99"/>
      <c r="E67" s="406" t="s">
        <v>118</v>
      </c>
      <c r="F67" s="406"/>
      <c r="G67" s="406"/>
      <c r="H67" s="406"/>
      <c r="I67" s="406"/>
      <c r="J67" s="99"/>
      <c r="K67" s="406" t="s">
        <v>119</v>
      </c>
      <c r="L67" s="406"/>
      <c r="M67" s="406"/>
      <c r="N67" s="406"/>
      <c r="O67" s="406"/>
      <c r="P67" s="406"/>
      <c r="Q67" s="406"/>
      <c r="R67" s="406"/>
      <c r="S67" s="406"/>
      <c r="T67" s="406"/>
      <c r="U67" s="406"/>
      <c r="V67" s="406"/>
      <c r="W67" s="406"/>
      <c r="X67" s="406"/>
      <c r="Y67" s="406"/>
      <c r="Z67" s="406"/>
      <c r="AA67" s="406"/>
      <c r="AB67" s="406"/>
      <c r="AC67" s="406"/>
      <c r="AD67" s="406"/>
      <c r="AE67" s="406"/>
      <c r="AF67" s="406"/>
      <c r="AG67" s="368">
        <f>'D.1.4.g - Přeložka SEK'!J32</f>
        <v>0</v>
      </c>
      <c r="AH67" s="369"/>
      <c r="AI67" s="369"/>
      <c r="AJ67" s="369"/>
      <c r="AK67" s="369"/>
      <c r="AL67" s="369"/>
      <c r="AM67" s="369"/>
      <c r="AN67" s="368">
        <f t="shared" si="0"/>
        <v>0</v>
      </c>
      <c r="AO67" s="369"/>
      <c r="AP67" s="369"/>
      <c r="AQ67" s="100" t="s">
        <v>86</v>
      </c>
      <c r="AR67" s="55"/>
      <c r="AS67" s="101">
        <v>0</v>
      </c>
      <c r="AT67" s="102">
        <f t="shared" si="1"/>
        <v>0</v>
      </c>
      <c r="AU67" s="103">
        <f>'D.1.4.g - Přeložka SEK'!P87</f>
        <v>0</v>
      </c>
      <c r="AV67" s="102">
        <f>'D.1.4.g - Přeložka SEK'!J35</f>
        <v>0</v>
      </c>
      <c r="AW67" s="102">
        <f>'D.1.4.g - Přeložka SEK'!J36</f>
        <v>0</v>
      </c>
      <c r="AX67" s="102">
        <f>'D.1.4.g - Přeložka SEK'!J37</f>
        <v>0</v>
      </c>
      <c r="AY67" s="102">
        <f>'D.1.4.g - Přeložka SEK'!J38</f>
        <v>0</v>
      </c>
      <c r="AZ67" s="102">
        <f>'D.1.4.g - Přeložka SEK'!F35</f>
        <v>0</v>
      </c>
      <c r="BA67" s="102">
        <f>'D.1.4.g - Přeložka SEK'!F36</f>
        <v>0</v>
      </c>
      <c r="BB67" s="102">
        <f>'D.1.4.g - Přeložka SEK'!F37</f>
        <v>0</v>
      </c>
      <c r="BC67" s="102">
        <f>'D.1.4.g - Přeložka SEK'!F38</f>
        <v>0</v>
      </c>
      <c r="BD67" s="104">
        <f>'D.1.4.g - Přeložka SEK'!F39</f>
        <v>0</v>
      </c>
      <c r="BT67" s="105" t="s">
        <v>82</v>
      </c>
      <c r="BV67" s="105" t="s">
        <v>75</v>
      </c>
      <c r="BW67" s="105" t="s">
        <v>120</v>
      </c>
      <c r="BX67" s="105" t="s">
        <v>81</v>
      </c>
      <c r="CL67" s="105" t="s">
        <v>19</v>
      </c>
    </row>
    <row r="68" spans="1:91" s="4" customFormat="1" ht="16.5" customHeight="1" x14ac:dyDescent="0.2">
      <c r="A68" s="98" t="s">
        <v>83</v>
      </c>
      <c r="B68" s="53"/>
      <c r="C68" s="99"/>
      <c r="D68" s="99"/>
      <c r="E68" s="406" t="s">
        <v>121</v>
      </c>
      <c r="F68" s="406"/>
      <c r="G68" s="406"/>
      <c r="H68" s="406"/>
      <c r="I68" s="406"/>
      <c r="J68" s="99"/>
      <c r="K68" s="406" t="s">
        <v>122</v>
      </c>
      <c r="L68" s="406"/>
      <c r="M68" s="406"/>
      <c r="N68" s="406"/>
      <c r="O68" s="406"/>
      <c r="P68" s="406"/>
      <c r="Q68" s="406"/>
      <c r="R68" s="406"/>
      <c r="S68" s="406"/>
      <c r="T68" s="406"/>
      <c r="U68" s="406"/>
      <c r="V68" s="406"/>
      <c r="W68" s="406"/>
      <c r="X68" s="406"/>
      <c r="Y68" s="406"/>
      <c r="Z68" s="406"/>
      <c r="AA68" s="406"/>
      <c r="AB68" s="406"/>
      <c r="AC68" s="406"/>
      <c r="AD68" s="406"/>
      <c r="AE68" s="406"/>
      <c r="AF68" s="406"/>
      <c r="AG68" s="368">
        <f>'D.1.4.h - Sadové úpravy'!J32</f>
        <v>0</v>
      </c>
      <c r="AH68" s="369"/>
      <c r="AI68" s="369"/>
      <c r="AJ68" s="369"/>
      <c r="AK68" s="369"/>
      <c r="AL68" s="369"/>
      <c r="AM68" s="369"/>
      <c r="AN68" s="368">
        <f t="shared" si="0"/>
        <v>0</v>
      </c>
      <c r="AO68" s="369"/>
      <c r="AP68" s="369"/>
      <c r="AQ68" s="100" t="s">
        <v>86</v>
      </c>
      <c r="AR68" s="55"/>
      <c r="AS68" s="101">
        <v>0</v>
      </c>
      <c r="AT68" s="102">
        <f t="shared" si="1"/>
        <v>0</v>
      </c>
      <c r="AU68" s="103">
        <f>'D.1.4.h - Sadové úpravy'!P89</f>
        <v>0</v>
      </c>
      <c r="AV68" s="102">
        <f>'D.1.4.h - Sadové úpravy'!J35</f>
        <v>0</v>
      </c>
      <c r="AW68" s="102">
        <f>'D.1.4.h - Sadové úpravy'!J36</f>
        <v>0</v>
      </c>
      <c r="AX68" s="102">
        <f>'D.1.4.h - Sadové úpravy'!J37</f>
        <v>0</v>
      </c>
      <c r="AY68" s="102">
        <f>'D.1.4.h - Sadové úpravy'!J38</f>
        <v>0</v>
      </c>
      <c r="AZ68" s="102">
        <f>'D.1.4.h - Sadové úpravy'!F35</f>
        <v>0</v>
      </c>
      <c r="BA68" s="102">
        <f>'D.1.4.h - Sadové úpravy'!F36</f>
        <v>0</v>
      </c>
      <c r="BB68" s="102">
        <f>'D.1.4.h - Sadové úpravy'!F37</f>
        <v>0</v>
      </c>
      <c r="BC68" s="102">
        <f>'D.1.4.h - Sadové úpravy'!F38</f>
        <v>0</v>
      </c>
      <c r="BD68" s="104">
        <f>'D.1.4.h - Sadové úpravy'!F39</f>
        <v>0</v>
      </c>
      <c r="BT68" s="105" t="s">
        <v>82</v>
      </c>
      <c r="BV68" s="105" t="s">
        <v>75</v>
      </c>
      <c r="BW68" s="105" t="s">
        <v>123</v>
      </c>
      <c r="BX68" s="105" t="s">
        <v>81</v>
      </c>
      <c r="CL68" s="105" t="s">
        <v>21</v>
      </c>
    </row>
    <row r="69" spans="1:91" s="4" customFormat="1" ht="16.5" customHeight="1" x14ac:dyDescent="0.2">
      <c r="A69" s="98" t="s">
        <v>83</v>
      </c>
      <c r="B69" s="53"/>
      <c r="C69" s="99"/>
      <c r="D69" s="99"/>
      <c r="E69" s="406" t="s">
        <v>124</v>
      </c>
      <c r="F69" s="406"/>
      <c r="G69" s="406"/>
      <c r="H69" s="406"/>
      <c r="I69" s="406"/>
      <c r="J69" s="99"/>
      <c r="K69" s="406" t="s">
        <v>125</v>
      </c>
      <c r="L69" s="406"/>
      <c r="M69" s="406"/>
      <c r="N69" s="406"/>
      <c r="O69" s="406"/>
      <c r="P69" s="406"/>
      <c r="Q69" s="406"/>
      <c r="R69" s="406"/>
      <c r="S69" s="406"/>
      <c r="T69" s="406"/>
      <c r="U69" s="406"/>
      <c r="V69" s="406"/>
      <c r="W69" s="406"/>
      <c r="X69" s="406"/>
      <c r="Y69" s="406"/>
      <c r="Z69" s="406"/>
      <c r="AA69" s="406"/>
      <c r="AB69" s="406"/>
      <c r="AC69" s="406"/>
      <c r="AD69" s="406"/>
      <c r="AE69" s="406"/>
      <c r="AF69" s="406"/>
      <c r="AG69" s="368">
        <f>'D.1.4.i - Zpevněné plochy'!J32</f>
        <v>0</v>
      </c>
      <c r="AH69" s="369"/>
      <c r="AI69" s="369"/>
      <c r="AJ69" s="369"/>
      <c r="AK69" s="369"/>
      <c r="AL69" s="369"/>
      <c r="AM69" s="369"/>
      <c r="AN69" s="368">
        <f t="shared" si="0"/>
        <v>0</v>
      </c>
      <c r="AO69" s="369"/>
      <c r="AP69" s="369"/>
      <c r="AQ69" s="100" t="s">
        <v>86</v>
      </c>
      <c r="AR69" s="55"/>
      <c r="AS69" s="101">
        <v>0</v>
      </c>
      <c r="AT69" s="102">
        <f t="shared" si="1"/>
        <v>0</v>
      </c>
      <c r="AU69" s="103">
        <f>'D.1.4.i - Zpevněné plochy'!P93</f>
        <v>0</v>
      </c>
      <c r="AV69" s="102">
        <f>'D.1.4.i - Zpevněné plochy'!J35</f>
        <v>0</v>
      </c>
      <c r="AW69" s="102">
        <f>'D.1.4.i - Zpevněné plochy'!J36</f>
        <v>0</v>
      </c>
      <c r="AX69" s="102">
        <f>'D.1.4.i - Zpevněné plochy'!J37</f>
        <v>0</v>
      </c>
      <c r="AY69" s="102">
        <f>'D.1.4.i - Zpevněné plochy'!J38</f>
        <v>0</v>
      </c>
      <c r="AZ69" s="102">
        <f>'D.1.4.i - Zpevněné plochy'!F35</f>
        <v>0</v>
      </c>
      <c r="BA69" s="102">
        <f>'D.1.4.i - Zpevněné plochy'!F36</f>
        <v>0</v>
      </c>
      <c r="BB69" s="102">
        <f>'D.1.4.i - Zpevněné plochy'!F37</f>
        <v>0</v>
      </c>
      <c r="BC69" s="102">
        <f>'D.1.4.i - Zpevněné plochy'!F38</f>
        <v>0</v>
      </c>
      <c r="BD69" s="104">
        <f>'D.1.4.i - Zpevněné plochy'!F39</f>
        <v>0</v>
      </c>
      <c r="BT69" s="105" t="s">
        <v>82</v>
      </c>
      <c r="BV69" s="105" t="s">
        <v>75</v>
      </c>
      <c r="BW69" s="105" t="s">
        <v>126</v>
      </c>
      <c r="BX69" s="105" t="s">
        <v>81</v>
      </c>
      <c r="CL69" s="105" t="s">
        <v>21</v>
      </c>
    </row>
    <row r="70" spans="1:91" s="7" customFormat="1" ht="16.5" customHeight="1" x14ac:dyDescent="0.2">
      <c r="B70" s="88"/>
      <c r="C70" s="89"/>
      <c r="D70" s="407" t="s">
        <v>127</v>
      </c>
      <c r="E70" s="407"/>
      <c r="F70" s="407"/>
      <c r="G70" s="407"/>
      <c r="H70" s="407"/>
      <c r="I70" s="90"/>
      <c r="J70" s="407" t="s">
        <v>128</v>
      </c>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372">
        <f>ROUND(AG71,2)</f>
        <v>0</v>
      </c>
      <c r="AH70" s="371"/>
      <c r="AI70" s="371"/>
      <c r="AJ70" s="371"/>
      <c r="AK70" s="371"/>
      <c r="AL70" s="371"/>
      <c r="AM70" s="371"/>
      <c r="AN70" s="370">
        <f t="shared" si="0"/>
        <v>0</v>
      </c>
      <c r="AO70" s="371"/>
      <c r="AP70" s="371"/>
      <c r="AQ70" s="91" t="s">
        <v>79</v>
      </c>
      <c r="AR70" s="92"/>
      <c r="AS70" s="93">
        <f>ROUND(AS71,2)</f>
        <v>0</v>
      </c>
      <c r="AT70" s="94">
        <f t="shared" si="1"/>
        <v>0</v>
      </c>
      <c r="AU70" s="95">
        <f>ROUND(AU71,5)</f>
        <v>0</v>
      </c>
      <c r="AV70" s="94">
        <f>ROUND(AZ70*L29,2)</f>
        <v>0</v>
      </c>
      <c r="AW70" s="94">
        <f>ROUND(BA70*L30,2)</f>
        <v>0</v>
      </c>
      <c r="AX70" s="94">
        <f>ROUND(BB70*L29,2)</f>
        <v>0</v>
      </c>
      <c r="AY70" s="94">
        <f>ROUND(BC70*L30,2)</f>
        <v>0</v>
      </c>
      <c r="AZ70" s="94">
        <f>ROUND(AZ71,2)</f>
        <v>0</v>
      </c>
      <c r="BA70" s="94">
        <f>ROUND(BA71,2)</f>
        <v>0</v>
      </c>
      <c r="BB70" s="94">
        <f>ROUND(BB71,2)</f>
        <v>0</v>
      </c>
      <c r="BC70" s="94">
        <f>ROUND(BC71,2)</f>
        <v>0</v>
      </c>
      <c r="BD70" s="96">
        <f>ROUND(BD71,2)</f>
        <v>0</v>
      </c>
      <c r="BS70" s="97" t="s">
        <v>72</v>
      </c>
      <c r="BT70" s="97" t="s">
        <v>80</v>
      </c>
      <c r="BU70" s="97" t="s">
        <v>74</v>
      </c>
      <c r="BV70" s="97" t="s">
        <v>75</v>
      </c>
      <c r="BW70" s="97" t="s">
        <v>129</v>
      </c>
      <c r="BX70" s="97" t="s">
        <v>5</v>
      </c>
      <c r="CL70" s="97" t="s">
        <v>19</v>
      </c>
      <c r="CM70" s="97" t="s">
        <v>82</v>
      </c>
    </row>
    <row r="71" spans="1:91" s="4" customFormat="1" ht="16.5" customHeight="1" x14ac:dyDescent="0.2">
      <c r="A71" s="98" t="s">
        <v>83</v>
      </c>
      <c r="B71" s="53"/>
      <c r="C71" s="99"/>
      <c r="D71" s="99"/>
      <c r="E71" s="406" t="s">
        <v>130</v>
      </c>
      <c r="F71" s="406"/>
      <c r="G71" s="406"/>
      <c r="H71" s="406"/>
      <c r="I71" s="406"/>
      <c r="J71" s="99"/>
      <c r="K71" s="406" t="s">
        <v>131</v>
      </c>
      <c r="L71" s="406"/>
      <c r="M71" s="406"/>
      <c r="N71" s="406"/>
      <c r="O71" s="406"/>
      <c r="P71" s="406"/>
      <c r="Q71" s="406"/>
      <c r="R71" s="406"/>
      <c r="S71" s="406"/>
      <c r="T71" s="406"/>
      <c r="U71" s="406"/>
      <c r="V71" s="406"/>
      <c r="W71" s="406"/>
      <c r="X71" s="406"/>
      <c r="Y71" s="406"/>
      <c r="Z71" s="406"/>
      <c r="AA71" s="406"/>
      <c r="AB71" s="406"/>
      <c r="AC71" s="406"/>
      <c r="AD71" s="406"/>
      <c r="AE71" s="406"/>
      <c r="AF71" s="406"/>
      <c r="AG71" s="368">
        <f>'02.01 - Sopis prací a dod...'!J32</f>
        <v>0</v>
      </c>
      <c r="AH71" s="369"/>
      <c r="AI71" s="369"/>
      <c r="AJ71" s="369"/>
      <c r="AK71" s="369"/>
      <c r="AL71" s="369"/>
      <c r="AM71" s="369"/>
      <c r="AN71" s="368">
        <f t="shared" si="0"/>
        <v>0</v>
      </c>
      <c r="AO71" s="369"/>
      <c r="AP71" s="369"/>
      <c r="AQ71" s="100" t="s">
        <v>86</v>
      </c>
      <c r="AR71" s="55"/>
      <c r="AS71" s="101">
        <v>0</v>
      </c>
      <c r="AT71" s="102">
        <f t="shared" si="1"/>
        <v>0</v>
      </c>
      <c r="AU71" s="103">
        <f>'02.01 - Sopis prací a dod...'!P88</f>
        <v>0</v>
      </c>
      <c r="AV71" s="102">
        <f>'02.01 - Sopis prací a dod...'!J35</f>
        <v>0</v>
      </c>
      <c r="AW71" s="102">
        <f>'02.01 - Sopis prací a dod...'!J36</f>
        <v>0</v>
      </c>
      <c r="AX71" s="102">
        <f>'02.01 - Sopis prací a dod...'!J37</f>
        <v>0</v>
      </c>
      <c r="AY71" s="102">
        <f>'02.01 - Sopis prací a dod...'!J38</f>
        <v>0</v>
      </c>
      <c r="AZ71" s="102">
        <f>'02.01 - Sopis prací a dod...'!F35</f>
        <v>0</v>
      </c>
      <c r="BA71" s="102">
        <f>'02.01 - Sopis prací a dod...'!F36</f>
        <v>0</v>
      </c>
      <c r="BB71" s="102">
        <f>'02.01 - Sopis prací a dod...'!F37</f>
        <v>0</v>
      </c>
      <c r="BC71" s="102">
        <f>'02.01 - Sopis prací a dod...'!F38</f>
        <v>0</v>
      </c>
      <c r="BD71" s="104">
        <f>'02.01 - Sopis prací a dod...'!F39</f>
        <v>0</v>
      </c>
      <c r="BT71" s="105" t="s">
        <v>82</v>
      </c>
      <c r="BV71" s="105" t="s">
        <v>75</v>
      </c>
      <c r="BW71" s="105" t="s">
        <v>132</v>
      </c>
      <c r="BX71" s="105" t="s">
        <v>129</v>
      </c>
      <c r="CL71" s="105" t="s">
        <v>21</v>
      </c>
    </row>
    <row r="72" spans="1:91" s="7" customFormat="1" ht="16.5" customHeight="1" x14ac:dyDescent="0.2">
      <c r="B72" s="88"/>
      <c r="C72" s="89"/>
      <c r="D72" s="407" t="s">
        <v>133</v>
      </c>
      <c r="E72" s="407"/>
      <c r="F72" s="407"/>
      <c r="G72" s="407"/>
      <c r="H72" s="407"/>
      <c r="I72" s="90"/>
      <c r="J72" s="407" t="s">
        <v>134</v>
      </c>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372">
        <f>ROUND(AG73,2)</f>
        <v>0</v>
      </c>
      <c r="AH72" s="371"/>
      <c r="AI72" s="371"/>
      <c r="AJ72" s="371"/>
      <c r="AK72" s="371"/>
      <c r="AL72" s="371"/>
      <c r="AM72" s="371"/>
      <c r="AN72" s="370">
        <f t="shared" si="0"/>
        <v>0</v>
      </c>
      <c r="AO72" s="371"/>
      <c r="AP72" s="371"/>
      <c r="AQ72" s="91" t="s">
        <v>135</v>
      </c>
      <c r="AR72" s="92"/>
      <c r="AS72" s="93">
        <f>ROUND(AS73,2)</f>
        <v>0</v>
      </c>
      <c r="AT72" s="94">
        <f t="shared" si="1"/>
        <v>0</v>
      </c>
      <c r="AU72" s="95">
        <f>ROUND(AU73,5)</f>
        <v>0</v>
      </c>
      <c r="AV72" s="94">
        <f>ROUND(AZ72*L29,2)</f>
        <v>0</v>
      </c>
      <c r="AW72" s="94">
        <f>ROUND(BA72*L30,2)</f>
        <v>0</v>
      </c>
      <c r="AX72" s="94">
        <f>ROUND(BB72*L29,2)</f>
        <v>0</v>
      </c>
      <c r="AY72" s="94">
        <f>ROUND(BC72*L30,2)</f>
        <v>0</v>
      </c>
      <c r="AZ72" s="94">
        <f>ROUND(AZ73,2)</f>
        <v>0</v>
      </c>
      <c r="BA72" s="94">
        <f>ROUND(BA73,2)</f>
        <v>0</v>
      </c>
      <c r="BB72" s="94">
        <f>ROUND(BB73,2)</f>
        <v>0</v>
      </c>
      <c r="BC72" s="94">
        <f>ROUND(BC73,2)</f>
        <v>0</v>
      </c>
      <c r="BD72" s="96">
        <f>ROUND(BD73,2)</f>
        <v>0</v>
      </c>
      <c r="BS72" s="97" t="s">
        <v>72</v>
      </c>
      <c r="BT72" s="97" t="s">
        <v>80</v>
      </c>
      <c r="BU72" s="97" t="s">
        <v>74</v>
      </c>
      <c r="BV72" s="97" t="s">
        <v>75</v>
      </c>
      <c r="BW72" s="97" t="s">
        <v>136</v>
      </c>
      <c r="BX72" s="97" t="s">
        <v>5</v>
      </c>
      <c r="CL72" s="97" t="s">
        <v>21</v>
      </c>
      <c r="CM72" s="97" t="s">
        <v>82</v>
      </c>
    </row>
    <row r="73" spans="1:91" s="4" customFormat="1" ht="16.5" customHeight="1" x14ac:dyDescent="0.2">
      <c r="A73" s="98" t="s">
        <v>83</v>
      </c>
      <c r="B73" s="53"/>
      <c r="C73" s="99"/>
      <c r="D73" s="99"/>
      <c r="E73" s="406" t="s">
        <v>137</v>
      </c>
      <c r="F73" s="406"/>
      <c r="G73" s="406"/>
      <c r="H73" s="406"/>
      <c r="I73" s="406"/>
      <c r="J73" s="99"/>
      <c r="K73" s="406" t="s">
        <v>134</v>
      </c>
      <c r="L73" s="406"/>
      <c r="M73" s="406"/>
      <c r="N73" s="406"/>
      <c r="O73" s="406"/>
      <c r="P73" s="406"/>
      <c r="Q73" s="406"/>
      <c r="R73" s="406"/>
      <c r="S73" s="406"/>
      <c r="T73" s="406"/>
      <c r="U73" s="406"/>
      <c r="V73" s="406"/>
      <c r="W73" s="406"/>
      <c r="X73" s="406"/>
      <c r="Y73" s="406"/>
      <c r="Z73" s="406"/>
      <c r="AA73" s="406"/>
      <c r="AB73" s="406"/>
      <c r="AC73" s="406"/>
      <c r="AD73" s="406"/>
      <c r="AE73" s="406"/>
      <c r="AF73" s="406"/>
      <c r="AG73" s="368">
        <f>'VRN.01 - Vedlejší a ostat...'!J32</f>
        <v>0</v>
      </c>
      <c r="AH73" s="369"/>
      <c r="AI73" s="369"/>
      <c r="AJ73" s="369"/>
      <c r="AK73" s="369"/>
      <c r="AL73" s="369"/>
      <c r="AM73" s="369"/>
      <c r="AN73" s="368">
        <f t="shared" si="0"/>
        <v>0</v>
      </c>
      <c r="AO73" s="369"/>
      <c r="AP73" s="369"/>
      <c r="AQ73" s="100" t="s">
        <v>86</v>
      </c>
      <c r="AR73" s="55"/>
      <c r="AS73" s="106">
        <v>0</v>
      </c>
      <c r="AT73" s="107">
        <f t="shared" si="1"/>
        <v>0</v>
      </c>
      <c r="AU73" s="108">
        <f>'VRN.01 - Vedlejší a ostat...'!P86</f>
        <v>0</v>
      </c>
      <c r="AV73" s="107">
        <f>'VRN.01 - Vedlejší a ostat...'!J35</f>
        <v>0</v>
      </c>
      <c r="AW73" s="107">
        <f>'VRN.01 - Vedlejší a ostat...'!J36</f>
        <v>0</v>
      </c>
      <c r="AX73" s="107">
        <f>'VRN.01 - Vedlejší a ostat...'!J37</f>
        <v>0</v>
      </c>
      <c r="AY73" s="107">
        <f>'VRN.01 - Vedlejší a ostat...'!J38</f>
        <v>0</v>
      </c>
      <c r="AZ73" s="107">
        <f>'VRN.01 - Vedlejší a ostat...'!F35</f>
        <v>0</v>
      </c>
      <c r="BA73" s="107">
        <f>'VRN.01 - Vedlejší a ostat...'!F36</f>
        <v>0</v>
      </c>
      <c r="BB73" s="107">
        <f>'VRN.01 - Vedlejší a ostat...'!F37</f>
        <v>0</v>
      </c>
      <c r="BC73" s="107">
        <f>'VRN.01 - Vedlejší a ostat...'!F38</f>
        <v>0</v>
      </c>
      <c r="BD73" s="109">
        <f>'VRN.01 - Vedlejší a ostat...'!F39</f>
        <v>0</v>
      </c>
      <c r="BT73" s="105" t="s">
        <v>82</v>
      </c>
      <c r="BV73" s="105" t="s">
        <v>75</v>
      </c>
      <c r="BW73" s="105" t="s">
        <v>138</v>
      </c>
      <c r="BX73" s="105" t="s">
        <v>136</v>
      </c>
      <c r="CL73" s="105" t="s">
        <v>21</v>
      </c>
    </row>
    <row r="74" spans="1:91" s="2" customFormat="1" ht="30" customHeight="1" x14ac:dyDescent="0.2">
      <c r="A74" s="36"/>
      <c r="B74" s="37"/>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41"/>
      <c r="AS74" s="36"/>
      <c r="AT74" s="36"/>
      <c r="AU74" s="36"/>
      <c r="AV74" s="36"/>
      <c r="AW74" s="36"/>
      <c r="AX74" s="36"/>
      <c r="AY74" s="36"/>
      <c r="AZ74" s="36"/>
      <c r="BA74" s="36"/>
      <c r="BB74" s="36"/>
      <c r="BC74" s="36"/>
      <c r="BD74" s="36"/>
      <c r="BE74" s="36"/>
    </row>
    <row r="75" spans="1:91" s="2" customFormat="1" ht="6.95" customHeight="1" x14ac:dyDescent="0.2">
      <c r="A75" s="36"/>
      <c r="B75" s="49"/>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41"/>
      <c r="AS75" s="36"/>
      <c r="AT75" s="36"/>
      <c r="AU75" s="36"/>
      <c r="AV75" s="36"/>
      <c r="AW75" s="36"/>
      <c r="AX75" s="36"/>
      <c r="AY75" s="36"/>
      <c r="AZ75" s="36"/>
      <c r="BA75" s="36"/>
      <c r="BB75" s="36"/>
      <c r="BC75" s="36"/>
      <c r="BD75" s="36"/>
      <c r="BE75" s="36"/>
    </row>
  </sheetData>
  <sheetProtection algorithmName="SHA-512" hashValue="VsmTBW84gjxI8EdYBUs4axyetVNkzujwoVvJN3P5Xf9GyCorxnjMzCbuXojbuBoUvPjkyCUcYmaKr2tCC5pYqw==" saltValue="U5UtumJpCJM+UJgF9Tlj+QaaMA0rR/4iOtCMIIpSgaqVm0ZC/Uoyakx0fnW/HQs1VbVx0XOv7twVtao9xcvpgA==" spinCount="100000" sheet="1" objects="1" scenarios="1" formatColumns="0" formatRows="0"/>
  <mergeCells count="114">
    <mergeCell ref="E61:I61"/>
    <mergeCell ref="E59:I59"/>
    <mergeCell ref="E60:I60"/>
    <mergeCell ref="E56:I56"/>
    <mergeCell ref="I52:AF52"/>
    <mergeCell ref="J55:AF55"/>
    <mergeCell ref="K56:AF56"/>
    <mergeCell ref="K64:AF64"/>
    <mergeCell ref="K60:AF60"/>
    <mergeCell ref="K57:AF57"/>
    <mergeCell ref="K61:AF61"/>
    <mergeCell ref="K62:AF62"/>
    <mergeCell ref="K63:AF63"/>
    <mergeCell ref="K59:AF59"/>
    <mergeCell ref="K58:AF58"/>
    <mergeCell ref="L45:AO45"/>
    <mergeCell ref="E65:I65"/>
    <mergeCell ref="K65:AF65"/>
    <mergeCell ref="E66:I66"/>
    <mergeCell ref="K66:AF66"/>
    <mergeCell ref="E67:I67"/>
    <mergeCell ref="K67:AF67"/>
    <mergeCell ref="E68:I68"/>
    <mergeCell ref="K68:AF68"/>
    <mergeCell ref="AG54:AM54"/>
    <mergeCell ref="AG64:AM64"/>
    <mergeCell ref="AN64:AP64"/>
    <mergeCell ref="AN57:AP57"/>
    <mergeCell ref="AN60:AP60"/>
    <mergeCell ref="AN55:AP55"/>
    <mergeCell ref="AN62:AP62"/>
    <mergeCell ref="AN58:AP58"/>
    <mergeCell ref="C52:G52"/>
    <mergeCell ref="D55:H55"/>
    <mergeCell ref="E57:I57"/>
    <mergeCell ref="E64:I64"/>
    <mergeCell ref="E58:I58"/>
    <mergeCell ref="E63:I63"/>
    <mergeCell ref="E62:I62"/>
    <mergeCell ref="E69:I69"/>
    <mergeCell ref="K69:AF69"/>
    <mergeCell ref="D70:H70"/>
    <mergeCell ref="J70:AF70"/>
    <mergeCell ref="E71:I71"/>
    <mergeCell ref="K71:AF71"/>
    <mergeCell ref="D72:H72"/>
    <mergeCell ref="J72:AF72"/>
    <mergeCell ref="E73:I73"/>
    <mergeCell ref="K73:AF73"/>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3:AM63"/>
    <mergeCell ref="AG62:AM62"/>
    <mergeCell ref="AG52:AM52"/>
    <mergeCell ref="AG60:AM60"/>
    <mergeCell ref="AG59:AM59"/>
    <mergeCell ref="AG56:AM56"/>
    <mergeCell ref="AG57:AM57"/>
    <mergeCell ref="AG58:AM58"/>
    <mergeCell ref="AG55:AM55"/>
    <mergeCell ref="AM47:AN47"/>
    <mergeCell ref="AM49:AP49"/>
    <mergeCell ref="AM50:AP50"/>
    <mergeCell ref="AN59:AP59"/>
    <mergeCell ref="AN63:AP63"/>
    <mergeCell ref="AN56:AP56"/>
    <mergeCell ref="AN52:AP52"/>
    <mergeCell ref="AN61:AP61"/>
    <mergeCell ref="AS49:AT51"/>
    <mergeCell ref="AN65:AP65"/>
    <mergeCell ref="AG65:AM65"/>
    <mergeCell ref="AN66:AP66"/>
    <mergeCell ref="AG66:AM66"/>
    <mergeCell ref="AN67:AP67"/>
    <mergeCell ref="AG67:AM67"/>
    <mergeCell ref="AN68:AP68"/>
    <mergeCell ref="AG68:AM68"/>
    <mergeCell ref="AN54:AP54"/>
    <mergeCell ref="AN69:AP69"/>
    <mergeCell ref="AG69:AM69"/>
    <mergeCell ref="AN70:AP70"/>
    <mergeCell ref="AG70:AM70"/>
    <mergeCell ref="AN71:AP71"/>
    <mergeCell ref="AG71:AM71"/>
    <mergeCell ref="AN72:AP72"/>
    <mergeCell ref="AG72:AM72"/>
    <mergeCell ref="AN73:AP73"/>
    <mergeCell ref="AG73:AM73"/>
  </mergeCells>
  <hyperlinks>
    <hyperlink ref="A56" location="'D.1.1-2 - ASŘ,KSŘ Soupis ...'!C2" display="/" xr:uid="{00000000-0004-0000-0000-000000000000}"/>
    <hyperlink ref="A57" location="'D.1.4.a - Zdravotechnika'!C2" display="/" xr:uid="{00000000-0004-0000-0000-000001000000}"/>
    <hyperlink ref="A58" location="'D.1.4.b - Vzduchotechnika'!C2" display="/" xr:uid="{00000000-0004-0000-0000-000002000000}"/>
    <hyperlink ref="A59" location="'D.1.4.c - Vytápění'!C2" display="/" xr:uid="{00000000-0004-0000-0000-000003000000}"/>
    <hyperlink ref="A60" location="'D.1.4.d - Silnoproud'!C2" display="/" xr:uid="{00000000-0004-0000-0000-000004000000}"/>
    <hyperlink ref="A61" location="'D.1.4.e1 - Slaboproud - SK'!C2" display="/" xr:uid="{00000000-0004-0000-0000-000005000000}"/>
    <hyperlink ref="A62" location="'D.1.4.e2 - Slaboproud - CCTV'!C2" display="/" xr:uid="{00000000-0004-0000-0000-000006000000}"/>
    <hyperlink ref="A63" location="'D.1.4.e3 - Slaboproud - PZTS'!C2" display="/" xr:uid="{00000000-0004-0000-0000-000007000000}"/>
    <hyperlink ref="A64" location="'D.1.4.e4 - Slaboproud - MR'!C2" display="/" xr:uid="{00000000-0004-0000-0000-000008000000}"/>
    <hyperlink ref="A65" location="'D.1.4.e5 - Slaboproud - JČ'!C2" display="/" xr:uid="{00000000-0004-0000-0000-000009000000}"/>
    <hyperlink ref="A66" location="'D.1.4.f - Měření a regulace'!C2" display="/" xr:uid="{00000000-0004-0000-0000-00000A000000}"/>
    <hyperlink ref="A67" location="'D.1.4.g - Přeložka SEK'!C2" display="/" xr:uid="{00000000-0004-0000-0000-00000B000000}"/>
    <hyperlink ref="A68" location="'D.1.4.h - Sadové úpravy'!C2" display="/" xr:uid="{00000000-0004-0000-0000-00000C000000}"/>
    <hyperlink ref="A69" location="'D.1.4.i - Zpevněné plochy'!C2" display="/" xr:uid="{00000000-0004-0000-0000-00000D000000}"/>
    <hyperlink ref="A71" location="'02.01 - Sopis prací a dod...'!C2" display="/" xr:uid="{00000000-0004-0000-0000-00000E000000}"/>
    <hyperlink ref="A73" location="'VRN.01 - Vedlejší a ostat...'!C2" display="/" xr:uid="{00000000-0004-0000-0000-00000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990"/>
  <sheetViews>
    <sheetView showGridLines="0" topLeftCell="A122" workbookViewId="0">
      <selection activeCell="F204" sqref="F204"/>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x14ac:dyDescent="0.2">
      <c r="I2" s="110"/>
      <c r="L2" s="387"/>
      <c r="M2" s="387"/>
      <c r="N2" s="387"/>
      <c r="O2" s="387"/>
      <c r="P2" s="387"/>
      <c r="Q2" s="387"/>
      <c r="R2" s="387"/>
      <c r="S2" s="387"/>
      <c r="T2" s="387"/>
      <c r="U2" s="387"/>
      <c r="V2" s="387"/>
      <c r="AT2" s="19" t="s">
        <v>87</v>
      </c>
      <c r="AZ2" s="111" t="s">
        <v>139</v>
      </c>
      <c r="BA2" s="111" t="s">
        <v>140</v>
      </c>
      <c r="BB2" s="111" t="s">
        <v>21</v>
      </c>
      <c r="BC2" s="111" t="s">
        <v>141</v>
      </c>
      <c r="BD2" s="111" t="s">
        <v>142</v>
      </c>
    </row>
    <row r="3" spans="1:56" s="1" customFormat="1" ht="6.95" customHeight="1" x14ac:dyDescent="0.2">
      <c r="B3" s="112"/>
      <c r="C3" s="113"/>
      <c r="D3" s="113"/>
      <c r="E3" s="113"/>
      <c r="F3" s="113"/>
      <c r="G3" s="113"/>
      <c r="H3" s="113"/>
      <c r="I3" s="114"/>
      <c r="J3" s="113"/>
      <c r="K3" s="113"/>
      <c r="L3" s="22"/>
      <c r="AT3" s="19" t="s">
        <v>82</v>
      </c>
      <c r="AZ3" s="111" t="s">
        <v>143</v>
      </c>
      <c r="BA3" s="111" t="s">
        <v>144</v>
      </c>
      <c r="BB3" s="111" t="s">
        <v>21</v>
      </c>
      <c r="BC3" s="111" t="s">
        <v>145</v>
      </c>
      <c r="BD3" s="111" t="s">
        <v>142</v>
      </c>
    </row>
    <row r="4" spans="1:56" s="1" customFormat="1" ht="24.95" customHeight="1" x14ac:dyDescent="0.2">
      <c r="B4" s="22"/>
      <c r="D4" s="115" t="s">
        <v>146</v>
      </c>
      <c r="I4" s="110"/>
      <c r="L4" s="22"/>
      <c r="M4" s="116" t="s">
        <v>10</v>
      </c>
      <c r="AT4" s="19" t="s">
        <v>4</v>
      </c>
      <c r="AZ4" s="111" t="s">
        <v>147</v>
      </c>
      <c r="BA4" s="111" t="s">
        <v>148</v>
      </c>
      <c r="BB4" s="111" t="s">
        <v>21</v>
      </c>
      <c r="BC4" s="111" t="s">
        <v>149</v>
      </c>
      <c r="BD4" s="111" t="s">
        <v>142</v>
      </c>
    </row>
    <row r="5" spans="1:56" s="1" customFormat="1" ht="6.95" customHeight="1" x14ac:dyDescent="0.2">
      <c r="B5" s="22"/>
      <c r="I5" s="110"/>
      <c r="L5" s="22"/>
      <c r="AZ5" s="111" t="s">
        <v>150</v>
      </c>
      <c r="BA5" s="111" t="s">
        <v>151</v>
      </c>
      <c r="BB5" s="111" t="s">
        <v>21</v>
      </c>
      <c r="BC5" s="111" t="s">
        <v>152</v>
      </c>
      <c r="BD5" s="111" t="s">
        <v>142</v>
      </c>
    </row>
    <row r="6" spans="1:56" s="1" customFormat="1" ht="12" customHeight="1" x14ac:dyDescent="0.2">
      <c r="B6" s="22"/>
      <c r="D6" s="117" t="s">
        <v>16</v>
      </c>
      <c r="I6" s="110"/>
      <c r="L6" s="22"/>
      <c r="AZ6" s="111" t="s">
        <v>153</v>
      </c>
      <c r="BA6" s="111" t="s">
        <v>154</v>
      </c>
      <c r="BB6" s="111" t="s">
        <v>21</v>
      </c>
      <c r="BC6" s="111" t="s">
        <v>155</v>
      </c>
      <c r="BD6" s="111" t="s">
        <v>142</v>
      </c>
    </row>
    <row r="7" spans="1:56" s="1" customFormat="1" ht="16.5" customHeight="1" x14ac:dyDescent="0.2">
      <c r="B7" s="22"/>
      <c r="E7" s="415" t="str">
        <f>'Rekapitulace stavby'!K6</f>
        <v>Sportovní hala při ZŠ Rychnovská 139, Praha 18</v>
      </c>
      <c r="F7" s="416"/>
      <c r="G7" s="416"/>
      <c r="H7" s="416"/>
      <c r="I7" s="110"/>
      <c r="L7" s="22"/>
      <c r="AZ7" s="111" t="s">
        <v>156</v>
      </c>
      <c r="BA7" s="111" t="s">
        <v>157</v>
      </c>
      <c r="BB7" s="111" t="s">
        <v>21</v>
      </c>
      <c r="BC7" s="111" t="s">
        <v>158</v>
      </c>
      <c r="BD7" s="111" t="s">
        <v>142</v>
      </c>
    </row>
    <row r="8" spans="1:56" s="1" customFormat="1" ht="12" customHeight="1" x14ac:dyDescent="0.2">
      <c r="B8" s="22"/>
      <c r="D8" s="117" t="s">
        <v>159</v>
      </c>
      <c r="I8" s="110"/>
      <c r="L8" s="22"/>
      <c r="AZ8" s="111" t="s">
        <v>160</v>
      </c>
      <c r="BA8" s="111" t="s">
        <v>161</v>
      </c>
      <c r="BB8" s="111" t="s">
        <v>21</v>
      </c>
      <c r="BC8" s="111" t="s">
        <v>162</v>
      </c>
      <c r="BD8" s="111" t="s">
        <v>142</v>
      </c>
    </row>
    <row r="9" spans="1:56" s="2" customFormat="1" ht="16.5" customHeight="1" x14ac:dyDescent="0.2">
      <c r="A9" s="36"/>
      <c r="B9" s="41"/>
      <c r="C9" s="36"/>
      <c r="D9" s="36"/>
      <c r="E9" s="415" t="s">
        <v>163</v>
      </c>
      <c r="F9" s="417"/>
      <c r="G9" s="417"/>
      <c r="H9" s="417"/>
      <c r="I9" s="118"/>
      <c r="J9" s="36"/>
      <c r="K9" s="36"/>
      <c r="L9" s="119"/>
      <c r="S9" s="36"/>
      <c r="T9" s="36"/>
      <c r="U9" s="36"/>
      <c r="V9" s="36"/>
      <c r="W9" s="36"/>
      <c r="X9" s="36"/>
      <c r="Y9" s="36"/>
      <c r="Z9" s="36"/>
      <c r="AA9" s="36"/>
      <c r="AB9" s="36"/>
      <c r="AC9" s="36"/>
      <c r="AD9" s="36"/>
      <c r="AE9" s="36"/>
      <c r="AZ9" s="111" t="s">
        <v>164</v>
      </c>
      <c r="BA9" s="111" t="s">
        <v>165</v>
      </c>
      <c r="BB9" s="111" t="s">
        <v>21</v>
      </c>
      <c r="BC9" s="111" t="s">
        <v>166</v>
      </c>
      <c r="BD9" s="111" t="s">
        <v>142</v>
      </c>
    </row>
    <row r="10" spans="1:5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c r="AZ10" s="111" t="s">
        <v>168</v>
      </c>
      <c r="BA10" s="111" t="s">
        <v>169</v>
      </c>
      <c r="BB10" s="111" t="s">
        <v>21</v>
      </c>
      <c r="BC10" s="111" t="s">
        <v>170</v>
      </c>
      <c r="BD10" s="111" t="s">
        <v>142</v>
      </c>
    </row>
    <row r="11" spans="1:56" s="2" customFormat="1" ht="16.5" customHeight="1" x14ac:dyDescent="0.2">
      <c r="A11" s="36"/>
      <c r="B11" s="41"/>
      <c r="C11" s="36"/>
      <c r="D11" s="36"/>
      <c r="E11" s="418" t="s">
        <v>171</v>
      </c>
      <c r="F11" s="417"/>
      <c r="G11" s="417"/>
      <c r="H11" s="417"/>
      <c r="I11" s="118"/>
      <c r="J11" s="36"/>
      <c r="K11" s="36"/>
      <c r="L11" s="119"/>
      <c r="S11" s="36"/>
      <c r="T11" s="36"/>
      <c r="U11" s="36"/>
      <c r="V11" s="36"/>
      <c r="W11" s="36"/>
      <c r="X11" s="36"/>
      <c r="Y11" s="36"/>
      <c r="Z11" s="36"/>
      <c r="AA11" s="36"/>
      <c r="AB11" s="36"/>
      <c r="AC11" s="36"/>
      <c r="AD11" s="36"/>
      <c r="AE11" s="36"/>
      <c r="AZ11" s="111" t="s">
        <v>172</v>
      </c>
      <c r="BA11" s="111" t="s">
        <v>173</v>
      </c>
      <c r="BB11" s="111" t="s">
        <v>21</v>
      </c>
      <c r="BC11" s="111" t="s">
        <v>174</v>
      </c>
      <c r="BD11" s="111" t="s">
        <v>142</v>
      </c>
    </row>
    <row r="12" spans="1:5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c r="AZ12" s="111" t="s">
        <v>175</v>
      </c>
      <c r="BA12" s="111" t="s">
        <v>176</v>
      </c>
      <c r="BB12" s="111" t="s">
        <v>21</v>
      </c>
      <c r="BC12" s="111" t="s">
        <v>177</v>
      </c>
      <c r="BD12" s="111" t="s">
        <v>142</v>
      </c>
    </row>
    <row r="13" spans="1:56" s="2" customFormat="1" ht="12" customHeight="1" x14ac:dyDescent="0.2">
      <c r="A13" s="36"/>
      <c r="B13" s="41"/>
      <c r="C13" s="36"/>
      <c r="D13" s="117" t="s">
        <v>18</v>
      </c>
      <c r="E13" s="36"/>
      <c r="F13" s="105" t="s">
        <v>19</v>
      </c>
      <c r="G13" s="36"/>
      <c r="H13" s="36"/>
      <c r="I13" s="120" t="s">
        <v>20</v>
      </c>
      <c r="J13" s="105" t="s">
        <v>21</v>
      </c>
      <c r="K13" s="36"/>
      <c r="L13" s="119"/>
      <c r="S13" s="36"/>
      <c r="T13" s="36"/>
      <c r="U13" s="36"/>
      <c r="V13" s="36"/>
      <c r="W13" s="36"/>
      <c r="X13" s="36"/>
      <c r="Y13" s="36"/>
      <c r="Z13" s="36"/>
      <c r="AA13" s="36"/>
      <c r="AB13" s="36"/>
      <c r="AC13" s="36"/>
      <c r="AD13" s="36"/>
      <c r="AE13" s="36"/>
      <c r="AZ13" s="111" t="s">
        <v>178</v>
      </c>
      <c r="BA13" s="111" t="s">
        <v>179</v>
      </c>
      <c r="BB13" s="111" t="s">
        <v>21</v>
      </c>
      <c r="BC13" s="111" t="s">
        <v>180</v>
      </c>
      <c r="BD13" s="111" t="s">
        <v>142</v>
      </c>
    </row>
    <row r="14" spans="1:5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c r="AZ14" s="111" t="s">
        <v>181</v>
      </c>
      <c r="BA14" s="111" t="s">
        <v>182</v>
      </c>
      <c r="BB14" s="111" t="s">
        <v>21</v>
      </c>
      <c r="BC14" s="111" t="s">
        <v>183</v>
      </c>
      <c r="BD14" s="111" t="s">
        <v>142</v>
      </c>
    </row>
    <row r="15" spans="1:56" s="2" customFormat="1" ht="10.9"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c r="AZ15" s="111" t="s">
        <v>184</v>
      </c>
      <c r="BA15" s="111" t="s">
        <v>185</v>
      </c>
      <c r="BB15" s="111" t="s">
        <v>21</v>
      </c>
      <c r="BC15" s="111" t="s">
        <v>186</v>
      </c>
      <c r="BD15" s="111" t="s">
        <v>142</v>
      </c>
    </row>
    <row r="16" spans="1:5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c r="AZ16" s="111" t="s">
        <v>187</v>
      </c>
      <c r="BA16" s="111" t="s">
        <v>188</v>
      </c>
      <c r="BB16" s="111" t="s">
        <v>21</v>
      </c>
      <c r="BC16" s="111" t="s">
        <v>189</v>
      </c>
      <c r="BD16" s="111" t="s">
        <v>142</v>
      </c>
    </row>
    <row r="17" spans="1:56"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c r="AZ17" s="111" t="s">
        <v>190</v>
      </c>
      <c r="BA17" s="111" t="s">
        <v>191</v>
      </c>
      <c r="BB17" s="111" t="s">
        <v>21</v>
      </c>
      <c r="BC17" s="111" t="s">
        <v>192</v>
      </c>
      <c r="BD17" s="111" t="s">
        <v>142</v>
      </c>
    </row>
    <row r="18" spans="1:56" s="2" customFormat="1" ht="6.95"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c r="AZ18" s="111" t="s">
        <v>193</v>
      </c>
      <c r="BA18" s="111" t="s">
        <v>194</v>
      </c>
      <c r="BB18" s="111" t="s">
        <v>21</v>
      </c>
      <c r="BC18" s="111" t="s">
        <v>195</v>
      </c>
      <c r="BD18" s="111" t="s">
        <v>142</v>
      </c>
    </row>
    <row r="19" spans="1:56"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c r="AZ19" s="111" t="s">
        <v>196</v>
      </c>
      <c r="BA19" s="111" t="s">
        <v>197</v>
      </c>
      <c r="BB19" s="111" t="s">
        <v>21</v>
      </c>
      <c r="BC19" s="111" t="s">
        <v>198</v>
      </c>
      <c r="BD19" s="111" t="s">
        <v>142</v>
      </c>
    </row>
    <row r="20" spans="1:56" s="2" customFormat="1" ht="18" customHeight="1" x14ac:dyDescent="0.2">
      <c r="A20" s="36"/>
      <c r="B20" s="41"/>
      <c r="C20" s="36"/>
      <c r="D20" s="36"/>
      <c r="E20" s="419" t="str">
        <f>'Rekapitulace stavby'!E14</f>
        <v>Vyplň údaj</v>
      </c>
      <c r="F20" s="420"/>
      <c r="G20" s="420"/>
      <c r="H20" s="420"/>
      <c r="I20" s="120" t="s">
        <v>29</v>
      </c>
      <c r="J20" s="32" t="str">
        <f>'Rekapitulace stavby'!AN14</f>
        <v>Vyplň údaj</v>
      </c>
      <c r="K20" s="36"/>
      <c r="L20" s="119"/>
      <c r="S20" s="36"/>
      <c r="T20" s="36"/>
      <c r="U20" s="36"/>
      <c r="V20" s="36"/>
      <c r="W20" s="36"/>
      <c r="X20" s="36"/>
      <c r="Y20" s="36"/>
      <c r="Z20" s="36"/>
      <c r="AA20" s="36"/>
      <c r="AB20" s="36"/>
      <c r="AC20" s="36"/>
      <c r="AD20" s="36"/>
      <c r="AE20" s="36"/>
      <c r="AZ20" s="111" t="s">
        <v>199</v>
      </c>
      <c r="BA20" s="111" t="s">
        <v>200</v>
      </c>
      <c r="BB20" s="111" t="s">
        <v>21</v>
      </c>
      <c r="BC20" s="111" t="s">
        <v>201</v>
      </c>
      <c r="BD20" s="111" t="s">
        <v>82</v>
      </c>
    </row>
    <row r="21" spans="1:56" s="2" customFormat="1" ht="6.95"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c r="AZ21" s="111" t="s">
        <v>202</v>
      </c>
      <c r="BA21" s="111" t="s">
        <v>203</v>
      </c>
      <c r="BB21" s="111" t="s">
        <v>21</v>
      </c>
      <c r="BC21" s="111" t="s">
        <v>204</v>
      </c>
      <c r="BD21" s="111" t="s">
        <v>82</v>
      </c>
    </row>
    <row r="22" spans="1:56"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c r="AZ22" s="111" t="s">
        <v>205</v>
      </c>
      <c r="BA22" s="111" t="s">
        <v>206</v>
      </c>
      <c r="BB22" s="111" t="s">
        <v>21</v>
      </c>
      <c r="BC22" s="111" t="s">
        <v>207</v>
      </c>
      <c r="BD22" s="111" t="s">
        <v>142</v>
      </c>
    </row>
    <row r="23" spans="1:56"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c r="AZ23" s="111" t="s">
        <v>208</v>
      </c>
      <c r="BA23" s="111" t="s">
        <v>209</v>
      </c>
      <c r="BB23" s="111" t="s">
        <v>21</v>
      </c>
      <c r="BC23" s="111" t="s">
        <v>210</v>
      </c>
      <c r="BD23" s="111" t="s">
        <v>142</v>
      </c>
    </row>
    <row r="24" spans="1:56" s="2" customFormat="1" ht="6.95"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56"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56"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56" s="2" customFormat="1" ht="6.95"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56"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56" s="8" customFormat="1" ht="16.5" customHeight="1" x14ac:dyDescent="0.2">
      <c r="A29" s="122"/>
      <c r="B29" s="123"/>
      <c r="C29" s="122"/>
      <c r="D29" s="122"/>
      <c r="E29" s="421" t="s">
        <v>21</v>
      </c>
      <c r="F29" s="421"/>
      <c r="G29" s="421"/>
      <c r="H29" s="421"/>
      <c r="I29" s="124"/>
      <c r="J29" s="122"/>
      <c r="K29" s="122"/>
      <c r="L29" s="125"/>
      <c r="S29" s="122"/>
      <c r="T29" s="122"/>
      <c r="U29" s="122"/>
      <c r="V29" s="122"/>
      <c r="W29" s="122"/>
      <c r="X29" s="122"/>
      <c r="Y29" s="122"/>
      <c r="Z29" s="122"/>
      <c r="AA29" s="122"/>
      <c r="AB29" s="122"/>
      <c r="AC29" s="122"/>
      <c r="AD29" s="122"/>
      <c r="AE29" s="122"/>
    </row>
    <row r="30" spans="1:56" s="2" customFormat="1" ht="6.95"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56" s="2" customFormat="1" ht="6.95"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56" s="2" customFormat="1" ht="25.35" customHeight="1" x14ac:dyDescent="0.2">
      <c r="A32" s="36"/>
      <c r="B32" s="41"/>
      <c r="C32" s="36"/>
      <c r="D32" s="128" t="s">
        <v>39</v>
      </c>
      <c r="E32" s="36"/>
      <c r="F32" s="36"/>
      <c r="G32" s="36"/>
      <c r="H32" s="36"/>
      <c r="I32" s="118"/>
      <c r="J32" s="129">
        <f>ROUND(J122, 2)</f>
        <v>0</v>
      </c>
      <c r="K32" s="36"/>
      <c r="L32" s="119"/>
      <c r="S32" s="36"/>
      <c r="T32" s="36"/>
      <c r="U32" s="36"/>
      <c r="V32" s="36"/>
      <c r="W32" s="36"/>
      <c r="X32" s="36"/>
      <c r="Y32" s="36"/>
      <c r="Z32" s="36"/>
      <c r="AA32" s="36"/>
      <c r="AB32" s="36"/>
      <c r="AC32" s="36"/>
      <c r="AD32" s="36"/>
      <c r="AE32" s="36"/>
    </row>
    <row r="33" spans="1:31" s="2" customFormat="1" ht="6.95"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x14ac:dyDescent="0.2">
      <c r="A35" s="36"/>
      <c r="B35" s="41"/>
      <c r="C35" s="36"/>
      <c r="D35" s="132" t="s">
        <v>43</v>
      </c>
      <c r="E35" s="117" t="s">
        <v>44</v>
      </c>
      <c r="F35" s="133">
        <f>ROUND((SUM(BE122:BE1989)),  2)</f>
        <v>0</v>
      </c>
      <c r="G35" s="36"/>
      <c r="H35" s="36"/>
      <c r="I35" s="134">
        <v>0.21</v>
      </c>
      <c r="J35" s="133">
        <f>ROUND(((SUM(BE122:BE1989))*I35),  2)</f>
        <v>0</v>
      </c>
      <c r="K35" s="36"/>
      <c r="L35" s="119"/>
      <c r="S35" s="36"/>
      <c r="T35" s="36"/>
      <c r="U35" s="36"/>
      <c r="V35" s="36"/>
      <c r="W35" s="36"/>
      <c r="X35" s="36"/>
      <c r="Y35" s="36"/>
      <c r="Z35" s="36"/>
      <c r="AA35" s="36"/>
      <c r="AB35" s="36"/>
      <c r="AC35" s="36"/>
      <c r="AD35" s="36"/>
      <c r="AE35" s="36"/>
    </row>
    <row r="36" spans="1:31" s="2" customFormat="1" ht="14.45" customHeight="1" x14ac:dyDescent="0.2">
      <c r="A36" s="36"/>
      <c r="B36" s="41"/>
      <c r="C36" s="36"/>
      <c r="D36" s="36"/>
      <c r="E36" s="117" t="s">
        <v>45</v>
      </c>
      <c r="F36" s="133">
        <f>ROUND((SUM(BF122:BF1989)),  2)</f>
        <v>0</v>
      </c>
      <c r="G36" s="36"/>
      <c r="H36" s="36"/>
      <c r="I36" s="134">
        <v>0.15</v>
      </c>
      <c r="J36" s="133">
        <f>ROUND(((SUM(BF122:BF1989))*I36),  2)</f>
        <v>0</v>
      </c>
      <c r="K36" s="36"/>
      <c r="L36" s="119"/>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7" t="s">
        <v>46</v>
      </c>
      <c r="F37" s="133">
        <f>ROUND((SUM(BG122:BG1989)),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7" t="s">
        <v>47</v>
      </c>
      <c r="F38" s="133">
        <f>ROUND((SUM(BH122:BH1989)),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7" t="s">
        <v>48</v>
      </c>
      <c r="F39" s="133">
        <f>ROUND((SUM(BI122:BI1989)),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3" t="str">
        <f>E7</f>
        <v>Sportovní hala při ZŠ Rychnovská 139, Praha 18</v>
      </c>
      <c r="F50" s="414"/>
      <c r="G50" s="414"/>
      <c r="H50" s="414"/>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3" t="s">
        <v>163</v>
      </c>
      <c r="F52" s="412"/>
      <c r="G52" s="412"/>
      <c r="H52" s="412"/>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408" t="str">
        <f>E11</f>
        <v>D.1.1-2 - ASŘ,KSŘ Soupis prací a dodávek</v>
      </c>
      <c r="F54" s="412"/>
      <c r="G54" s="412"/>
      <c r="H54" s="412"/>
      <c r="I54" s="118"/>
      <c r="J54" s="38"/>
      <c r="K54" s="38"/>
      <c r="L54" s="119"/>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2"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x14ac:dyDescent="0.2">
      <c r="A63" s="36"/>
      <c r="B63" s="37"/>
      <c r="C63" s="153" t="s">
        <v>71</v>
      </c>
      <c r="D63" s="38"/>
      <c r="E63" s="38"/>
      <c r="F63" s="38"/>
      <c r="G63" s="38"/>
      <c r="H63" s="38"/>
      <c r="I63" s="118"/>
      <c r="J63" s="79">
        <f>J122</f>
        <v>0</v>
      </c>
      <c r="K63" s="38"/>
      <c r="L63" s="119"/>
      <c r="S63" s="36"/>
      <c r="T63" s="36"/>
      <c r="U63" s="36"/>
      <c r="V63" s="36"/>
      <c r="W63" s="36"/>
      <c r="X63" s="36"/>
      <c r="Y63" s="36"/>
      <c r="Z63" s="36"/>
      <c r="AA63" s="36"/>
      <c r="AB63" s="36"/>
      <c r="AC63" s="36"/>
      <c r="AD63" s="36"/>
      <c r="AE63" s="36"/>
      <c r="AU63" s="19" t="s">
        <v>214</v>
      </c>
    </row>
    <row r="64" spans="1:47" s="9" customFormat="1" ht="24.95" customHeight="1" x14ac:dyDescent="0.2">
      <c r="B64" s="154"/>
      <c r="C64" s="155"/>
      <c r="D64" s="156" t="s">
        <v>215</v>
      </c>
      <c r="E64" s="157"/>
      <c r="F64" s="157"/>
      <c r="G64" s="157"/>
      <c r="H64" s="157"/>
      <c r="I64" s="158"/>
      <c r="J64" s="159">
        <f>J123</f>
        <v>0</v>
      </c>
      <c r="K64" s="155"/>
      <c r="L64" s="160"/>
    </row>
    <row r="65" spans="2:12" s="10" customFormat="1" ht="19.899999999999999" customHeight="1" x14ac:dyDescent="0.2">
      <c r="B65" s="161"/>
      <c r="C65" s="99"/>
      <c r="D65" s="162" t="s">
        <v>216</v>
      </c>
      <c r="E65" s="163"/>
      <c r="F65" s="163"/>
      <c r="G65" s="163"/>
      <c r="H65" s="163"/>
      <c r="I65" s="164"/>
      <c r="J65" s="165">
        <f>J124</f>
        <v>0</v>
      </c>
      <c r="K65" s="99"/>
      <c r="L65" s="166"/>
    </row>
    <row r="66" spans="2:12" s="10" customFormat="1" ht="14.85" customHeight="1" x14ac:dyDescent="0.2">
      <c r="B66" s="161"/>
      <c r="C66" s="99"/>
      <c r="D66" s="162" t="s">
        <v>217</v>
      </c>
      <c r="E66" s="163"/>
      <c r="F66" s="163"/>
      <c r="G66" s="163"/>
      <c r="H66" s="163"/>
      <c r="I66" s="164"/>
      <c r="J66" s="165">
        <f>J310</f>
        <v>0</v>
      </c>
      <c r="K66" s="99"/>
      <c r="L66" s="166"/>
    </row>
    <row r="67" spans="2:12" s="10" customFormat="1" ht="19.899999999999999" customHeight="1" x14ac:dyDescent="0.2">
      <c r="B67" s="161"/>
      <c r="C67" s="99"/>
      <c r="D67" s="162" t="s">
        <v>218</v>
      </c>
      <c r="E67" s="163"/>
      <c r="F67" s="163"/>
      <c r="G67" s="163"/>
      <c r="H67" s="163"/>
      <c r="I67" s="164"/>
      <c r="J67" s="165">
        <f>J315</f>
        <v>0</v>
      </c>
      <c r="K67" s="99"/>
      <c r="L67" s="166"/>
    </row>
    <row r="68" spans="2:12" s="10" customFormat="1" ht="19.899999999999999" customHeight="1" x14ac:dyDescent="0.2">
      <c r="B68" s="161"/>
      <c r="C68" s="99"/>
      <c r="D68" s="162" t="s">
        <v>219</v>
      </c>
      <c r="E68" s="163"/>
      <c r="F68" s="163"/>
      <c r="G68" s="163"/>
      <c r="H68" s="163"/>
      <c r="I68" s="164"/>
      <c r="J68" s="165">
        <f>J414</f>
        <v>0</v>
      </c>
      <c r="K68" s="99"/>
      <c r="L68" s="166"/>
    </row>
    <row r="69" spans="2:12" s="10" customFormat="1" ht="19.899999999999999" customHeight="1" x14ac:dyDescent="0.2">
      <c r="B69" s="161"/>
      <c r="C69" s="99"/>
      <c r="D69" s="162" t="s">
        <v>220</v>
      </c>
      <c r="E69" s="163"/>
      <c r="F69" s="163"/>
      <c r="G69" s="163"/>
      <c r="H69" s="163"/>
      <c r="I69" s="164"/>
      <c r="J69" s="165">
        <f>J694</f>
        <v>0</v>
      </c>
      <c r="K69" s="99"/>
      <c r="L69" s="166"/>
    </row>
    <row r="70" spans="2:12" s="10" customFormat="1" ht="14.85" customHeight="1" x14ac:dyDescent="0.2">
      <c r="B70" s="161"/>
      <c r="C70" s="99"/>
      <c r="D70" s="162" t="s">
        <v>221</v>
      </c>
      <c r="E70" s="163"/>
      <c r="F70" s="163"/>
      <c r="G70" s="163"/>
      <c r="H70" s="163"/>
      <c r="I70" s="164"/>
      <c r="J70" s="165">
        <f>J888</f>
        <v>0</v>
      </c>
      <c r="K70" s="99"/>
      <c r="L70" s="166"/>
    </row>
    <row r="71" spans="2:12" s="10" customFormat="1" ht="19.899999999999999" customHeight="1" x14ac:dyDescent="0.2">
      <c r="B71" s="161"/>
      <c r="C71" s="99"/>
      <c r="D71" s="162" t="s">
        <v>222</v>
      </c>
      <c r="E71" s="163"/>
      <c r="F71" s="163"/>
      <c r="G71" s="163"/>
      <c r="H71" s="163"/>
      <c r="I71" s="164"/>
      <c r="J71" s="165">
        <f>J935</f>
        <v>0</v>
      </c>
      <c r="K71" s="99"/>
      <c r="L71" s="166"/>
    </row>
    <row r="72" spans="2:12" s="10" customFormat="1" ht="14.85" customHeight="1" x14ac:dyDescent="0.2">
      <c r="B72" s="161"/>
      <c r="C72" s="99"/>
      <c r="D72" s="162" t="s">
        <v>223</v>
      </c>
      <c r="E72" s="163"/>
      <c r="F72" s="163"/>
      <c r="G72" s="163"/>
      <c r="H72" s="163"/>
      <c r="I72" s="164"/>
      <c r="J72" s="165">
        <f>J936</f>
        <v>0</v>
      </c>
      <c r="K72" s="99"/>
      <c r="L72" s="166"/>
    </row>
    <row r="73" spans="2:12" s="10" customFormat="1" ht="14.85" customHeight="1" x14ac:dyDescent="0.2">
      <c r="B73" s="161"/>
      <c r="C73" s="99"/>
      <c r="D73" s="162" t="s">
        <v>224</v>
      </c>
      <c r="E73" s="163"/>
      <c r="F73" s="163"/>
      <c r="G73" s="163"/>
      <c r="H73" s="163"/>
      <c r="I73" s="164"/>
      <c r="J73" s="165">
        <f>J997</f>
        <v>0</v>
      </c>
      <c r="K73" s="99"/>
      <c r="L73" s="166"/>
    </row>
    <row r="74" spans="2:12" s="10" customFormat="1" ht="14.85" customHeight="1" x14ac:dyDescent="0.2">
      <c r="B74" s="161"/>
      <c r="C74" s="99"/>
      <c r="D74" s="162" t="s">
        <v>225</v>
      </c>
      <c r="E74" s="163"/>
      <c r="F74" s="163"/>
      <c r="G74" s="163"/>
      <c r="H74" s="163"/>
      <c r="I74" s="164"/>
      <c r="J74" s="165">
        <f>J1050</f>
        <v>0</v>
      </c>
      <c r="K74" s="99"/>
      <c r="L74" s="166"/>
    </row>
    <row r="75" spans="2:12" s="10" customFormat="1" ht="19.899999999999999" customHeight="1" x14ac:dyDescent="0.2">
      <c r="B75" s="161"/>
      <c r="C75" s="99"/>
      <c r="D75" s="162" t="s">
        <v>226</v>
      </c>
      <c r="E75" s="163"/>
      <c r="F75" s="163"/>
      <c r="G75" s="163"/>
      <c r="H75" s="163"/>
      <c r="I75" s="164"/>
      <c r="J75" s="165">
        <f>J1108</f>
        <v>0</v>
      </c>
      <c r="K75" s="99"/>
      <c r="L75" s="166"/>
    </row>
    <row r="76" spans="2:12" s="10" customFormat="1" ht="14.85" customHeight="1" x14ac:dyDescent="0.2">
      <c r="B76" s="161"/>
      <c r="C76" s="99"/>
      <c r="D76" s="162" t="s">
        <v>227</v>
      </c>
      <c r="E76" s="163"/>
      <c r="F76" s="163"/>
      <c r="G76" s="163"/>
      <c r="H76" s="163"/>
      <c r="I76" s="164"/>
      <c r="J76" s="165">
        <f>J1109</f>
        <v>0</v>
      </c>
      <c r="K76" s="99"/>
      <c r="L76" s="166"/>
    </row>
    <row r="77" spans="2:12" s="10" customFormat="1" ht="14.85" customHeight="1" x14ac:dyDescent="0.2">
      <c r="B77" s="161"/>
      <c r="C77" s="99"/>
      <c r="D77" s="162" t="s">
        <v>228</v>
      </c>
      <c r="E77" s="163"/>
      <c r="F77" s="163"/>
      <c r="G77" s="163"/>
      <c r="H77" s="163"/>
      <c r="I77" s="164"/>
      <c r="J77" s="165">
        <f>J1154</f>
        <v>0</v>
      </c>
      <c r="K77" s="99"/>
      <c r="L77" s="166"/>
    </row>
    <row r="78" spans="2:12" s="10" customFormat="1" ht="14.85" customHeight="1" x14ac:dyDescent="0.2">
      <c r="B78" s="161"/>
      <c r="C78" s="99"/>
      <c r="D78" s="162" t="s">
        <v>229</v>
      </c>
      <c r="E78" s="163"/>
      <c r="F78" s="163"/>
      <c r="G78" s="163"/>
      <c r="H78" s="163"/>
      <c r="I78" s="164"/>
      <c r="J78" s="165">
        <f>J1188</f>
        <v>0</v>
      </c>
      <c r="K78" s="99"/>
      <c r="L78" s="166"/>
    </row>
    <row r="79" spans="2:12" s="10" customFormat="1" ht="19.899999999999999" customHeight="1" x14ac:dyDescent="0.2">
      <c r="B79" s="161"/>
      <c r="C79" s="99"/>
      <c r="D79" s="162" t="s">
        <v>230</v>
      </c>
      <c r="E79" s="163"/>
      <c r="F79" s="163"/>
      <c r="G79" s="163"/>
      <c r="H79" s="163"/>
      <c r="I79" s="164"/>
      <c r="J79" s="165">
        <f>J1243</f>
        <v>0</v>
      </c>
      <c r="K79" s="99"/>
      <c r="L79" s="166"/>
    </row>
    <row r="80" spans="2:12" s="10" customFormat="1" ht="19.899999999999999" customHeight="1" x14ac:dyDescent="0.2">
      <c r="B80" s="161"/>
      <c r="C80" s="99"/>
      <c r="D80" s="162" t="s">
        <v>231</v>
      </c>
      <c r="E80" s="163"/>
      <c r="F80" s="163"/>
      <c r="G80" s="163"/>
      <c r="H80" s="163"/>
      <c r="I80" s="164"/>
      <c r="J80" s="165">
        <f>J1255</f>
        <v>0</v>
      </c>
      <c r="K80" s="99"/>
      <c r="L80" s="166"/>
    </row>
    <row r="81" spans="2:12" s="9" customFormat="1" ht="24.95" customHeight="1" x14ac:dyDescent="0.2">
      <c r="B81" s="154"/>
      <c r="C81" s="155"/>
      <c r="D81" s="156" t="s">
        <v>232</v>
      </c>
      <c r="E81" s="157"/>
      <c r="F81" s="157"/>
      <c r="G81" s="157"/>
      <c r="H81" s="157"/>
      <c r="I81" s="158"/>
      <c r="J81" s="159">
        <f>J1258</f>
        <v>0</v>
      </c>
      <c r="K81" s="155"/>
      <c r="L81" s="160"/>
    </row>
    <row r="82" spans="2:12" s="10" customFormat="1" ht="19.899999999999999" customHeight="1" x14ac:dyDescent="0.2">
      <c r="B82" s="161"/>
      <c r="C82" s="99"/>
      <c r="D82" s="162" t="s">
        <v>233</v>
      </c>
      <c r="E82" s="163"/>
      <c r="F82" s="163"/>
      <c r="G82" s="163"/>
      <c r="H82" s="163"/>
      <c r="I82" s="164"/>
      <c r="J82" s="165">
        <f>J1259</f>
        <v>0</v>
      </c>
      <c r="K82" s="99"/>
      <c r="L82" s="166"/>
    </row>
    <row r="83" spans="2:12" s="10" customFormat="1" ht="19.899999999999999" customHeight="1" x14ac:dyDescent="0.2">
      <c r="B83" s="161"/>
      <c r="C83" s="99"/>
      <c r="D83" s="162" t="s">
        <v>234</v>
      </c>
      <c r="E83" s="163"/>
      <c r="F83" s="163"/>
      <c r="G83" s="163"/>
      <c r="H83" s="163"/>
      <c r="I83" s="164"/>
      <c r="J83" s="165">
        <f>J1309</f>
        <v>0</v>
      </c>
      <c r="K83" s="99"/>
      <c r="L83" s="166"/>
    </row>
    <row r="84" spans="2:12" s="10" customFormat="1" ht="19.899999999999999" customHeight="1" x14ac:dyDescent="0.2">
      <c r="B84" s="161"/>
      <c r="C84" s="99"/>
      <c r="D84" s="162" t="s">
        <v>235</v>
      </c>
      <c r="E84" s="163"/>
      <c r="F84" s="163"/>
      <c r="G84" s="163"/>
      <c r="H84" s="163"/>
      <c r="I84" s="164"/>
      <c r="J84" s="165">
        <f>J1348</f>
        <v>0</v>
      </c>
      <c r="K84" s="99"/>
      <c r="L84" s="166"/>
    </row>
    <row r="85" spans="2:12" s="10" customFormat="1" ht="19.899999999999999" customHeight="1" x14ac:dyDescent="0.2">
      <c r="B85" s="161"/>
      <c r="C85" s="99"/>
      <c r="D85" s="162" t="s">
        <v>236</v>
      </c>
      <c r="E85" s="163"/>
      <c r="F85" s="163"/>
      <c r="G85" s="163"/>
      <c r="H85" s="163"/>
      <c r="I85" s="164"/>
      <c r="J85" s="165">
        <f>J1413</f>
        <v>0</v>
      </c>
      <c r="K85" s="99"/>
      <c r="L85" s="166"/>
    </row>
    <row r="86" spans="2:12" s="10" customFormat="1" ht="19.899999999999999" customHeight="1" x14ac:dyDescent="0.2">
      <c r="B86" s="161"/>
      <c r="C86" s="99"/>
      <c r="D86" s="162" t="s">
        <v>237</v>
      </c>
      <c r="E86" s="163"/>
      <c r="F86" s="163"/>
      <c r="G86" s="163"/>
      <c r="H86" s="163"/>
      <c r="I86" s="164"/>
      <c r="J86" s="165">
        <f>J1561</f>
        <v>0</v>
      </c>
      <c r="K86" s="99"/>
      <c r="L86" s="166"/>
    </row>
    <row r="87" spans="2:12" s="10" customFormat="1" ht="19.899999999999999" customHeight="1" x14ac:dyDescent="0.2">
      <c r="B87" s="161"/>
      <c r="C87" s="99"/>
      <c r="D87" s="162" t="s">
        <v>238</v>
      </c>
      <c r="E87" s="163"/>
      <c r="F87" s="163"/>
      <c r="G87" s="163"/>
      <c r="H87" s="163"/>
      <c r="I87" s="164"/>
      <c r="J87" s="165">
        <f>J1570</f>
        <v>0</v>
      </c>
      <c r="K87" s="99"/>
      <c r="L87" s="166"/>
    </row>
    <row r="88" spans="2:12" s="10" customFormat="1" ht="19.899999999999999" customHeight="1" x14ac:dyDescent="0.2">
      <c r="B88" s="161"/>
      <c r="C88" s="99"/>
      <c r="D88" s="162" t="s">
        <v>239</v>
      </c>
      <c r="E88" s="163"/>
      <c r="F88" s="163"/>
      <c r="G88" s="163"/>
      <c r="H88" s="163"/>
      <c r="I88" s="164"/>
      <c r="J88" s="165">
        <f>J1613</f>
        <v>0</v>
      </c>
      <c r="K88" s="99"/>
      <c r="L88" s="166"/>
    </row>
    <row r="89" spans="2:12" s="10" customFormat="1" ht="19.899999999999999" customHeight="1" x14ac:dyDescent="0.2">
      <c r="B89" s="161"/>
      <c r="C89" s="99"/>
      <c r="D89" s="162" t="s">
        <v>240</v>
      </c>
      <c r="E89" s="163"/>
      <c r="F89" s="163"/>
      <c r="G89" s="163"/>
      <c r="H89" s="163"/>
      <c r="I89" s="164"/>
      <c r="J89" s="165">
        <f>J1633</f>
        <v>0</v>
      </c>
      <c r="K89" s="99"/>
      <c r="L89" s="166"/>
    </row>
    <row r="90" spans="2:12" s="10" customFormat="1" ht="19.899999999999999" customHeight="1" x14ac:dyDescent="0.2">
      <c r="B90" s="161"/>
      <c r="C90" s="99"/>
      <c r="D90" s="162" t="s">
        <v>241</v>
      </c>
      <c r="E90" s="163"/>
      <c r="F90" s="163"/>
      <c r="G90" s="163"/>
      <c r="H90" s="163"/>
      <c r="I90" s="164"/>
      <c r="J90" s="165">
        <f>J1643</f>
        <v>0</v>
      </c>
      <c r="K90" s="99"/>
      <c r="L90" s="166"/>
    </row>
    <row r="91" spans="2:12" s="10" customFormat="1" ht="19.899999999999999" customHeight="1" x14ac:dyDescent="0.2">
      <c r="B91" s="161"/>
      <c r="C91" s="99"/>
      <c r="D91" s="162" t="s">
        <v>242</v>
      </c>
      <c r="E91" s="163"/>
      <c r="F91" s="163"/>
      <c r="G91" s="163"/>
      <c r="H91" s="163"/>
      <c r="I91" s="164"/>
      <c r="J91" s="165">
        <f>J1686</f>
        <v>0</v>
      </c>
      <c r="K91" s="99"/>
      <c r="L91" s="166"/>
    </row>
    <row r="92" spans="2:12" s="10" customFormat="1" ht="19.899999999999999" customHeight="1" x14ac:dyDescent="0.2">
      <c r="B92" s="161"/>
      <c r="C92" s="99"/>
      <c r="D92" s="162" t="s">
        <v>243</v>
      </c>
      <c r="E92" s="163"/>
      <c r="F92" s="163"/>
      <c r="G92" s="163"/>
      <c r="H92" s="163"/>
      <c r="I92" s="164"/>
      <c r="J92" s="165">
        <f>J1699</f>
        <v>0</v>
      </c>
      <c r="K92" s="99"/>
      <c r="L92" s="166"/>
    </row>
    <row r="93" spans="2:12" s="10" customFormat="1" ht="19.899999999999999" customHeight="1" x14ac:dyDescent="0.2">
      <c r="B93" s="161"/>
      <c r="C93" s="99"/>
      <c r="D93" s="162" t="s">
        <v>244</v>
      </c>
      <c r="E93" s="163"/>
      <c r="F93" s="163"/>
      <c r="G93" s="163"/>
      <c r="H93" s="163"/>
      <c r="I93" s="164"/>
      <c r="J93" s="165">
        <f>J1768</f>
        <v>0</v>
      </c>
      <c r="K93" s="99"/>
      <c r="L93" s="166"/>
    </row>
    <row r="94" spans="2:12" s="10" customFormat="1" ht="19.899999999999999" customHeight="1" x14ac:dyDescent="0.2">
      <c r="B94" s="161"/>
      <c r="C94" s="99"/>
      <c r="D94" s="162" t="s">
        <v>245</v>
      </c>
      <c r="E94" s="163"/>
      <c r="F94" s="163"/>
      <c r="G94" s="163"/>
      <c r="H94" s="163"/>
      <c r="I94" s="164"/>
      <c r="J94" s="165">
        <f>J1813</f>
        <v>0</v>
      </c>
      <c r="K94" s="99"/>
      <c r="L94" s="166"/>
    </row>
    <row r="95" spans="2:12" s="10" customFormat="1" ht="19.899999999999999" customHeight="1" x14ac:dyDescent="0.2">
      <c r="B95" s="161"/>
      <c r="C95" s="99"/>
      <c r="D95" s="162" t="s">
        <v>246</v>
      </c>
      <c r="E95" s="163"/>
      <c r="F95" s="163"/>
      <c r="G95" s="163"/>
      <c r="H95" s="163"/>
      <c r="I95" s="164"/>
      <c r="J95" s="165">
        <f>J1857</f>
        <v>0</v>
      </c>
      <c r="K95" s="99"/>
      <c r="L95" s="166"/>
    </row>
    <row r="96" spans="2:12" s="10" customFormat="1" ht="19.899999999999999" customHeight="1" x14ac:dyDescent="0.2">
      <c r="B96" s="161"/>
      <c r="C96" s="99"/>
      <c r="D96" s="162" t="s">
        <v>247</v>
      </c>
      <c r="E96" s="163"/>
      <c r="F96" s="163"/>
      <c r="G96" s="163"/>
      <c r="H96" s="163"/>
      <c r="I96" s="164"/>
      <c r="J96" s="165">
        <f>J1888</f>
        <v>0</v>
      </c>
      <c r="K96" s="99"/>
      <c r="L96" s="166"/>
    </row>
    <row r="97" spans="1:31" s="10" customFormat="1" ht="19.899999999999999" customHeight="1" x14ac:dyDescent="0.2">
      <c r="B97" s="161"/>
      <c r="C97" s="99"/>
      <c r="D97" s="162" t="s">
        <v>248</v>
      </c>
      <c r="E97" s="163"/>
      <c r="F97" s="163"/>
      <c r="G97" s="163"/>
      <c r="H97" s="163"/>
      <c r="I97" s="164"/>
      <c r="J97" s="165">
        <f>J1947</f>
        <v>0</v>
      </c>
      <c r="K97" s="99"/>
      <c r="L97" s="166"/>
    </row>
    <row r="98" spans="1:31" s="9" customFormat="1" ht="24.95" customHeight="1" x14ac:dyDescent="0.2">
      <c r="B98" s="154"/>
      <c r="C98" s="155"/>
      <c r="D98" s="156" t="s">
        <v>249</v>
      </c>
      <c r="E98" s="157"/>
      <c r="F98" s="157"/>
      <c r="G98" s="157"/>
      <c r="H98" s="157"/>
      <c r="I98" s="158"/>
      <c r="J98" s="159">
        <f>J1959</f>
        <v>0</v>
      </c>
      <c r="K98" s="155"/>
      <c r="L98" s="160"/>
    </row>
    <row r="99" spans="1:31" s="10" customFormat="1" ht="19.899999999999999" customHeight="1" x14ac:dyDescent="0.2">
      <c r="B99" s="161"/>
      <c r="C99" s="99"/>
      <c r="D99" s="162" t="s">
        <v>250</v>
      </c>
      <c r="E99" s="163"/>
      <c r="F99" s="163"/>
      <c r="G99" s="163"/>
      <c r="H99" s="163"/>
      <c r="I99" s="164"/>
      <c r="J99" s="165">
        <f>J1960</f>
        <v>0</v>
      </c>
      <c r="K99" s="99"/>
      <c r="L99" s="166"/>
    </row>
    <row r="100" spans="1:31" s="10" customFormat="1" ht="19.899999999999999" customHeight="1" x14ac:dyDescent="0.2">
      <c r="B100" s="161"/>
      <c r="C100" s="99"/>
      <c r="D100" s="162" t="s">
        <v>251</v>
      </c>
      <c r="E100" s="163"/>
      <c r="F100" s="163"/>
      <c r="G100" s="163"/>
      <c r="H100" s="163"/>
      <c r="I100" s="164"/>
      <c r="J100" s="165">
        <f>J1962</f>
        <v>0</v>
      </c>
      <c r="K100" s="99"/>
      <c r="L100" s="166"/>
    </row>
    <row r="101" spans="1:31" s="2" customFormat="1" ht="21.75" customHeight="1" x14ac:dyDescent="0.2">
      <c r="A101" s="36"/>
      <c r="B101" s="37"/>
      <c r="C101" s="38"/>
      <c r="D101" s="38"/>
      <c r="E101" s="38"/>
      <c r="F101" s="38"/>
      <c r="G101" s="38"/>
      <c r="H101" s="38"/>
      <c r="I101" s="118"/>
      <c r="J101" s="38"/>
      <c r="K101" s="38"/>
      <c r="L101" s="119"/>
      <c r="S101" s="36"/>
      <c r="T101" s="36"/>
      <c r="U101" s="36"/>
      <c r="V101" s="36"/>
      <c r="W101" s="36"/>
      <c r="X101" s="36"/>
      <c r="Y101" s="36"/>
      <c r="Z101" s="36"/>
      <c r="AA101" s="36"/>
      <c r="AB101" s="36"/>
      <c r="AC101" s="36"/>
      <c r="AD101" s="36"/>
      <c r="AE101" s="36"/>
    </row>
    <row r="102" spans="1:31" s="2" customFormat="1" ht="6.95" customHeight="1" x14ac:dyDescent="0.2">
      <c r="A102" s="36"/>
      <c r="B102" s="49"/>
      <c r="C102" s="50"/>
      <c r="D102" s="50"/>
      <c r="E102" s="50"/>
      <c r="F102" s="50"/>
      <c r="G102" s="50"/>
      <c r="H102" s="50"/>
      <c r="I102" s="145"/>
      <c r="J102" s="50"/>
      <c r="K102" s="50"/>
      <c r="L102" s="119"/>
      <c r="S102" s="36"/>
      <c r="T102" s="36"/>
      <c r="U102" s="36"/>
      <c r="V102" s="36"/>
      <c r="W102" s="36"/>
      <c r="X102" s="36"/>
      <c r="Y102" s="36"/>
      <c r="Z102" s="36"/>
      <c r="AA102" s="36"/>
      <c r="AB102" s="36"/>
      <c r="AC102" s="36"/>
      <c r="AD102" s="36"/>
      <c r="AE102" s="36"/>
    </row>
    <row r="106" spans="1:31" s="2" customFormat="1" ht="6.95" customHeight="1" x14ac:dyDescent="0.2">
      <c r="A106" s="36"/>
      <c r="B106" s="51"/>
      <c r="C106" s="52"/>
      <c r="D106" s="52"/>
      <c r="E106" s="52"/>
      <c r="F106" s="52"/>
      <c r="G106" s="52"/>
      <c r="H106" s="52"/>
      <c r="I106" s="148"/>
      <c r="J106" s="52"/>
      <c r="K106" s="52"/>
      <c r="L106" s="119"/>
      <c r="S106" s="36"/>
      <c r="T106" s="36"/>
      <c r="U106" s="36"/>
      <c r="V106" s="36"/>
      <c r="W106" s="36"/>
      <c r="X106" s="36"/>
      <c r="Y106" s="36"/>
      <c r="Z106" s="36"/>
      <c r="AA106" s="36"/>
      <c r="AB106" s="36"/>
      <c r="AC106" s="36"/>
      <c r="AD106" s="36"/>
      <c r="AE106" s="36"/>
    </row>
    <row r="107" spans="1:31" s="2" customFormat="1" ht="24.95" customHeight="1" x14ac:dyDescent="0.2">
      <c r="A107" s="36"/>
      <c r="B107" s="37"/>
      <c r="C107" s="25" t="s">
        <v>252</v>
      </c>
      <c r="D107" s="38"/>
      <c r="E107" s="38"/>
      <c r="F107" s="38"/>
      <c r="G107" s="38"/>
      <c r="H107" s="38"/>
      <c r="I107" s="118"/>
      <c r="J107" s="38"/>
      <c r="K107" s="38"/>
      <c r="L107" s="119"/>
      <c r="S107" s="36"/>
      <c r="T107" s="36"/>
      <c r="U107" s="36"/>
      <c r="V107" s="36"/>
      <c r="W107" s="36"/>
      <c r="X107" s="36"/>
      <c r="Y107" s="36"/>
      <c r="Z107" s="36"/>
      <c r="AA107" s="36"/>
      <c r="AB107" s="36"/>
      <c r="AC107" s="36"/>
      <c r="AD107" s="36"/>
      <c r="AE107" s="36"/>
    </row>
    <row r="108" spans="1:31" s="2" customFormat="1" ht="6.95" customHeight="1" x14ac:dyDescent="0.2">
      <c r="A108" s="36"/>
      <c r="B108" s="37"/>
      <c r="C108" s="38"/>
      <c r="D108" s="38"/>
      <c r="E108" s="38"/>
      <c r="F108" s="38"/>
      <c r="G108" s="38"/>
      <c r="H108" s="38"/>
      <c r="I108" s="118"/>
      <c r="J108" s="38"/>
      <c r="K108" s="38"/>
      <c r="L108" s="119"/>
      <c r="S108" s="36"/>
      <c r="T108" s="36"/>
      <c r="U108" s="36"/>
      <c r="V108" s="36"/>
      <c r="W108" s="36"/>
      <c r="X108" s="36"/>
      <c r="Y108" s="36"/>
      <c r="Z108" s="36"/>
      <c r="AA108" s="36"/>
      <c r="AB108" s="36"/>
      <c r="AC108" s="36"/>
      <c r="AD108" s="36"/>
      <c r="AE108" s="36"/>
    </row>
    <row r="109" spans="1:31" s="2" customFormat="1" ht="12" customHeight="1" x14ac:dyDescent="0.2">
      <c r="A109" s="36"/>
      <c r="B109" s="37"/>
      <c r="C109" s="31" t="s">
        <v>16</v>
      </c>
      <c r="D109" s="38"/>
      <c r="E109" s="38"/>
      <c r="F109" s="38"/>
      <c r="G109" s="38"/>
      <c r="H109" s="38"/>
      <c r="I109" s="118"/>
      <c r="J109" s="38"/>
      <c r="K109" s="38"/>
      <c r="L109" s="119"/>
      <c r="S109" s="36"/>
      <c r="T109" s="36"/>
      <c r="U109" s="36"/>
      <c r="V109" s="36"/>
      <c r="W109" s="36"/>
      <c r="X109" s="36"/>
      <c r="Y109" s="36"/>
      <c r="Z109" s="36"/>
      <c r="AA109" s="36"/>
      <c r="AB109" s="36"/>
      <c r="AC109" s="36"/>
      <c r="AD109" s="36"/>
      <c r="AE109" s="36"/>
    </row>
    <row r="110" spans="1:31" s="2" customFormat="1" ht="16.5" customHeight="1" x14ac:dyDescent="0.2">
      <c r="A110" s="36"/>
      <c r="B110" s="37"/>
      <c r="C110" s="38"/>
      <c r="D110" s="38"/>
      <c r="E110" s="413" t="str">
        <f>E7</f>
        <v>Sportovní hala při ZŠ Rychnovská 139, Praha 18</v>
      </c>
      <c r="F110" s="414"/>
      <c r="G110" s="414"/>
      <c r="H110" s="414"/>
      <c r="I110" s="118"/>
      <c r="J110" s="38"/>
      <c r="K110" s="38"/>
      <c r="L110" s="119"/>
      <c r="S110" s="36"/>
      <c r="T110" s="36"/>
      <c r="U110" s="36"/>
      <c r="V110" s="36"/>
      <c r="W110" s="36"/>
      <c r="X110" s="36"/>
      <c r="Y110" s="36"/>
      <c r="Z110" s="36"/>
      <c r="AA110" s="36"/>
      <c r="AB110" s="36"/>
      <c r="AC110" s="36"/>
      <c r="AD110" s="36"/>
      <c r="AE110" s="36"/>
    </row>
    <row r="111" spans="1:31" s="1" customFormat="1" ht="12" customHeight="1" x14ac:dyDescent="0.2">
      <c r="B111" s="23"/>
      <c r="C111" s="31" t="s">
        <v>159</v>
      </c>
      <c r="D111" s="24"/>
      <c r="E111" s="24"/>
      <c r="F111" s="24"/>
      <c r="G111" s="24"/>
      <c r="H111" s="24"/>
      <c r="I111" s="110"/>
      <c r="J111" s="24"/>
      <c r="K111" s="24"/>
      <c r="L111" s="22"/>
    </row>
    <row r="112" spans="1:31" s="2" customFormat="1" ht="16.5" customHeight="1" x14ac:dyDescent="0.2">
      <c r="A112" s="36"/>
      <c r="B112" s="37"/>
      <c r="C112" s="38"/>
      <c r="D112" s="38"/>
      <c r="E112" s="413" t="s">
        <v>163</v>
      </c>
      <c r="F112" s="412"/>
      <c r="G112" s="412"/>
      <c r="H112" s="412"/>
      <c r="I112" s="118"/>
      <c r="J112" s="38"/>
      <c r="K112" s="38"/>
      <c r="L112" s="119"/>
      <c r="S112" s="36"/>
      <c r="T112" s="36"/>
      <c r="U112" s="36"/>
      <c r="V112" s="36"/>
      <c r="W112" s="36"/>
      <c r="X112" s="36"/>
      <c r="Y112" s="36"/>
      <c r="Z112" s="36"/>
      <c r="AA112" s="36"/>
      <c r="AB112" s="36"/>
      <c r="AC112" s="36"/>
      <c r="AD112" s="36"/>
      <c r="AE112" s="36"/>
    </row>
    <row r="113" spans="1:65" s="2" customFormat="1" ht="12" customHeight="1" x14ac:dyDescent="0.2">
      <c r="A113" s="36"/>
      <c r="B113" s="37"/>
      <c r="C113" s="31" t="s">
        <v>167</v>
      </c>
      <c r="D113" s="38"/>
      <c r="E113" s="38"/>
      <c r="F113" s="38"/>
      <c r="G113" s="38"/>
      <c r="H113" s="38"/>
      <c r="I113" s="118"/>
      <c r="J113" s="38"/>
      <c r="K113" s="38"/>
      <c r="L113" s="119"/>
      <c r="S113" s="36"/>
      <c r="T113" s="36"/>
      <c r="U113" s="36"/>
      <c r="V113" s="36"/>
      <c r="W113" s="36"/>
      <c r="X113" s="36"/>
      <c r="Y113" s="36"/>
      <c r="Z113" s="36"/>
      <c r="AA113" s="36"/>
      <c r="AB113" s="36"/>
      <c r="AC113" s="36"/>
      <c r="AD113" s="36"/>
      <c r="AE113" s="36"/>
    </row>
    <row r="114" spans="1:65" s="2" customFormat="1" ht="16.5" customHeight="1" x14ac:dyDescent="0.2">
      <c r="A114" s="36"/>
      <c r="B114" s="37"/>
      <c r="C114" s="38"/>
      <c r="D114" s="38"/>
      <c r="E114" s="408" t="str">
        <f>E11</f>
        <v>D.1.1-2 - ASŘ,KSŘ Soupis prací a dodávek</v>
      </c>
      <c r="F114" s="412"/>
      <c r="G114" s="412"/>
      <c r="H114" s="412"/>
      <c r="I114" s="118"/>
      <c r="J114" s="38"/>
      <c r="K114" s="38"/>
      <c r="L114" s="119"/>
      <c r="S114" s="36"/>
      <c r="T114" s="36"/>
      <c r="U114" s="36"/>
      <c r="V114" s="36"/>
      <c r="W114" s="36"/>
      <c r="X114" s="36"/>
      <c r="Y114" s="36"/>
      <c r="Z114" s="36"/>
      <c r="AA114" s="36"/>
      <c r="AB114" s="36"/>
      <c r="AC114" s="36"/>
      <c r="AD114" s="36"/>
      <c r="AE114" s="36"/>
    </row>
    <row r="115" spans="1:65" s="2" customFormat="1" ht="6.95" customHeight="1" x14ac:dyDescent="0.2">
      <c r="A115" s="36"/>
      <c r="B115" s="37"/>
      <c r="C115" s="38"/>
      <c r="D115" s="38"/>
      <c r="E115" s="38"/>
      <c r="F115" s="38"/>
      <c r="G115" s="38"/>
      <c r="H115" s="38"/>
      <c r="I115" s="118"/>
      <c r="J115" s="38"/>
      <c r="K115" s="38"/>
      <c r="L115" s="119"/>
      <c r="S115" s="36"/>
      <c r="T115" s="36"/>
      <c r="U115" s="36"/>
      <c r="V115" s="36"/>
      <c r="W115" s="36"/>
      <c r="X115" s="36"/>
      <c r="Y115" s="36"/>
      <c r="Z115" s="36"/>
      <c r="AA115" s="36"/>
      <c r="AB115" s="36"/>
      <c r="AC115" s="36"/>
      <c r="AD115" s="36"/>
      <c r="AE115" s="36"/>
    </row>
    <row r="116" spans="1:65" s="2" customFormat="1" ht="12" customHeight="1" x14ac:dyDescent="0.2">
      <c r="A116" s="36"/>
      <c r="B116" s="37"/>
      <c r="C116" s="31" t="s">
        <v>22</v>
      </c>
      <c r="D116" s="38"/>
      <c r="E116" s="38"/>
      <c r="F116" s="29" t="str">
        <f>F14</f>
        <v xml:space="preserve"> </v>
      </c>
      <c r="G116" s="38"/>
      <c r="H116" s="38"/>
      <c r="I116" s="120" t="s">
        <v>24</v>
      </c>
      <c r="J116" s="61" t="str">
        <f>IF(J14="","",J14)</f>
        <v>17. 4. 2020</v>
      </c>
      <c r="K116" s="38"/>
      <c r="L116" s="119"/>
      <c r="S116" s="36"/>
      <c r="T116" s="36"/>
      <c r="U116" s="36"/>
      <c r="V116" s="36"/>
      <c r="W116" s="36"/>
      <c r="X116" s="36"/>
      <c r="Y116" s="36"/>
      <c r="Z116" s="36"/>
      <c r="AA116" s="36"/>
      <c r="AB116" s="36"/>
      <c r="AC116" s="36"/>
      <c r="AD116" s="36"/>
      <c r="AE116" s="36"/>
    </row>
    <row r="117" spans="1:65" s="2" customFormat="1" ht="6.95" customHeight="1" x14ac:dyDescent="0.2">
      <c r="A117" s="36"/>
      <c r="B117" s="37"/>
      <c r="C117" s="38"/>
      <c r="D117" s="38"/>
      <c r="E117" s="38"/>
      <c r="F117" s="38"/>
      <c r="G117" s="38"/>
      <c r="H117" s="38"/>
      <c r="I117" s="118"/>
      <c r="J117" s="38"/>
      <c r="K117" s="38"/>
      <c r="L117" s="119"/>
      <c r="S117" s="36"/>
      <c r="T117" s="36"/>
      <c r="U117" s="36"/>
      <c r="V117" s="36"/>
      <c r="W117" s="36"/>
      <c r="X117" s="36"/>
      <c r="Y117" s="36"/>
      <c r="Z117" s="36"/>
      <c r="AA117" s="36"/>
      <c r="AB117" s="36"/>
      <c r="AC117" s="36"/>
      <c r="AD117" s="36"/>
      <c r="AE117" s="36"/>
    </row>
    <row r="118" spans="1:65" s="2" customFormat="1" ht="15.2" customHeight="1" x14ac:dyDescent="0.2">
      <c r="A118" s="36"/>
      <c r="B118" s="37"/>
      <c r="C118" s="31" t="s">
        <v>26</v>
      </c>
      <c r="D118" s="38"/>
      <c r="E118" s="38"/>
      <c r="F118" s="29" t="str">
        <f>E17</f>
        <v>Městská část Praha 18</v>
      </c>
      <c r="G118" s="38"/>
      <c r="H118" s="38"/>
      <c r="I118" s="120" t="s">
        <v>32</v>
      </c>
      <c r="J118" s="34" t="str">
        <f>E23</f>
        <v>Arch.Design, s.r.o</v>
      </c>
      <c r="K118" s="38"/>
      <c r="L118" s="119"/>
      <c r="S118" s="36"/>
      <c r="T118" s="36"/>
      <c r="U118" s="36"/>
      <c r="V118" s="36"/>
      <c r="W118" s="36"/>
      <c r="X118" s="36"/>
      <c r="Y118" s="36"/>
      <c r="Z118" s="36"/>
      <c r="AA118" s="36"/>
      <c r="AB118" s="36"/>
      <c r="AC118" s="36"/>
      <c r="AD118" s="36"/>
      <c r="AE118" s="36"/>
    </row>
    <row r="119" spans="1:65" s="2" customFormat="1" ht="15.2" customHeight="1" x14ac:dyDescent="0.2">
      <c r="A119" s="36"/>
      <c r="B119" s="37"/>
      <c r="C119" s="31" t="s">
        <v>30</v>
      </c>
      <c r="D119" s="38"/>
      <c r="E119" s="38"/>
      <c r="F119" s="29" t="str">
        <f>IF(E20="","",E20)</f>
        <v>Vyplň údaj</v>
      </c>
      <c r="G119" s="38"/>
      <c r="H119" s="38"/>
      <c r="I119" s="120" t="s">
        <v>36</v>
      </c>
      <c r="J119" s="34" t="str">
        <f>E26</f>
        <v xml:space="preserve"> </v>
      </c>
      <c r="K119" s="38"/>
      <c r="L119" s="119"/>
      <c r="S119" s="36"/>
      <c r="T119" s="36"/>
      <c r="U119" s="36"/>
      <c r="V119" s="36"/>
      <c r="W119" s="36"/>
      <c r="X119" s="36"/>
      <c r="Y119" s="36"/>
      <c r="Z119" s="36"/>
      <c r="AA119" s="36"/>
      <c r="AB119" s="36"/>
      <c r="AC119" s="36"/>
      <c r="AD119" s="36"/>
      <c r="AE119" s="36"/>
    </row>
    <row r="120" spans="1:65" s="2" customFormat="1" ht="10.35" customHeight="1" x14ac:dyDescent="0.2">
      <c r="A120" s="36"/>
      <c r="B120" s="37"/>
      <c r="C120" s="38"/>
      <c r="D120" s="38"/>
      <c r="E120" s="38"/>
      <c r="F120" s="38"/>
      <c r="G120" s="38"/>
      <c r="H120" s="38"/>
      <c r="I120" s="118"/>
      <c r="J120" s="38"/>
      <c r="K120" s="38"/>
      <c r="L120" s="119"/>
      <c r="S120" s="36"/>
      <c r="T120" s="36"/>
      <c r="U120" s="36"/>
      <c r="V120" s="36"/>
      <c r="W120" s="36"/>
      <c r="X120" s="36"/>
      <c r="Y120" s="36"/>
      <c r="Z120" s="36"/>
      <c r="AA120" s="36"/>
      <c r="AB120" s="36"/>
      <c r="AC120" s="36"/>
      <c r="AD120" s="36"/>
      <c r="AE120" s="36"/>
    </row>
    <row r="121" spans="1:65" s="11" customFormat="1" ht="29.25" customHeight="1" x14ac:dyDescent="0.2">
      <c r="A121" s="167"/>
      <c r="B121" s="168"/>
      <c r="C121" s="169" t="s">
        <v>253</v>
      </c>
      <c r="D121" s="170" t="s">
        <v>58</v>
      </c>
      <c r="E121" s="170" t="s">
        <v>54</v>
      </c>
      <c r="F121" s="170" t="s">
        <v>55</v>
      </c>
      <c r="G121" s="170" t="s">
        <v>254</v>
      </c>
      <c r="H121" s="170" t="s">
        <v>255</v>
      </c>
      <c r="I121" s="171" t="s">
        <v>256</v>
      </c>
      <c r="J121" s="170" t="s">
        <v>213</v>
      </c>
      <c r="K121" s="172" t="s">
        <v>257</v>
      </c>
      <c r="L121" s="173"/>
      <c r="M121" s="70" t="s">
        <v>21</v>
      </c>
      <c r="N121" s="71" t="s">
        <v>43</v>
      </c>
      <c r="O121" s="71" t="s">
        <v>258</v>
      </c>
      <c r="P121" s="71" t="s">
        <v>259</v>
      </c>
      <c r="Q121" s="71" t="s">
        <v>260</v>
      </c>
      <c r="R121" s="71" t="s">
        <v>261</v>
      </c>
      <c r="S121" s="71" t="s">
        <v>262</v>
      </c>
      <c r="T121" s="72" t="s">
        <v>263</v>
      </c>
      <c r="U121" s="167"/>
      <c r="V121" s="167"/>
      <c r="W121" s="167"/>
      <c r="X121" s="167"/>
      <c r="Y121" s="167"/>
      <c r="Z121" s="167"/>
      <c r="AA121" s="167"/>
      <c r="AB121" s="167"/>
      <c r="AC121" s="167"/>
      <c r="AD121" s="167"/>
      <c r="AE121" s="167"/>
    </row>
    <row r="122" spans="1:65" s="2" customFormat="1" ht="22.9" customHeight="1" x14ac:dyDescent="0.25">
      <c r="A122" s="36"/>
      <c r="B122" s="37"/>
      <c r="C122" s="77" t="s">
        <v>264</v>
      </c>
      <c r="D122" s="38"/>
      <c r="E122" s="38"/>
      <c r="F122" s="38"/>
      <c r="G122" s="38"/>
      <c r="H122" s="38"/>
      <c r="I122" s="118"/>
      <c r="J122" s="174">
        <f>BK122</f>
        <v>0</v>
      </c>
      <c r="K122" s="38"/>
      <c r="L122" s="41"/>
      <c r="M122" s="73"/>
      <c r="N122" s="175"/>
      <c r="O122" s="74"/>
      <c r="P122" s="176">
        <f>P123+P1258+P1959</f>
        <v>0</v>
      </c>
      <c r="Q122" s="74"/>
      <c r="R122" s="176">
        <f>R123+R1258+R1959</f>
        <v>2507.3103512999996</v>
      </c>
      <c r="S122" s="74"/>
      <c r="T122" s="177">
        <f>T123+T1258+T1959</f>
        <v>364.31331349999999</v>
      </c>
      <c r="U122" s="36"/>
      <c r="V122" s="36"/>
      <c r="W122" s="36"/>
      <c r="X122" s="36"/>
      <c r="Y122" s="36"/>
      <c r="Z122" s="36"/>
      <c r="AA122" s="36"/>
      <c r="AB122" s="36"/>
      <c r="AC122" s="36"/>
      <c r="AD122" s="36"/>
      <c r="AE122" s="36"/>
      <c r="AT122" s="19" t="s">
        <v>72</v>
      </c>
      <c r="AU122" s="19" t="s">
        <v>214</v>
      </c>
      <c r="BK122" s="178">
        <f>BK123+BK1258+BK1959</f>
        <v>0</v>
      </c>
    </row>
    <row r="123" spans="1:65" s="12" customFormat="1" ht="25.9" customHeight="1" x14ac:dyDescent="0.2">
      <c r="B123" s="179"/>
      <c r="C123" s="180"/>
      <c r="D123" s="181" t="s">
        <v>72</v>
      </c>
      <c r="E123" s="182" t="s">
        <v>265</v>
      </c>
      <c r="F123" s="182" t="s">
        <v>266</v>
      </c>
      <c r="G123" s="180"/>
      <c r="H123" s="180"/>
      <c r="I123" s="183"/>
      <c r="J123" s="184">
        <f>BK123</f>
        <v>0</v>
      </c>
      <c r="K123" s="180"/>
      <c r="L123" s="185"/>
      <c r="M123" s="186"/>
      <c r="N123" s="187"/>
      <c r="O123" s="187"/>
      <c r="P123" s="188">
        <f>P124+P315+P414+P694+P935+P1108+P1243+P1255</f>
        <v>0</v>
      </c>
      <c r="Q123" s="187"/>
      <c r="R123" s="188">
        <f>R124+R315+R414+R694+R935+R1108+R1243+R1255</f>
        <v>2408.8129893299997</v>
      </c>
      <c r="S123" s="187"/>
      <c r="T123" s="189">
        <f>T124+T315+T414+T694+T935+T1108+T1243+T1255</f>
        <v>364.19807600000001</v>
      </c>
      <c r="AR123" s="190" t="s">
        <v>80</v>
      </c>
      <c r="AT123" s="191" t="s">
        <v>72</v>
      </c>
      <c r="AU123" s="191" t="s">
        <v>73</v>
      </c>
      <c r="AY123" s="190" t="s">
        <v>267</v>
      </c>
      <c r="BK123" s="192">
        <f>BK124+BK315+BK414+BK694+BK935+BK1108+BK1243+BK1255</f>
        <v>0</v>
      </c>
    </row>
    <row r="124" spans="1:65" s="12" customFormat="1" ht="22.9" customHeight="1" x14ac:dyDescent="0.2">
      <c r="B124" s="179"/>
      <c r="C124" s="180"/>
      <c r="D124" s="181" t="s">
        <v>72</v>
      </c>
      <c r="E124" s="193" t="s">
        <v>80</v>
      </c>
      <c r="F124" s="193" t="s">
        <v>268</v>
      </c>
      <c r="G124" s="180"/>
      <c r="H124" s="180"/>
      <c r="I124" s="183"/>
      <c r="J124" s="194">
        <f>BK124</f>
        <v>0</v>
      </c>
      <c r="K124" s="180"/>
      <c r="L124" s="185"/>
      <c r="M124" s="186"/>
      <c r="N124" s="187"/>
      <c r="O124" s="187"/>
      <c r="P124" s="188">
        <f>P125+SUM(P126:P310)</f>
        <v>0</v>
      </c>
      <c r="Q124" s="187"/>
      <c r="R124" s="188">
        <f>R125+SUM(R126:R310)</f>
        <v>17.281500000000001</v>
      </c>
      <c r="S124" s="187"/>
      <c r="T124" s="189">
        <f>T125+SUM(T126:T310)</f>
        <v>297.21000000000004</v>
      </c>
      <c r="AR124" s="190" t="s">
        <v>80</v>
      </c>
      <c r="AT124" s="191" t="s">
        <v>72</v>
      </c>
      <c r="AU124" s="191" t="s">
        <v>80</v>
      </c>
      <c r="AY124" s="190" t="s">
        <v>267</v>
      </c>
      <c r="BK124" s="192">
        <f>BK125+SUM(BK126:BK310)</f>
        <v>0</v>
      </c>
    </row>
    <row r="125" spans="1:65" s="2" customFormat="1" ht="21.75" customHeight="1" x14ac:dyDescent="0.2">
      <c r="A125" s="36"/>
      <c r="B125" s="37"/>
      <c r="C125" s="195" t="s">
        <v>80</v>
      </c>
      <c r="D125" s="195" t="s">
        <v>269</v>
      </c>
      <c r="E125" s="196" t="s">
        <v>270</v>
      </c>
      <c r="F125" s="197" t="s">
        <v>271</v>
      </c>
      <c r="G125" s="198" t="s">
        <v>272</v>
      </c>
      <c r="H125" s="199">
        <v>2154</v>
      </c>
      <c r="I125" s="200"/>
      <c r="J125" s="201">
        <f>ROUND(I125*H125,2)</f>
        <v>0</v>
      </c>
      <c r="K125" s="197" t="s">
        <v>273</v>
      </c>
      <c r="L125" s="41"/>
      <c r="M125" s="202" t="s">
        <v>21</v>
      </c>
      <c r="N125" s="203" t="s">
        <v>44</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274</v>
      </c>
      <c r="AT125" s="206" t="s">
        <v>269</v>
      </c>
      <c r="AU125" s="206" t="s">
        <v>82</v>
      </c>
      <c r="AY125" s="19" t="s">
        <v>267</v>
      </c>
      <c r="BE125" s="207">
        <f>IF(N125="základní",J125,0)</f>
        <v>0</v>
      </c>
      <c r="BF125" s="207">
        <f>IF(N125="snížená",J125,0)</f>
        <v>0</v>
      </c>
      <c r="BG125" s="207">
        <f>IF(N125="zákl. přenesená",J125,0)</f>
        <v>0</v>
      </c>
      <c r="BH125" s="207">
        <f>IF(N125="sníž. přenesená",J125,0)</f>
        <v>0</v>
      </c>
      <c r="BI125" s="207">
        <f>IF(N125="nulová",J125,0)</f>
        <v>0</v>
      </c>
      <c r="BJ125" s="19" t="s">
        <v>80</v>
      </c>
      <c r="BK125" s="207">
        <f>ROUND(I125*H125,2)</f>
        <v>0</v>
      </c>
      <c r="BL125" s="19" t="s">
        <v>274</v>
      </c>
      <c r="BM125" s="206" t="s">
        <v>275</v>
      </c>
    </row>
    <row r="126" spans="1:65" s="2" customFormat="1" ht="78" x14ac:dyDescent="0.2">
      <c r="A126" s="36"/>
      <c r="B126" s="37"/>
      <c r="C126" s="38"/>
      <c r="D126" s="208" t="s">
        <v>276</v>
      </c>
      <c r="E126" s="38"/>
      <c r="F126" s="209" t="s">
        <v>277</v>
      </c>
      <c r="G126" s="38"/>
      <c r="H126" s="38"/>
      <c r="I126" s="118"/>
      <c r="J126" s="38"/>
      <c r="K126" s="38"/>
      <c r="L126" s="41"/>
      <c r="M126" s="210"/>
      <c r="N126" s="211"/>
      <c r="O126" s="66"/>
      <c r="P126" s="66"/>
      <c r="Q126" s="66"/>
      <c r="R126" s="66"/>
      <c r="S126" s="66"/>
      <c r="T126" s="67"/>
      <c r="U126" s="36"/>
      <c r="V126" s="36"/>
      <c r="W126" s="36"/>
      <c r="X126" s="36"/>
      <c r="Y126" s="36"/>
      <c r="Z126" s="36"/>
      <c r="AA126" s="36"/>
      <c r="AB126" s="36"/>
      <c r="AC126" s="36"/>
      <c r="AD126" s="36"/>
      <c r="AE126" s="36"/>
      <c r="AT126" s="19" t="s">
        <v>276</v>
      </c>
      <c r="AU126" s="19" t="s">
        <v>82</v>
      </c>
    </row>
    <row r="127" spans="1:65" s="13" customFormat="1" x14ac:dyDescent="0.2">
      <c r="B127" s="212"/>
      <c r="C127" s="213"/>
      <c r="D127" s="208" t="s">
        <v>278</v>
      </c>
      <c r="E127" s="214" t="s">
        <v>21</v>
      </c>
      <c r="F127" s="215" t="s">
        <v>279</v>
      </c>
      <c r="G127" s="213"/>
      <c r="H127" s="214" t="s">
        <v>21</v>
      </c>
      <c r="I127" s="216"/>
      <c r="J127" s="213"/>
      <c r="K127" s="213"/>
      <c r="L127" s="217"/>
      <c r="M127" s="218"/>
      <c r="N127" s="219"/>
      <c r="O127" s="219"/>
      <c r="P127" s="219"/>
      <c r="Q127" s="219"/>
      <c r="R127" s="219"/>
      <c r="S127" s="219"/>
      <c r="T127" s="220"/>
      <c r="AT127" s="221" t="s">
        <v>278</v>
      </c>
      <c r="AU127" s="221" t="s">
        <v>82</v>
      </c>
      <c r="AV127" s="13" t="s">
        <v>80</v>
      </c>
      <c r="AW127" s="13" t="s">
        <v>35</v>
      </c>
      <c r="AX127" s="13" t="s">
        <v>73</v>
      </c>
      <c r="AY127" s="221" t="s">
        <v>267</v>
      </c>
    </row>
    <row r="128" spans="1:65" s="13" customFormat="1" x14ac:dyDescent="0.2">
      <c r="B128" s="212"/>
      <c r="C128" s="213"/>
      <c r="D128" s="208" t="s">
        <v>278</v>
      </c>
      <c r="E128" s="214" t="s">
        <v>21</v>
      </c>
      <c r="F128" s="215" t="s">
        <v>280</v>
      </c>
      <c r="G128" s="213"/>
      <c r="H128" s="214" t="s">
        <v>21</v>
      </c>
      <c r="I128" s="216"/>
      <c r="J128" s="213"/>
      <c r="K128" s="213"/>
      <c r="L128" s="217"/>
      <c r="M128" s="218"/>
      <c r="N128" s="219"/>
      <c r="O128" s="219"/>
      <c r="P128" s="219"/>
      <c r="Q128" s="219"/>
      <c r="R128" s="219"/>
      <c r="S128" s="219"/>
      <c r="T128" s="220"/>
      <c r="AT128" s="221" t="s">
        <v>278</v>
      </c>
      <c r="AU128" s="221" t="s">
        <v>82</v>
      </c>
      <c r="AV128" s="13" t="s">
        <v>80</v>
      </c>
      <c r="AW128" s="13" t="s">
        <v>35</v>
      </c>
      <c r="AX128" s="13" t="s">
        <v>73</v>
      </c>
      <c r="AY128" s="221" t="s">
        <v>267</v>
      </c>
    </row>
    <row r="129" spans="1:65" s="14" customFormat="1" x14ac:dyDescent="0.2">
      <c r="B129" s="222"/>
      <c r="C129" s="223"/>
      <c r="D129" s="208" t="s">
        <v>278</v>
      </c>
      <c r="E129" s="224" t="s">
        <v>21</v>
      </c>
      <c r="F129" s="225" t="s">
        <v>281</v>
      </c>
      <c r="G129" s="223"/>
      <c r="H129" s="226">
        <v>2154</v>
      </c>
      <c r="I129" s="227"/>
      <c r="J129" s="223"/>
      <c r="K129" s="223"/>
      <c r="L129" s="228"/>
      <c r="M129" s="229"/>
      <c r="N129" s="230"/>
      <c r="O129" s="230"/>
      <c r="P129" s="230"/>
      <c r="Q129" s="230"/>
      <c r="R129" s="230"/>
      <c r="S129" s="230"/>
      <c r="T129" s="231"/>
      <c r="AT129" s="232" t="s">
        <v>278</v>
      </c>
      <c r="AU129" s="232" t="s">
        <v>82</v>
      </c>
      <c r="AV129" s="14" t="s">
        <v>82</v>
      </c>
      <c r="AW129" s="14" t="s">
        <v>35</v>
      </c>
      <c r="AX129" s="14" t="s">
        <v>80</v>
      </c>
      <c r="AY129" s="232" t="s">
        <v>267</v>
      </c>
    </row>
    <row r="130" spans="1:65" s="2" customFormat="1" ht="33" customHeight="1" x14ac:dyDescent="0.2">
      <c r="A130" s="36"/>
      <c r="B130" s="37"/>
      <c r="C130" s="195" t="s">
        <v>82</v>
      </c>
      <c r="D130" s="195" t="s">
        <v>269</v>
      </c>
      <c r="E130" s="196" t="s">
        <v>282</v>
      </c>
      <c r="F130" s="197" t="s">
        <v>283</v>
      </c>
      <c r="G130" s="198" t="s">
        <v>272</v>
      </c>
      <c r="H130" s="199">
        <v>159.1</v>
      </c>
      <c r="I130" s="200"/>
      <c r="J130" s="201">
        <f>ROUND(I130*H130,2)</f>
        <v>0</v>
      </c>
      <c r="K130" s="197" t="s">
        <v>273</v>
      </c>
      <c r="L130" s="41"/>
      <c r="M130" s="202" t="s">
        <v>21</v>
      </c>
      <c r="N130" s="203" t="s">
        <v>44</v>
      </c>
      <c r="O130" s="66"/>
      <c r="P130" s="204">
        <f>O130*H130</f>
        <v>0</v>
      </c>
      <c r="Q130" s="204">
        <v>0</v>
      </c>
      <c r="R130" s="204">
        <f>Q130*H130</f>
        <v>0</v>
      </c>
      <c r="S130" s="204">
        <v>0.3</v>
      </c>
      <c r="T130" s="205">
        <f>S130*H130</f>
        <v>47.73</v>
      </c>
      <c r="U130" s="36"/>
      <c r="V130" s="36"/>
      <c r="W130" s="36"/>
      <c r="X130" s="36"/>
      <c r="Y130" s="36"/>
      <c r="Z130" s="36"/>
      <c r="AA130" s="36"/>
      <c r="AB130" s="36"/>
      <c r="AC130" s="36"/>
      <c r="AD130" s="36"/>
      <c r="AE130" s="36"/>
      <c r="AR130" s="206" t="s">
        <v>274</v>
      </c>
      <c r="AT130" s="206" t="s">
        <v>269</v>
      </c>
      <c r="AU130" s="206" t="s">
        <v>82</v>
      </c>
      <c r="AY130" s="19" t="s">
        <v>267</v>
      </c>
      <c r="BE130" s="207">
        <f>IF(N130="základní",J130,0)</f>
        <v>0</v>
      </c>
      <c r="BF130" s="207">
        <f>IF(N130="snížená",J130,0)</f>
        <v>0</v>
      </c>
      <c r="BG130" s="207">
        <f>IF(N130="zákl. přenesená",J130,0)</f>
        <v>0</v>
      </c>
      <c r="BH130" s="207">
        <f>IF(N130="sníž. přenesená",J130,0)</f>
        <v>0</v>
      </c>
      <c r="BI130" s="207">
        <f>IF(N130="nulová",J130,0)</f>
        <v>0</v>
      </c>
      <c r="BJ130" s="19" t="s">
        <v>80</v>
      </c>
      <c r="BK130" s="207">
        <f>ROUND(I130*H130,2)</f>
        <v>0</v>
      </c>
      <c r="BL130" s="19" t="s">
        <v>274</v>
      </c>
      <c r="BM130" s="206" t="s">
        <v>284</v>
      </c>
    </row>
    <row r="131" spans="1:65" s="2" customFormat="1" ht="175.5" x14ac:dyDescent="0.2">
      <c r="A131" s="36"/>
      <c r="B131" s="37"/>
      <c r="C131" s="38"/>
      <c r="D131" s="208" t="s">
        <v>276</v>
      </c>
      <c r="E131" s="38"/>
      <c r="F131" s="209" t="s">
        <v>285</v>
      </c>
      <c r="G131" s="38"/>
      <c r="H131" s="38"/>
      <c r="I131" s="118"/>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276</v>
      </c>
      <c r="AU131" s="19" t="s">
        <v>82</v>
      </c>
    </row>
    <row r="132" spans="1:65" s="13" customFormat="1" x14ac:dyDescent="0.2">
      <c r="B132" s="212"/>
      <c r="C132" s="213"/>
      <c r="D132" s="208" t="s">
        <v>278</v>
      </c>
      <c r="E132" s="214" t="s">
        <v>21</v>
      </c>
      <c r="F132" s="215" t="s">
        <v>286</v>
      </c>
      <c r="G132" s="213"/>
      <c r="H132" s="214" t="s">
        <v>21</v>
      </c>
      <c r="I132" s="216"/>
      <c r="J132" s="213"/>
      <c r="K132" s="213"/>
      <c r="L132" s="217"/>
      <c r="M132" s="218"/>
      <c r="N132" s="219"/>
      <c r="O132" s="219"/>
      <c r="P132" s="219"/>
      <c r="Q132" s="219"/>
      <c r="R132" s="219"/>
      <c r="S132" s="219"/>
      <c r="T132" s="220"/>
      <c r="AT132" s="221" t="s">
        <v>278</v>
      </c>
      <c r="AU132" s="221" t="s">
        <v>82</v>
      </c>
      <c r="AV132" s="13" t="s">
        <v>80</v>
      </c>
      <c r="AW132" s="13" t="s">
        <v>35</v>
      </c>
      <c r="AX132" s="13" t="s">
        <v>73</v>
      </c>
      <c r="AY132" s="221" t="s">
        <v>267</v>
      </c>
    </row>
    <row r="133" spans="1:65" s="14" customFormat="1" x14ac:dyDescent="0.2">
      <c r="B133" s="222"/>
      <c r="C133" s="223"/>
      <c r="D133" s="208" t="s">
        <v>278</v>
      </c>
      <c r="E133" s="224" t="s">
        <v>21</v>
      </c>
      <c r="F133" s="225" t="s">
        <v>287</v>
      </c>
      <c r="G133" s="223"/>
      <c r="H133" s="226">
        <v>159.1</v>
      </c>
      <c r="I133" s="227"/>
      <c r="J133" s="223"/>
      <c r="K133" s="223"/>
      <c r="L133" s="228"/>
      <c r="M133" s="229"/>
      <c r="N133" s="230"/>
      <c r="O133" s="230"/>
      <c r="P133" s="230"/>
      <c r="Q133" s="230"/>
      <c r="R133" s="230"/>
      <c r="S133" s="230"/>
      <c r="T133" s="231"/>
      <c r="AT133" s="232" t="s">
        <v>278</v>
      </c>
      <c r="AU133" s="232" t="s">
        <v>82</v>
      </c>
      <c r="AV133" s="14" t="s">
        <v>82</v>
      </c>
      <c r="AW133" s="14" t="s">
        <v>35</v>
      </c>
      <c r="AX133" s="14" t="s">
        <v>80</v>
      </c>
      <c r="AY133" s="232" t="s">
        <v>267</v>
      </c>
    </row>
    <row r="134" spans="1:65" s="2" customFormat="1" ht="33" customHeight="1" x14ac:dyDescent="0.2">
      <c r="A134" s="36"/>
      <c r="B134" s="37"/>
      <c r="C134" s="195" t="s">
        <v>142</v>
      </c>
      <c r="D134" s="195" t="s">
        <v>269</v>
      </c>
      <c r="E134" s="196" t="s">
        <v>288</v>
      </c>
      <c r="F134" s="197" t="s">
        <v>289</v>
      </c>
      <c r="G134" s="198" t="s">
        <v>272</v>
      </c>
      <c r="H134" s="199">
        <v>476</v>
      </c>
      <c r="I134" s="200"/>
      <c r="J134" s="201">
        <f>ROUND(I134*H134,2)</f>
        <v>0</v>
      </c>
      <c r="K134" s="197" t="s">
        <v>273</v>
      </c>
      <c r="L134" s="41"/>
      <c r="M134" s="202" t="s">
        <v>21</v>
      </c>
      <c r="N134" s="203" t="s">
        <v>44</v>
      </c>
      <c r="O134" s="66"/>
      <c r="P134" s="204">
        <f>O134*H134</f>
        <v>0</v>
      </c>
      <c r="Q134" s="204">
        <v>0</v>
      </c>
      <c r="R134" s="204">
        <f>Q134*H134</f>
        <v>0</v>
      </c>
      <c r="S134" s="204">
        <v>0.5</v>
      </c>
      <c r="T134" s="205">
        <f>S134*H134</f>
        <v>238</v>
      </c>
      <c r="U134" s="36"/>
      <c r="V134" s="36"/>
      <c r="W134" s="36"/>
      <c r="X134" s="36"/>
      <c r="Y134" s="36"/>
      <c r="Z134" s="36"/>
      <c r="AA134" s="36"/>
      <c r="AB134" s="36"/>
      <c r="AC134" s="36"/>
      <c r="AD134" s="36"/>
      <c r="AE134" s="36"/>
      <c r="AR134" s="206" t="s">
        <v>274</v>
      </c>
      <c r="AT134" s="206" t="s">
        <v>269</v>
      </c>
      <c r="AU134" s="206" t="s">
        <v>82</v>
      </c>
      <c r="AY134" s="19" t="s">
        <v>267</v>
      </c>
      <c r="BE134" s="207">
        <f>IF(N134="základní",J134,0)</f>
        <v>0</v>
      </c>
      <c r="BF134" s="207">
        <f>IF(N134="snížená",J134,0)</f>
        <v>0</v>
      </c>
      <c r="BG134" s="207">
        <f>IF(N134="zákl. přenesená",J134,0)</f>
        <v>0</v>
      </c>
      <c r="BH134" s="207">
        <f>IF(N134="sníž. přenesená",J134,0)</f>
        <v>0</v>
      </c>
      <c r="BI134" s="207">
        <f>IF(N134="nulová",J134,0)</f>
        <v>0</v>
      </c>
      <c r="BJ134" s="19" t="s">
        <v>80</v>
      </c>
      <c r="BK134" s="207">
        <f>ROUND(I134*H134,2)</f>
        <v>0</v>
      </c>
      <c r="BL134" s="19" t="s">
        <v>274</v>
      </c>
      <c r="BM134" s="206" t="s">
        <v>290</v>
      </c>
    </row>
    <row r="135" spans="1:65" s="2" customFormat="1" ht="175.5" x14ac:dyDescent="0.2">
      <c r="A135" s="36"/>
      <c r="B135" s="37"/>
      <c r="C135" s="38"/>
      <c r="D135" s="208" t="s">
        <v>276</v>
      </c>
      <c r="E135" s="38"/>
      <c r="F135" s="209" t="s">
        <v>285</v>
      </c>
      <c r="G135" s="38"/>
      <c r="H135" s="38"/>
      <c r="I135" s="118"/>
      <c r="J135" s="38"/>
      <c r="K135" s="38"/>
      <c r="L135" s="41"/>
      <c r="M135" s="210"/>
      <c r="N135" s="211"/>
      <c r="O135" s="66"/>
      <c r="P135" s="66"/>
      <c r="Q135" s="66"/>
      <c r="R135" s="66"/>
      <c r="S135" s="66"/>
      <c r="T135" s="67"/>
      <c r="U135" s="36"/>
      <c r="V135" s="36"/>
      <c r="W135" s="36"/>
      <c r="X135" s="36"/>
      <c r="Y135" s="36"/>
      <c r="Z135" s="36"/>
      <c r="AA135" s="36"/>
      <c r="AB135" s="36"/>
      <c r="AC135" s="36"/>
      <c r="AD135" s="36"/>
      <c r="AE135" s="36"/>
      <c r="AT135" s="19" t="s">
        <v>276</v>
      </c>
      <c r="AU135" s="19" t="s">
        <v>82</v>
      </c>
    </row>
    <row r="136" spans="1:65" s="13" customFormat="1" x14ac:dyDescent="0.2">
      <c r="B136" s="212"/>
      <c r="C136" s="213"/>
      <c r="D136" s="208" t="s">
        <v>278</v>
      </c>
      <c r="E136" s="214" t="s">
        <v>21</v>
      </c>
      <c r="F136" s="215" t="s">
        <v>291</v>
      </c>
      <c r="G136" s="213"/>
      <c r="H136" s="214" t="s">
        <v>21</v>
      </c>
      <c r="I136" s="216"/>
      <c r="J136" s="213"/>
      <c r="K136" s="213"/>
      <c r="L136" s="217"/>
      <c r="M136" s="218"/>
      <c r="N136" s="219"/>
      <c r="O136" s="219"/>
      <c r="P136" s="219"/>
      <c r="Q136" s="219"/>
      <c r="R136" s="219"/>
      <c r="S136" s="219"/>
      <c r="T136" s="220"/>
      <c r="AT136" s="221" t="s">
        <v>278</v>
      </c>
      <c r="AU136" s="221" t="s">
        <v>82</v>
      </c>
      <c r="AV136" s="13" t="s">
        <v>80</v>
      </c>
      <c r="AW136" s="13" t="s">
        <v>35</v>
      </c>
      <c r="AX136" s="13" t="s">
        <v>73</v>
      </c>
      <c r="AY136" s="221" t="s">
        <v>267</v>
      </c>
    </row>
    <row r="137" spans="1:65" s="13" customFormat="1" x14ac:dyDescent="0.2">
      <c r="B137" s="212"/>
      <c r="C137" s="213"/>
      <c r="D137" s="208" t="s">
        <v>278</v>
      </c>
      <c r="E137" s="214" t="s">
        <v>21</v>
      </c>
      <c r="F137" s="215" t="s">
        <v>292</v>
      </c>
      <c r="G137" s="213"/>
      <c r="H137" s="214" t="s">
        <v>21</v>
      </c>
      <c r="I137" s="216"/>
      <c r="J137" s="213"/>
      <c r="K137" s="213"/>
      <c r="L137" s="217"/>
      <c r="M137" s="218"/>
      <c r="N137" s="219"/>
      <c r="O137" s="219"/>
      <c r="P137" s="219"/>
      <c r="Q137" s="219"/>
      <c r="R137" s="219"/>
      <c r="S137" s="219"/>
      <c r="T137" s="220"/>
      <c r="AT137" s="221" t="s">
        <v>278</v>
      </c>
      <c r="AU137" s="221" t="s">
        <v>82</v>
      </c>
      <c r="AV137" s="13" t="s">
        <v>80</v>
      </c>
      <c r="AW137" s="13" t="s">
        <v>35</v>
      </c>
      <c r="AX137" s="13" t="s">
        <v>73</v>
      </c>
      <c r="AY137" s="221" t="s">
        <v>267</v>
      </c>
    </row>
    <row r="138" spans="1:65" s="14" customFormat="1" x14ac:dyDescent="0.2">
      <c r="B138" s="222"/>
      <c r="C138" s="223"/>
      <c r="D138" s="208" t="s">
        <v>278</v>
      </c>
      <c r="E138" s="224" t="s">
        <v>21</v>
      </c>
      <c r="F138" s="225" t="s">
        <v>293</v>
      </c>
      <c r="G138" s="223"/>
      <c r="H138" s="226">
        <v>476</v>
      </c>
      <c r="I138" s="227"/>
      <c r="J138" s="223"/>
      <c r="K138" s="223"/>
      <c r="L138" s="228"/>
      <c r="M138" s="229"/>
      <c r="N138" s="230"/>
      <c r="O138" s="230"/>
      <c r="P138" s="230"/>
      <c r="Q138" s="230"/>
      <c r="R138" s="230"/>
      <c r="S138" s="230"/>
      <c r="T138" s="231"/>
      <c r="AT138" s="232" t="s">
        <v>278</v>
      </c>
      <c r="AU138" s="232" t="s">
        <v>82</v>
      </c>
      <c r="AV138" s="14" t="s">
        <v>82</v>
      </c>
      <c r="AW138" s="14" t="s">
        <v>35</v>
      </c>
      <c r="AX138" s="14" t="s">
        <v>80</v>
      </c>
      <c r="AY138" s="232" t="s">
        <v>267</v>
      </c>
    </row>
    <row r="139" spans="1:65" s="2" customFormat="1" ht="21.75" customHeight="1" x14ac:dyDescent="0.2">
      <c r="A139" s="36"/>
      <c r="B139" s="37"/>
      <c r="C139" s="195" t="s">
        <v>274</v>
      </c>
      <c r="D139" s="195" t="s">
        <v>269</v>
      </c>
      <c r="E139" s="196" t="s">
        <v>294</v>
      </c>
      <c r="F139" s="197" t="s">
        <v>295</v>
      </c>
      <c r="G139" s="198" t="s">
        <v>296</v>
      </c>
      <c r="H139" s="199">
        <v>56</v>
      </c>
      <c r="I139" s="200"/>
      <c r="J139" s="201">
        <f>ROUND(I139*H139,2)</f>
        <v>0</v>
      </c>
      <c r="K139" s="197" t="s">
        <v>273</v>
      </c>
      <c r="L139" s="41"/>
      <c r="M139" s="202" t="s">
        <v>21</v>
      </c>
      <c r="N139" s="203" t="s">
        <v>44</v>
      </c>
      <c r="O139" s="66"/>
      <c r="P139" s="204">
        <f>O139*H139</f>
        <v>0</v>
      </c>
      <c r="Q139" s="204">
        <v>0</v>
      </c>
      <c r="R139" s="204">
        <f>Q139*H139</f>
        <v>0</v>
      </c>
      <c r="S139" s="204">
        <v>0.20499999999999999</v>
      </c>
      <c r="T139" s="205">
        <f>S139*H139</f>
        <v>11.479999999999999</v>
      </c>
      <c r="U139" s="36"/>
      <c r="V139" s="36"/>
      <c r="W139" s="36"/>
      <c r="X139" s="36"/>
      <c r="Y139" s="36"/>
      <c r="Z139" s="36"/>
      <c r="AA139" s="36"/>
      <c r="AB139" s="36"/>
      <c r="AC139" s="36"/>
      <c r="AD139" s="36"/>
      <c r="AE139" s="36"/>
      <c r="AR139" s="206" t="s">
        <v>274</v>
      </c>
      <c r="AT139" s="206" t="s">
        <v>269</v>
      </c>
      <c r="AU139" s="206" t="s">
        <v>82</v>
      </c>
      <c r="AY139" s="19" t="s">
        <v>267</v>
      </c>
      <c r="BE139" s="207">
        <f>IF(N139="základní",J139,0)</f>
        <v>0</v>
      </c>
      <c r="BF139" s="207">
        <f>IF(N139="snížená",J139,0)</f>
        <v>0</v>
      </c>
      <c r="BG139" s="207">
        <f>IF(N139="zákl. přenesená",J139,0)</f>
        <v>0</v>
      </c>
      <c r="BH139" s="207">
        <f>IF(N139="sníž. přenesená",J139,0)</f>
        <v>0</v>
      </c>
      <c r="BI139" s="207">
        <f>IF(N139="nulová",J139,0)</f>
        <v>0</v>
      </c>
      <c r="BJ139" s="19" t="s">
        <v>80</v>
      </c>
      <c r="BK139" s="207">
        <f>ROUND(I139*H139,2)</f>
        <v>0</v>
      </c>
      <c r="BL139" s="19" t="s">
        <v>274</v>
      </c>
      <c r="BM139" s="206" t="s">
        <v>297</v>
      </c>
    </row>
    <row r="140" spans="1:65" s="2" customFormat="1" ht="136.5" x14ac:dyDescent="0.2">
      <c r="A140" s="36"/>
      <c r="B140" s="37"/>
      <c r="C140" s="38"/>
      <c r="D140" s="208" t="s">
        <v>276</v>
      </c>
      <c r="E140" s="38"/>
      <c r="F140" s="209" t="s">
        <v>298</v>
      </c>
      <c r="G140" s="38"/>
      <c r="H140" s="38"/>
      <c r="I140" s="118"/>
      <c r="J140" s="38"/>
      <c r="K140" s="38"/>
      <c r="L140" s="41"/>
      <c r="M140" s="210"/>
      <c r="N140" s="211"/>
      <c r="O140" s="66"/>
      <c r="P140" s="66"/>
      <c r="Q140" s="66"/>
      <c r="R140" s="66"/>
      <c r="S140" s="66"/>
      <c r="T140" s="67"/>
      <c r="U140" s="36"/>
      <c r="V140" s="36"/>
      <c r="W140" s="36"/>
      <c r="X140" s="36"/>
      <c r="Y140" s="36"/>
      <c r="Z140" s="36"/>
      <c r="AA140" s="36"/>
      <c r="AB140" s="36"/>
      <c r="AC140" s="36"/>
      <c r="AD140" s="36"/>
      <c r="AE140" s="36"/>
      <c r="AT140" s="19" t="s">
        <v>276</v>
      </c>
      <c r="AU140" s="19" t="s">
        <v>82</v>
      </c>
    </row>
    <row r="141" spans="1:65" s="13" customFormat="1" x14ac:dyDescent="0.2">
      <c r="B141" s="212"/>
      <c r="C141" s="213"/>
      <c r="D141" s="208" t="s">
        <v>278</v>
      </c>
      <c r="E141" s="214" t="s">
        <v>21</v>
      </c>
      <c r="F141" s="215" t="s">
        <v>299</v>
      </c>
      <c r="G141" s="213"/>
      <c r="H141" s="214" t="s">
        <v>21</v>
      </c>
      <c r="I141" s="216"/>
      <c r="J141" s="213"/>
      <c r="K141" s="213"/>
      <c r="L141" s="217"/>
      <c r="M141" s="218"/>
      <c r="N141" s="219"/>
      <c r="O141" s="219"/>
      <c r="P141" s="219"/>
      <c r="Q141" s="219"/>
      <c r="R141" s="219"/>
      <c r="S141" s="219"/>
      <c r="T141" s="220"/>
      <c r="AT141" s="221" t="s">
        <v>278</v>
      </c>
      <c r="AU141" s="221" t="s">
        <v>82</v>
      </c>
      <c r="AV141" s="13" t="s">
        <v>80</v>
      </c>
      <c r="AW141" s="13" t="s">
        <v>35</v>
      </c>
      <c r="AX141" s="13" t="s">
        <v>73</v>
      </c>
      <c r="AY141" s="221" t="s">
        <v>267</v>
      </c>
    </row>
    <row r="142" spans="1:65" s="14" customFormat="1" x14ac:dyDescent="0.2">
      <c r="B142" s="222"/>
      <c r="C142" s="223"/>
      <c r="D142" s="208" t="s">
        <v>278</v>
      </c>
      <c r="E142" s="224" t="s">
        <v>21</v>
      </c>
      <c r="F142" s="225" t="s">
        <v>300</v>
      </c>
      <c r="G142" s="223"/>
      <c r="H142" s="226">
        <v>56</v>
      </c>
      <c r="I142" s="227"/>
      <c r="J142" s="223"/>
      <c r="K142" s="223"/>
      <c r="L142" s="228"/>
      <c r="M142" s="229"/>
      <c r="N142" s="230"/>
      <c r="O142" s="230"/>
      <c r="P142" s="230"/>
      <c r="Q142" s="230"/>
      <c r="R142" s="230"/>
      <c r="S142" s="230"/>
      <c r="T142" s="231"/>
      <c r="AT142" s="232" t="s">
        <v>278</v>
      </c>
      <c r="AU142" s="232" t="s">
        <v>82</v>
      </c>
      <c r="AV142" s="14" t="s">
        <v>82</v>
      </c>
      <c r="AW142" s="14" t="s">
        <v>35</v>
      </c>
      <c r="AX142" s="14" t="s">
        <v>80</v>
      </c>
      <c r="AY142" s="232" t="s">
        <v>267</v>
      </c>
    </row>
    <row r="143" spans="1:65" s="2" customFormat="1" ht="16.5" customHeight="1" x14ac:dyDescent="0.2">
      <c r="A143" s="36"/>
      <c r="B143" s="37"/>
      <c r="C143" s="195" t="s">
        <v>301</v>
      </c>
      <c r="D143" s="195" t="s">
        <v>269</v>
      </c>
      <c r="E143" s="196" t="s">
        <v>302</v>
      </c>
      <c r="F143" s="197" t="s">
        <v>303</v>
      </c>
      <c r="G143" s="198" t="s">
        <v>304</v>
      </c>
      <c r="H143" s="199">
        <v>50</v>
      </c>
      <c r="I143" s="200"/>
      <c r="J143" s="201">
        <f>ROUND(I143*H143,2)</f>
        <v>0</v>
      </c>
      <c r="K143" s="197" t="s">
        <v>273</v>
      </c>
      <c r="L143" s="41"/>
      <c r="M143" s="202" t="s">
        <v>21</v>
      </c>
      <c r="N143" s="203" t="s">
        <v>44</v>
      </c>
      <c r="O143" s="66"/>
      <c r="P143" s="204">
        <f>O143*H143</f>
        <v>0</v>
      </c>
      <c r="Q143" s="204">
        <v>3.0000000000000001E-5</v>
      </c>
      <c r="R143" s="204">
        <f>Q143*H143</f>
        <v>1.5E-3</v>
      </c>
      <c r="S143" s="204">
        <v>0</v>
      </c>
      <c r="T143" s="205">
        <f>S143*H143</f>
        <v>0</v>
      </c>
      <c r="U143" s="36"/>
      <c r="V143" s="36"/>
      <c r="W143" s="36"/>
      <c r="X143" s="36"/>
      <c r="Y143" s="36"/>
      <c r="Z143" s="36"/>
      <c r="AA143" s="36"/>
      <c r="AB143" s="36"/>
      <c r="AC143" s="36"/>
      <c r="AD143" s="36"/>
      <c r="AE143" s="36"/>
      <c r="AR143" s="206" t="s">
        <v>274</v>
      </c>
      <c r="AT143" s="206" t="s">
        <v>269</v>
      </c>
      <c r="AU143" s="206" t="s">
        <v>82</v>
      </c>
      <c r="AY143" s="19" t="s">
        <v>267</v>
      </c>
      <c r="BE143" s="207">
        <f>IF(N143="základní",J143,0)</f>
        <v>0</v>
      </c>
      <c r="BF143" s="207">
        <f>IF(N143="snížená",J143,0)</f>
        <v>0</v>
      </c>
      <c r="BG143" s="207">
        <f>IF(N143="zákl. přenesená",J143,0)</f>
        <v>0</v>
      </c>
      <c r="BH143" s="207">
        <f>IF(N143="sníž. přenesená",J143,0)</f>
        <v>0</v>
      </c>
      <c r="BI143" s="207">
        <f>IF(N143="nulová",J143,0)</f>
        <v>0</v>
      </c>
      <c r="BJ143" s="19" t="s">
        <v>80</v>
      </c>
      <c r="BK143" s="207">
        <f>ROUND(I143*H143,2)</f>
        <v>0</v>
      </c>
      <c r="BL143" s="19" t="s">
        <v>274</v>
      </c>
      <c r="BM143" s="206" t="s">
        <v>305</v>
      </c>
    </row>
    <row r="144" spans="1:65" s="2" customFormat="1" ht="195" x14ac:dyDescent="0.2">
      <c r="A144" s="36"/>
      <c r="B144" s="37"/>
      <c r="C144" s="38"/>
      <c r="D144" s="208" t="s">
        <v>276</v>
      </c>
      <c r="E144" s="38"/>
      <c r="F144" s="209" t="s">
        <v>306</v>
      </c>
      <c r="G144" s="38"/>
      <c r="H144" s="38"/>
      <c r="I144" s="118"/>
      <c r="J144" s="38"/>
      <c r="K144" s="38"/>
      <c r="L144" s="41"/>
      <c r="M144" s="210"/>
      <c r="N144" s="211"/>
      <c r="O144" s="66"/>
      <c r="P144" s="66"/>
      <c r="Q144" s="66"/>
      <c r="R144" s="66"/>
      <c r="S144" s="66"/>
      <c r="T144" s="67"/>
      <c r="U144" s="36"/>
      <c r="V144" s="36"/>
      <c r="W144" s="36"/>
      <c r="X144" s="36"/>
      <c r="Y144" s="36"/>
      <c r="Z144" s="36"/>
      <c r="AA144" s="36"/>
      <c r="AB144" s="36"/>
      <c r="AC144" s="36"/>
      <c r="AD144" s="36"/>
      <c r="AE144" s="36"/>
      <c r="AT144" s="19" t="s">
        <v>276</v>
      </c>
      <c r="AU144" s="19" t="s">
        <v>82</v>
      </c>
    </row>
    <row r="145" spans="1:65" s="13" customFormat="1" x14ac:dyDescent="0.2">
      <c r="B145" s="212"/>
      <c r="C145" s="213"/>
      <c r="D145" s="208" t="s">
        <v>278</v>
      </c>
      <c r="E145" s="214" t="s">
        <v>21</v>
      </c>
      <c r="F145" s="215" t="s">
        <v>307</v>
      </c>
      <c r="G145" s="213"/>
      <c r="H145" s="214" t="s">
        <v>21</v>
      </c>
      <c r="I145" s="216"/>
      <c r="J145" s="213"/>
      <c r="K145" s="213"/>
      <c r="L145" s="217"/>
      <c r="M145" s="218"/>
      <c r="N145" s="219"/>
      <c r="O145" s="219"/>
      <c r="P145" s="219"/>
      <c r="Q145" s="219"/>
      <c r="R145" s="219"/>
      <c r="S145" s="219"/>
      <c r="T145" s="220"/>
      <c r="AT145" s="221" t="s">
        <v>278</v>
      </c>
      <c r="AU145" s="221" t="s">
        <v>82</v>
      </c>
      <c r="AV145" s="13" t="s">
        <v>80</v>
      </c>
      <c r="AW145" s="13" t="s">
        <v>35</v>
      </c>
      <c r="AX145" s="13" t="s">
        <v>73</v>
      </c>
      <c r="AY145" s="221" t="s">
        <v>267</v>
      </c>
    </row>
    <row r="146" spans="1:65" s="14" customFormat="1" x14ac:dyDescent="0.2">
      <c r="B146" s="222"/>
      <c r="C146" s="223"/>
      <c r="D146" s="208" t="s">
        <v>278</v>
      </c>
      <c r="E146" s="224" t="s">
        <v>21</v>
      </c>
      <c r="F146" s="225" t="s">
        <v>308</v>
      </c>
      <c r="G146" s="223"/>
      <c r="H146" s="226">
        <v>50</v>
      </c>
      <c r="I146" s="227"/>
      <c r="J146" s="223"/>
      <c r="K146" s="223"/>
      <c r="L146" s="228"/>
      <c r="M146" s="229"/>
      <c r="N146" s="230"/>
      <c r="O146" s="230"/>
      <c r="P146" s="230"/>
      <c r="Q146" s="230"/>
      <c r="R146" s="230"/>
      <c r="S146" s="230"/>
      <c r="T146" s="231"/>
      <c r="AT146" s="232" t="s">
        <v>278</v>
      </c>
      <c r="AU146" s="232" t="s">
        <v>82</v>
      </c>
      <c r="AV146" s="14" t="s">
        <v>82</v>
      </c>
      <c r="AW146" s="14" t="s">
        <v>35</v>
      </c>
      <c r="AX146" s="14" t="s">
        <v>80</v>
      </c>
      <c r="AY146" s="232" t="s">
        <v>267</v>
      </c>
    </row>
    <row r="147" spans="1:65" s="2" customFormat="1" ht="21.75" customHeight="1" x14ac:dyDescent="0.2">
      <c r="A147" s="36"/>
      <c r="B147" s="37"/>
      <c r="C147" s="195" t="s">
        <v>309</v>
      </c>
      <c r="D147" s="195" t="s">
        <v>269</v>
      </c>
      <c r="E147" s="196" t="s">
        <v>310</v>
      </c>
      <c r="F147" s="197" t="s">
        <v>311</v>
      </c>
      <c r="G147" s="198" t="s">
        <v>312</v>
      </c>
      <c r="H147" s="199">
        <v>60</v>
      </c>
      <c r="I147" s="200"/>
      <c r="J147" s="201">
        <f>ROUND(I147*H147,2)</f>
        <v>0</v>
      </c>
      <c r="K147" s="197" t="s">
        <v>273</v>
      </c>
      <c r="L147" s="41"/>
      <c r="M147" s="202" t="s">
        <v>21</v>
      </c>
      <c r="N147" s="203" t="s">
        <v>44</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274</v>
      </c>
      <c r="AT147" s="206" t="s">
        <v>269</v>
      </c>
      <c r="AU147" s="206" t="s">
        <v>82</v>
      </c>
      <c r="AY147" s="19" t="s">
        <v>267</v>
      </c>
      <c r="BE147" s="207">
        <f>IF(N147="základní",J147,0)</f>
        <v>0</v>
      </c>
      <c r="BF147" s="207">
        <f>IF(N147="snížená",J147,0)</f>
        <v>0</v>
      </c>
      <c r="BG147" s="207">
        <f>IF(N147="zákl. přenesená",J147,0)</f>
        <v>0</v>
      </c>
      <c r="BH147" s="207">
        <f>IF(N147="sníž. přenesená",J147,0)</f>
        <v>0</v>
      </c>
      <c r="BI147" s="207">
        <f>IF(N147="nulová",J147,0)</f>
        <v>0</v>
      </c>
      <c r="BJ147" s="19" t="s">
        <v>80</v>
      </c>
      <c r="BK147" s="207">
        <f>ROUND(I147*H147,2)</f>
        <v>0</v>
      </c>
      <c r="BL147" s="19" t="s">
        <v>274</v>
      </c>
      <c r="BM147" s="206" t="s">
        <v>313</v>
      </c>
    </row>
    <row r="148" spans="1:65" s="2" customFormat="1" ht="126.75" x14ac:dyDescent="0.2">
      <c r="A148" s="36"/>
      <c r="B148" s="37"/>
      <c r="C148" s="38"/>
      <c r="D148" s="208" t="s">
        <v>276</v>
      </c>
      <c r="E148" s="38"/>
      <c r="F148" s="209" t="s">
        <v>314</v>
      </c>
      <c r="G148" s="38"/>
      <c r="H148" s="38"/>
      <c r="I148" s="118"/>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276</v>
      </c>
      <c r="AU148" s="19" t="s">
        <v>82</v>
      </c>
    </row>
    <row r="149" spans="1:65" s="13" customFormat="1" x14ac:dyDescent="0.2">
      <c r="B149" s="212"/>
      <c r="C149" s="213"/>
      <c r="D149" s="208" t="s">
        <v>278</v>
      </c>
      <c r="E149" s="214" t="s">
        <v>21</v>
      </c>
      <c r="F149" s="215" t="s">
        <v>315</v>
      </c>
      <c r="G149" s="213"/>
      <c r="H149" s="214" t="s">
        <v>21</v>
      </c>
      <c r="I149" s="216"/>
      <c r="J149" s="213"/>
      <c r="K149" s="213"/>
      <c r="L149" s="217"/>
      <c r="M149" s="218"/>
      <c r="N149" s="219"/>
      <c r="O149" s="219"/>
      <c r="P149" s="219"/>
      <c r="Q149" s="219"/>
      <c r="R149" s="219"/>
      <c r="S149" s="219"/>
      <c r="T149" s="220"/>
      <c r="AT149" s="221" t="s">
        <v>278</v>
      </c>
      <c r="AU149" s="221" t="s">
        <v>82</v>
      </c>
      <c r="AV149" s="13" t="s">
        <v>80</v>
      </c>
      <c r="AW149" s="13" t="s">
        <v>35</v>
      </c>
      <c r="AX149" s="13" t="s">
        <v>73</v>
      </c>
      <c r="AY149" s="221" t="s">
        <v>267</v>
      </c>
    </row>
    <row r="150" spans="1:65" s="14" customFormat="1" x14ac:dyDescent="0.2">
      <c r="B150" s="222"/>
      <c r="C150" s="223"/>
      <c r="D150" s="208" t="s">
        <v>278</v>
      </c>
      <c r="E150" s="224" t="s">
        <v>21</v>
      </c>
      <c r="F150" s="225" t="s">
        <v>316</v>
      </c>
      <c r="G150" s="223"/>
      <c r="H150" s="226">
        <v>60</v>
      </c>
      <c r="I150" s="227"/>
      <c r="J150" s="223"/>
      <c r="K150" s="223"/>
      <c r="L150" s="228"/>
      <c r="M150" s="229"/>
      <c r="N150" s="230"/>
      <c r="O150" s="230"/>
      <c r="P150" s="230"/>
      <c r="Q150" s="230"/>
      <c r="R150" s="230"/>
      <c r="S150" s="230"/>
      <c r="T150" s="231"/>
      <c r="AT150" s="232" t="s">
        <v>278</v>
      </c>
      <c r="AU150" s="232" t="s">
        <v>82</v>
      </c>
      <c r="AV150" s="14" t="s">
        <v>82</v>
      </c>
      <c r="AW150" s="14" t="s">
        <v>35</v>
      </c>
      <c r="AX150" s="14" t="s">
        <v>80</v>
      </c>
      <c r="AY150" s="232" t="s">
        <v>267</v>
      </c>
    </row>
    <row r="151" spans="1:65" s="2" customFormat="1" ht="21.75" customHeight="1" x14ac:dyDescent="0.2">
      <c r="A151" s="36"/>
      <c r="B151" s="37"/>
      <c r="C151" s="195" t="s">
        <v>317</v>
      </c>
      <c r="D151" s="195" t="s">
        <v>269</v>
      </c>
      <c r="E151" s="196" t="s">
        <v>318</v>
      </c>
      <c r="F151" s="197" t="s">
        <v>319</v>
      </c>
      <c r="G151" s="198" t="s">
        <v>320</v>
      </c>
      <c r="H151" s="199">
        <v>3254.7080000000001</v>
      </c>
      <c r="I151" s="200"/>
      <c r="J151" s="201">
        <f>ROUND(I151*H151,2)</f>
        <v>0</v>
      </c>
      <c r="K151" s="197" t="s">
        <v>273</v>
      </c>
      <c r="L151" s="41"/>
      <c r="M151" s="202" t="s">
        <v>21</v>
      </c>
      <c r="N151" s="203" t="s">
        <v>44</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274</v>
      </c>
      <c r="AT151" s="206" t="s">
        <v>269</v>
      </c>
      <c r="AU151" s="206" t="s">
        <v>82</v>
      </c>
      <c r="AY151" s="19" t="s">
        <v>267</v>
      </c>
      <c r="BE151" s="207">
        <f>IF(N151="základní",J151,0)</f>
        <v>0</v>
      </c>
      <c r="BF151" s="207">
        <f>IF(N151="snížená",J151,0)</f>
        <v>0</v>
      </c>
      <c r="BG151" s="207">
        <f>IF(N151="zákl. přenesená",J151,0)</f>
        <v>0</v>
      </c>
      <c r="BH151" s="207">
        <f>IF(N151="sníž. přenesená",J151,0)</f>
        <v>0</v>
      </c>
      <c r="BI151" s="207">
        <f>IF(N151="nulová",J151,0)</f>
        <v>0</v>
      </c>
      <c r="BJ151" s="19" t="s">
        <v>80</v>
      </c>
      <c r="BK151" s="207">
        <f>ROUND(I151*H151,2)</f>
        <v>0</v>
      </c>
      <c r="BL151" s="19" t="s">
        <v>274</v>
      </c>
      <c r="BM151" s="206" t="s">
        <v>321</v>
      </c>
    </row>
    <row r="152" spans="1:65" s="2" customFormat="1" ht="48.75" x14ac:dyDescent="0.2">
      <c r="A152" s="36"/>
      <c r="B152" s="37"/>
      <c r="C152" s="38"/>
      <c r="D152" s="208" t="s">
        <v>276</v>
      </c>
      <c r="E152" s="38"/>
      <c r="F152" s="209" t="s">
        <v>322</v>
      </c>
      <c r="G152" s="38"/>
      <c r="H152" s="38"/>
      <c r="I152" s="118"/>
      <c r="J152" s="38"/>
      <c r="K152" s="38"/>
      <c r="L152" s="41"/>
      <c r="M152" s="210"/>
      <c r="N152" s="211"/>
      <c r="O152" s="66"/>
      <c r="P152" s="66"/>
      <c r="Q152" s="66"/>
      <c r="R152" s="66"/>
      <c r="S152" s="66"/>
      <c r="T152" s="67"/>
      <c r="U152" s="36"/>
      <c r="V152" s="36"/>
      <c r="W152" s="36"/>
      <c r="X152" s="36"/>
      <c r="Y152" s="36"/>
      <c r="Z152" s="36"/>
      <c r="AA152" s="36"/>
      <c r="AB152" s="36"/>
      <c r="AC152" s="36"/>
      <c r="AD152" s="36"/>
      <c r="AE152" s="36"/>
      <c r="AT152" s="19" t="s">
        <v>276</v>
      </c>
      <c r="AU152" s="19" t="s">
        <v>82</v>
      </c>
    </row>
    <row r="153" spans="1:65" s="13" customFormat="1" x14ac:dyDescent="0.2">
      <c r="B153" s="212"/>
      <c r="C153" s="213"/>
      <c r="D153" s="208" t="s">
        <v>278</v>
      </c>
      <c r="E153" s="214" t="s">
        <v>21</v>
      </c>
      <c r="F153" s="215" t="s">
        <v>323</v>
      </c>
      <c r="G153" s="213"/>
      <c r="H153" s="214" t="s">
        <v>21</v>
      </c>
      <c r="I153" s="216"/>
      <c r="J153" s="213"/>
      <c r="K153" s="213"/>
      <c r="L153" s="217"/>
      <c r="M153" s="218"/>
      <c r="N153" s="219"/>
      <c r="O153" s="219"/>
      <c r="P153" s="219"/>
      <c r="Q153" s="219"/>
      <c r="R153" s="219"/>
      <c r="S153" s="219"/>
      <c r="T153" s="220"/>
      <c r="AT153" s="221" t="s">
        <v>278</v>
      </c>
      <c r="AU153" s="221" t="s">
        <v>82</v>
      </c>
      <c r="AV153" s="13" t="s">
        <v>80</v>
      </c>
      <c r="AW153" s="13" t="s">
        <v>35</v>
      </c>
      <c r="AX153" s="13" t="s">
        <v>73</v>
      </c>
      <c r="AY153" s="221" t="s">
        <v>267</v>
      </c>
    </row>
    <row r="154" spans="1:65" s="13" customFormat="1" x14ac:dyDescent="0.2">
      <c r="B154" s="212"/>
      <c r="C154" s="213"/>
      <c r="D154" s="208" t="s">
        <v>278</v>
      </c>
      <c r="E154" s="214" t="s">
        <v>21</v>
      </c>
      <c r="F154" s="215" t="s">
        <v>324</v>
      </c>
      <c r="G154" s="213"/>
      <c r="H154" s="214" t="s">
        <v>21</v>
      </c>
      <c r="I154" s="216"/>
      <c r="J154" s="213"/>
      <c r="K154" s="213"/>
      <c r="L154" s="217"/>
      <c r="M154" s="218"/>
      <c r="N154" s="219"/>
      <c r="O154" s="219"/>
      <c r="P154" s="219"/>
      <c r="Q154" s="219"/>
      <c r="R154" s="219"/>
      <c r="S154" s="219"/>
      <c r="T154" s="220"/>
      <c r="AT154" s="221" t="s">
        <v>278</v>
      </c>
      <c r="AU154" s="221" t="s">
        <v>82</v>
      </c>
      <c r="AV154" s="13" t="s">
        <v>80</v>
      </c>
      <c r="AW154" s="13" t="s">
        <v>35</v>
      </c>
      <c r="AX154" s="13" t="s">
        <v>73</v>
      </c>
      <c r="AY154" s="221" t="s">
        <v>267</v>
      </c>
    </row>
    <row r="155" spans="1:65" s="14" customFormat="1" x14ac:dyDescent="0.2">
      <c r="B155" s="222"/>
      <c r="C155" s="223"/>
      <c r="D155" s="208" t="s">
        <v>278</v>
      </c>
      <c r="E155" s="224" t="s">
        <v>21</v>
      </c>
      <c r="F155" s="225" t="s">
        <v>325</v>
      </c>
      <c r="G155" s="223"/>
      <c r="H155" s="226">
        <v>-485.73</v>
      </c>
      <c r="I155" s="227"/>
      <c r="J155" s="223"/>
      <c r="K155" s="223"/>
      <c r="L155" s="228"/>
      <c r="M155" s="229"/>
      <c r="N155" s="230"/>
      <c r="O155" s="230"/>
      <c r="P155" s="230"/>
      <c r="Q155" s="230"/>
      <c r="R155" s="230"/>
      <c r="S155" s="230"/>
      <c r="T155" s="231"/>
      <c r="AT155" s="232" t="s">
        <v>278</v>
      </c>
      <c r="AU155" s="232" t="s">
        <v>82</v>
      </c>
      <c r="AV155" s="14" t="s">
        <v>82</v>
      </c>
      <c r="AW155" s="14" t="s">
        <v>35</v>
      </c>
      <c r="AX155" s="14" t="s">
        <v>73</v>
      </c>
      <c r="AY155" s="232" t="s">
        <v>267</v>
      </c>
    </row>
    <row r="156" spans="1:65" s="15" customFormat="1" x14ac:dyDescent="0.2">
      <c r="B156" s="233"/>
      <c r="C156" s="234"/>
      <c r="D156" s="208" t="s">
        <v>278</v>
      </c>
      <c r="E156" s="235" t="s">
        <v>21</v>
      </c>
      <c r="F156" s="236" t="s">
        <v>326</v>
      </c>
      <c r="G156" s="234"/>
      <c r="H156" s="237">
        <v>-485.73</v>
      </c>
      <c r="I156" s="238"/>
      <c r="J156" s="234"/>
      <c r="K156" s="234"/>
      <c r="L156" s="239"/>
      <c r="M156" s="240"/>
      <c r="N156" s="241"/>
      <c r="O156" s="241"/>
      <c r="P156" s="241"/>
      <c r="Q156" s="241"/>
      <c r="R156" s="241"/>
      <c r="S156" s="241"/>
      <c r="T156" s="242"/>
      <c r="AT156" s="243" t="s">
        <v>278</v>
      </c>
      <c r="AU156" s="243" t="s">
        <v>82</v>
      </c>
      <c r="AV156" s="15" t="s">
        <v>142</v>
      </c>
      <c r="AW156" s="15" t="s">
        <v>35</v>
      </c>
      <c r="AX156" s="15" t="s">
        <v>73</v>
      </c>
      <c r="AY156" s="243" t="s">
        <v>267</v>
      </c>
    </row>
    <row r="157" spans="1:65" s="13" customFormat="1" x14ac:dyDescent="0.2">
      <c r="B157" s="212"/>
      <c r="C157" s="213"/>
      <c r="D157" s="208" t="s">
        <v>278</v>
      </c>
      <c r="E157" s="214" t="s">
        <v>21</v>
      </c>
      <c r="F157" s="215" t="s">
        <v>327</v>
      </c>
      <c r="G157" s="213"/>
      <c r="H157" s="214" t="s">
        <v>21</v>
      </c>
      <c r="I157" s="216"/>
      <c r="J157" s="213"/>
      <c r="K157" s="213"/>
      <c r="L157" s="217"/>
      <c r="M157" s="218"/>
      <c r="N157" s="219"/>
      <c r="O157" s="219"/>
      <c r="P157" s="219"/>
      <c r="Q157" s="219"/>
      <c r="R157" s="219"/>
      <c r="S157" s="219"/>
      <c r="T157" s="220"/>
      <c r="AT157" s="221" t="s">
        <v>278</v>
      </c>
      <c r="AU157" s="221" t="s">
        <v>82</v>
      </c>
      <c r="AV157" s="13" t="s">
        <v>80</v>
      </c>
      <c r="AW157" s="13" t="s">
        <v>35</v>
      </c>
      <c r="AX157" s="13" t="s">
        <v>73</v>
      </c>
      <c r="AY157" s="221" t="s">
        <v>267</v>
      </c>
    </row>
    <row r="158" spans="1:65" s="13" customFormat="1" x14ac:dyDescent="0.2">
      <c r="B158" s="212"/>
      <c r="C158" s="213"/>
      <c r="D158" s="208" t="s">
        <v>278</v>
      </c>
      <c r="E158" s="214" t="s">
        <v>21</v>
      </c>
      <c r="F158" s="215" t="s">
        <v>328</v>
      </c>
      <c r="G158" s="213"/>
      <c r="H158" s="214" t="s">
        <v>21</v>
      </c>
      <c r="I158" s="216"/>
      <c r="J158" s="213"/>
      <c r="K158" s="213"/>
      <c r="L158" s="217"/>
      <c r="M158" s="218"/>
      <c r="N158" s="219"/>
      <c r="O158" s="219"/>
      <c r="P158" s="219"/>
      <c r="Q158" s="219"/>
      <c r="R158" s="219"/>
      <c r="S158" s="219"/>
      <c r="T158" s="220"/>
      <c r="AT158" s="221" t="s">
        <v>278</v>
      </c>
      <c r="AU158" s="221" t="s">
        <v>82</v>
      </c>
      <c r="AV158" s="13" t="s">
        <v>80</v>
      </c>
      <c r="AW158" s="13" t="s">
        <v>35</v>
      </c>
      <c r="AX158" s="13" t="s">
        <v>73</v>
      </c>
      <c r="AY158" s="221" t="s">
        <v>267</v>
      </c>
    </row>
    <row r="159" spans="1:65" s="14" customFormat="1" x14ac:dyDescent="0.2">
      <c r="B159" s="222"/>
      <c r="C159" s="223"/>
      <c r="D159" s="208" t="s">
        <v>278</v>
      </c>
      <c r="E159" s="224" t="s">
        <v>21</v>
      </c>
      <c r="F159" s="225" t="s">
        <v>329</v>
      </c>
      <c r="G159" s="223"/>
      <c r="H159" s="226">
        <v>365.76</v>
      </c>
      <c r="I159" s="227"/>
      <c r="J159" s="223"/>
      <c r="K159" s="223"/>
      <c r="L159" s="228"/>
      <c r="M159" s="229"/>
      <c r="N159" s="230"/>
      <c r="O159" s="230"/>
      <c r="P159" s="230"/>
      <c r="Q159" s="230"/>
      <c r="R159" s="230"/>
      <c r="S159" s="230"/>
      <c r="T159" s="231"/>
      <c r="AT159" s="232" t="s">
        <v>278</v>
      </c>
      <c r="AU159" s="232" t="s">
        <v>82</v>
      </c>
      <c r="AV159" s="14" t="s">
        <v>82</v>
      </c>
      <c r="AW159" s="14" t="s">
        <v>35</v>
      </c>
      <c r="AX159" s="14" t="s">
        <v>73</v>
      </c>
      <c r="AY159" s="232" t="s">
        <v>267</v>
      </c>
    </row>
    <row r="160" spans="1:65" s="13" customFormat="1" x14ac:dyDescent="0.2">
      <c r="B160" s="212"/>
      <c r="C160" s="213"/>
      <c r="D160" s="208" t="s">
        <v>278</v>
      </c>
      <c r="E160" s="214" t="s">
        <v>21</v>
      </c>
      <c r="F160" s="215" t="s">
        <v>330</v>
      </c>
      <c r="G160" s="213"/>
      <c r="H160" s="214" t="s">
        <v>21</v>
      </c>
      <c r="I160" s="216"/>
      <c r="J160" s="213"/>
      <c r="K160" s="213"/>
      <c r="L160" s="217"/>
      <c r="M160" s="218"/>
      <c r="N160" s="219"/>
      <c r="O160" s="219"/>
      <c r="P160" s="219"/>
      <c r="Q160" s="219"/>
      <c r="R160" s="219"/>
      <c r="S160" s="219"/>
      <c r="T160" s="220"/>
      <c r="AT160" s="221" t="s">
        <v>278</v>
      </c>
      <c r="AU160" s="221" t="s">
        <v>82</v>
      </c>
      <c r="AV160" s="13" t="s">
        <v>80</v>
      </c>
      <c r="AW160" s="13" t="s">
        <v>35</v>
      </c>
      <c r="AX160" s="13" t="s">
        <v>73</v>
      </c>
      <c r="AY160" s="221" t="s">
        <v>267</v>
      </c>
    </row>
    <row r="161" spans="2:51" s="14" customFormat="1" x14ac:dyDescent="0.2">
      <c r="B161" s="222"/>
      <c r="C161" s="223"/>
      <c r="D161" s="208" t="s">
        <v>278</v>
      </c>
      <c r="E161" s="224" t="s">
        <v>21</v>
      </c>
      <c r="F161" s="225" t="s">
        <v>331</v>
      </c>
      <c r="G161" s="223"/>
      <c r="H161" s="226">
        <v>51.84</v>
      </c>
      <c r="I161" s="227"/>
      <c r="J161" s="223"/>
      <c r="K161" s="223"/>
      <c r="L161" s="228"/>
      <c r="M161" s="229"/>
      <c r="N161" s="230"/>
      <c r="O161" s="230"/>
      <c r="P161" s="230"/>
      <c r="Q161" s="230"/>
      <c r="R161" s="230"/>
      <c r="S161" s="230"/>
      <c r="T161" s="231"/>
      <c r="AT161" s="232" t="s">
        <v>278</v>
      </c>
      <c r="AU161" s="232" t="s">
        <v>82</v>
      </c>
      <c r="AV161" s="14" t="s">
        <v>82</v>
      </c>
      <c r="AW161" s="14" t="s">
        <v>35</v>
      </c>
      <c r="AX161" s="14" t="s">
        <v>73</v>
      </c>
      <c r="AY161" s="232" t="s">
        <v>267</v>
      </c>
    </row>
    <row r="162" spans="2:51" s="15" customFormat="1" x14ac:dyDescent="0.2">
      <c r="B162" s="233"/>
      <c r="C162" s="234"/>
      <c r="D162" s="208" t="s">
        <v>278</v>
      </c>
      <c r="E162" s="235" t="s">
        <v>21</v>
      </c>
      <c r="F162" s="236" t="s">
        <v>326</v>
      </c>
      <c r="G162" s="234"/>
      <c r="H162" s="237">
        <v>417.6</v>
      </c>
      <c r="I162" s="238"/>
      <c r="J162" s="234"/>
      <c r="K162" s="234"/>
      <c r="L162" s="239"/>
      <c r="M162" s="240"/>
      <c r="N162" s="241"/>
      <c r="O162" s="241"/>
      <c r="P162" s="241"/>
      <c r="Q162" s="241"/>
      <c r="R162" s="241"/>
      <c r="S162" s="241"/>
      <c r="T162" s="242"/>
      <c r="AT162" s="243" t="s">
        <v>278</v>
      </c>
      <c r="AU162" s="243" t="s">
        <v>82</v>
      </c>
      <c r="AV162" s="15" t="s">
        <v>142</v>
      </c>
      <c r="AW162" s="15" t="s">
        <v>35</v>
      </c>
      <c r="AX162" s="15" t="s">
        <v>73</v>
      </c>
      <c r="AY162" s="243" t="s">
        <v>267</v>
      </c>
    </row>
    <row r="163" spans="2:51" s="13" customFormat="1" x14ac:dyDescent="0.2">
      <c r="B163" s="212"/>
      <c r="C163" s="213"/>
      <c r="D163" s="208" t="s">
        <v>278</v>
      </c>
      <c r="E163" s="214" t="s">
        <v>21</v>
      </c>
      <c r="F163" s="215" t="s">
        <v>332</v>
      </c>
      <c r="G163" s="213"/>
      <c r="H163" s="214" t="s">
        <v>21</v>
      </c>
      <c r="I163" s="216"/>
      <c r="J163" s="213"/>
      <c r="K163" s="213"/>
      <c r="L163" s="217"/>
      <c r="M163" s="218"/>
      <c r="N163" s="219"/>
      <c r="O163" s="219"/>
      <c r="P163" s="219"/>
      <c r="Q163" s="219"/>
      <c r="R163" s="219"/>
      <c r="S163" s="219"/>
      <c r="T163" s="220"/>
      <c r="AT163" s="221" t="s">
        <v>278</v>
      </c>
      <c r="AU163" s="221" t="s">
        <v>82</v>
      </c>
      <c r="AV163" s="13" t="s">
        <v>80</v>
      </c>
      <c r="AW163" s="13" t="s">
        <v>35</v>
      </c>
      <c r="AX163" s="13" t="s">
        <v>73</v>
      </c>
      <c r="AY163" s="221" t="s">
        <v>267</v>
      </c>
    </row>
    <row r="164" spans="2:51" s="14" customFormat="1" x14ac:dyDescent="0.2">
      <c r="B164" s="222"/>
      <c r="C164" s="223"/>
      <c r="D164" s="208" t="s">
        <v>278</v>
      </c>
      <c r="E164" s="224" t="s">
        <v>21</v>
      </c>
      <c r="F164" s="225" t="s">
        <v>333</v>
      </c>
      <c r="G164" s="223"/>
      <c r="H164" s="226">
        <v>195.3</v>
      </c>
      <c r="I164" s="227"/>
      <c r="J164" s="223"/>
      <c r="K164" s="223"/>
      <c r="L164" s="228"/>
      <c r="M164" s="229"/>
      <c r="N164" s="230"/>
      <c r="O164" s="230"/>
      <c r="P164" s="230"/>
      <c r="Q164" s="230"/>
      <c r="R164" s="230"/>
      <c r="S164" s="230"/>
      <c r="T164" s="231"/>
      <c r="AT164" s="232" t="s">
        <v>278</v>
      </c>
      <c r="AU164" s="232" t="s">
        <v>82</v>
      </c>
      <c r="AV164" s="14" t="s">
        <v>82</v>
      </c>
      <c r="AW164" s="14" t="s">
        <v>35</v>
      </c>
      <c r="AX164" s="14" t="s">
        <v>73</v>
      </c>
      <c r="AY164" s="232" t="s">
        <v>267</v>
      </c>
    </row>
    <row r="165" spans="2:51" s="13" customFormat="1" x14ac:dyDescent="0.2">
      <c r="B165" s="212"/>
      <c r="C165" s="213"/>
      <c r="D165" s="208" t="s">
        <v>278</v>
      </c>
      <c r="E165" s="214" t="s">
        <v>21</v>
      </c>
      <c r="F165" s="215" t="s">
        <v>330</v>
      </c>
      <c r="G165" s="213"/>
      <c r="H165" s="214" t="s">
        <v>21</v>
      </c>
      <c r="I165" s="216"/>
      <c r="J165" s="213"/>
      <c r="K165" s="213"/>
      <c r="L165" s="217"/>
      <c r="M165" s="218"/>
      <c r="N165" s="219"/>
      <c r="O165" s="219"/>
      <c r="P165" s="219"/>
      <c r="Q165" s="219"/>
      <c r="R165" s="219"/>
      <c r="S165" s="219"/>
      <c r="T165" s="220"/>
      <c r="AT165" s="221" t="s">
        <v>278</v>
      </c>
      <c r="AU165" s="221" t="s">
        <v>82</v>
      </c>
      <c r="AV165" s="13" t="s">
        <v>80</v>
      </c>
      <c r="AW165" s="13" t="s">
        <v>35</v>
      </c>
      <c r="AX165" s="13" t="s">
        <v>73</v>
      </c>
      <c r="AY165" s="221" t="s">
        <v>267</v>
      </c>
    </row>
    <row r="166" spans="2:51" s="14" customFormat="1" x14ac:dyDescent="0.2">
      <c r="B166" s="222"/>
      <c r="C166" s="223"/>
      <c r="D166" s="208" t="s">
        <v>278</v>
      </c>
      <c r="E166" s="224" t="s">
        <v>21</v>
      </c>
      <c r="F166" s="225" t="s">
        <v>334</v>
      </c>
      <c r="G166" s="223"/>
      <c r="H166" s="226">
        <v>123.69</v>
      </c>
      <c r="I166" s="227"/>
      <c r="J166" s="223"/>
      <c r="K166" s="223"/>
      <c r="L166" s="228"/>
      <c r="M166" s="229"/>
      <c r="N166" s="230"/>
      <c r="O166" s="230"/>
      <c r="P166" s="230"/>
      <c r="Q166" s="230"/>
      <c r="R166" s="230"/>
      <c r="S166" s="230"/>
      <c r="T166" s="231"/>
      <c r="AT166" s="232" t="s">
        <v>278</v>
      </c>
      <c r="AU166" s="232" t="s">
        <v>82</v>
      </c>
      <c r="AV166" s="14" t="s">
        <v>82</v>
      </c>
      <c r="AW166" s="14" t="s">
        <v>35</v>
      </c>
      <c r="AX166" s="14" t="s">
        <v>73</v>
      </c>
      <c r="AY166" s="232" t="s">
        <v>267</v>
      </c>
    </row>
    <row r="167" spans="2:51" s="15" customFormat="1" x14ac:dyDescent="0.2">
      <c r="B167" s="233"/>
      <c r="C167" s="234"/>
      <c r="D167" s="208" t="s">
        <v>278</v>
      </c>
      <c r="E167" s="235" t="s">
        <v>21</v>
      </c>
      <c r="F167" s="236" t="s">
        <v>326</v>
      </c>
      <c r="G167" s="234"/>
      <c r="H167" s="237">
        <v>318.99</v>
      </c>
      <c r="I167" s="238"/>
      <c r="J167" s="234"/>
      <c r="K167" s="234"/>
      <c r="L167" s="239"/>
      <c r="M167" s="240"/>
      <c r="N167" s="241"/>
      <c r="O167" s="241"/>
      <c r="P167" s="241"/>
      <c r="Q167" s="241"/>
      <c r="R167" s="241"/>
      <c r="S167" s="241"/>
      <c r="T167" s="242"/>
      <c r="AT167" s="243" t="s">
        <v>278</v>
      </c>
      <c r="AU167" s="243" t="s">
        <v>82</v>
      </c>
      <c r="AV167" s="15" t="s">
        <v>142</v>
      </c>
      <c r="AW167" s="15" t="s">
        <v>35</v>
      </c>
      <c r="AX167" s="15" t="s">
        <v>73</v>
      </c>
      <c r="AY167" s="243" t="s">
        <v>267</v>
      </c>
    </row>
    <row r="168" spans="2:51" s="13" customFormat="1" x14ac:dyDescent="0.2">
      <c r="B168" s="212"/>
      <c r="C168" s="213"/>
      <c r="D168" s="208" t="s">
        <v>278</v>
      </c>
      <c r="E168" s="214" t="s">
        <v>21</v>
      </c>
      <c r="F168" s="215" t="s">
        <v>335</v>
      </c>
      <c r="G168" s="213"/>
      <c r="H168" s="214" t="s">
        <v>21</v>
      </c>
      <c r="I168" s="216"/>
      <c r="J168" s="213"/>
      <c r="K168" s="213"/>
      <c r="L168" s="217"/>
      <c r="M168" s="218"/>
      <c r="N168" s="219"/>
      <c r="O168" s="219"/>
      <c r="P168" s="219"/>
      <c r="Q168" s="219"/>
      <c r="R168" s="219"/>
      <c r="S168" s="219"/>
      <c r="T168" s="220"/>
      <c r="AT168" s="221" t="s">
        <v>278</v>
      </c>
      <c r="AU168" s="221" t="s">
        <v>82</v>
      </c>
      <c r="AV168" s="13" t="s">
        <v>80</v>
      </c>
      <c r="AW168" s="13" t="s">
        <v>35</v>
      </c>
      <c r="AX168" s="13" t="s">
        <v>73</v>
      </c>
      <c r="AY168" s="221" t="s">
        <v>267</v>
      </c>
    </row>
    <row r="169" spans="2:51" s="14" customFormat="1" x14ac:dyDescent="0.2">
      <c r="B169" s="222"/>
      <c r="C169" s="223"/>
      <c r="D169" s="208" t="s">
        <v>278</v>
      </c>
      <c r="E169" s="224" t="s">
        <v>21</v>
      </c>
      <c r="F169" s="225" t="s">
        <v>336</v>
      </c>
      <c r="G169" s="223"/>
      <c r="H169" s="226">
        <v>2072</v>
      </c>
      <c r="I169" s="227"/>
      <c r="J169" s="223"/>
      <c r="K169" s="223"/>
      <c r="L169" s="228"/>
      <c r="M169" s="229"/>
      <c r="N169" s="230"/>
      <c r="O169" s="230"/>
      <c r="P169" s="230"/>
      <c r="Q169" s="230"/>
      <c r="R169" s="230"/>
      <c r="S169" s="230"/>
      <c r="T169" s="231"/>
      <c r="AT169" s="232" t="s">
        <v>278</v>
      </c>
      <c r="AU169" s="232" t="s">
        <v>82</v>
      </c>
      <c r="AV169" s="14" t="s">
        <v>82</v>
      </c>
      <c r="AW169" s="14" t="s">
        <v>35</v>
      </c>
      <c r="AX169" s="14" t="s">
        <v>73</v>
      </c>
      <c r="AY169" s="232" t="s">
        <v>267</v>
      </c>
    </row>
    <row r="170" spans="2:51" s="13" customFormat="1" x14ac:dyDescent="0.2">
      <c r="B170" s="212"/>
      <c r="C170" s="213"/>
      <c r="D170" s="208" t="s">
        <v>278</v>
      </c>
      <c r="E170" s="214" t="s">
        <v>21</v>
      </c>
      <c r="F170" s="215" t="s">
        <v>330</v>
      </c>
      <c r="G170" s="213"/>
      <c r="H170" s="214" t="s">
        <v>21</v>
      </c>
      <c r="I170" s="216"/>
      <c r="J170" s="213"/>
      <c r="K170" s="213"/>
      <c r="L170" s="217"/>
      <c r="M170" s="218"/>
      <c r="N170" s="219"/>
      <c r="O170" s="219"/>
      <c r="P170" s="219"/>
      <c r="Q170" s="219"/>
      <c r="R170" s="219"/>
      <c r="S170" s="219"/>
      <c r="T170" s="220"/>
      <c r="AT170" s="221" t="s">
        <v>278</v>
      </c>
      <c r="AU170" s="221" t="s">
        <v>82</v>
      </c>
      <c r="AV170" s="13" t="s">
        <v>80</v>
      </c>
      <c r="AW170" s="13" t="s">
        <v>35</v>
      </c>
      <c r="AX170" s="13" t="s">
        <v>73</v>
      </c>
      <c r="AY170" s="221" t="s">
        <v>267</v>
      </c>
    </row>
    <row r="171" spans="2:51" s="14" customFormat="1" x14ac:dyDescent="0.2">
      <c r="B171" s="222"/>
      <c r="C171" s="223"/>
      <c r="D171" s="208" t="s">
        <v>278</v>
      </c>
      <c r="E171" s="224" t="s">
        <v>21</v>
      </c>
      <c r="F171" s="225" t="s">
        <v>337</v>
      </c>
      <c r="G171" s="223"/>
      <c r="H171" s="226">
        <v>119.03</v>
      </c>
      <c r="I171" s="227"/>
      <c r="J171" s="223"/>
      <c r="K171" s="223"/>
      <c r="L171" s="228"/>
      <c r="M171" s="229"/>
      <c r="N171" s="230"/>
      <c r="O171" s="230"/>
      <c r="P171" s="230"/>
      <c r="Q171" s="230"/>
      <c r="R171" s="230"/>
      <c r="S171" s="230"/>
      <c r="T171" s="231"/>
      <c r="AT171" s="232" t="s">
        <v>278</v>
      </c>
      <c r="AU171" s="232" t="s">
        <v>82</v>
      </c>
      <c r="AV171" s="14" t="s">
        <v>82</v>
      </c>
      <c r="AW171" s="14" t="s">
        <v>35</v>
      </c>
      <c r="AX171" s="14" t="s">
        <v>73</v>
      </c>
      <c r="AY171" s="232" t="s">
        <v>267</v>
      </c>
    </row>
    <row r="172" spans="2:51" s="14" customFormat="1" x14ac:dyDescent="0.2">
      <c r="B172" s="222"/>
      <c r="C172" s="223"/>
      <c r="D172" s="208" t="s">
        <v>278</v>
      </c>
      <c r="E172" s="224" t="s">
        <v>21</v>
      </c>
      <c r="F172" s="225" t="s">
        <v>338</v>
      </c>
      <c r="G172" s="223"/>
      <c r="H172" s="226">
        <v>138.75</v>
      </c>
      <c r="I172" s="227"/>
      <c r="J172" s="223"/>
      <c r="K172" s="223"/>
      <c r="L172" s="228"/>
      <c r="M172" s="229"/>
      <c r="N172" s="230"/>
      <c r="O172" s="230"/>
      <c r="P172" s="230"/>
      <c r="Q172" s="230"/>
      <c r="R172" s="230"/>
      <c r="S172" s="230"/>
      <c r="T172" s="231"/>
      <c r="AT172" s="232" t="s">
        <v>278</v>
      </c>
      <c r="AU172" s="232" t="s">
        <v>82</v>
      </c>
      <c r="AV172" s="14" t="s">
        <v>82</v>
      </c>
      <c r="AW172" s="14" t="s">
        <v>35</v>
      </c>
      <c r="AX172" s="14" t="s">
        <v>73</v>
      </c>
      <c r="AY172" s="232" t="s">
        <v>267</v>
      </c>
    </row>
    <row r="173" spans="2:51" s="13" customFormat="1" x14ac:dyDescent="0.2">
      <c r="B173" s="212"/>
      <c r="C173" s="213"/>
      <c r="D173" s="208" t="s">
        <v>278</v>
      </c>
      <c r="E173" s="214" t="s">
        <v>21</v>
      </c>
      <c r="F173" s="215" t="s">
        <v>339</v>
      </c>
      <c r="G173" s="213"/>
      <c r="H173" s="214" t="s">
        <v>21</v>
      </c>
      <c r="I173" s="216"/>
      <c r="J173" s="213"/>
      <c r="K173" s="213"/>
      <c r="L173" s="217"/>
      <c r="M173" s="218"/>
      <c r="N173" s="219"/>
      <c r="O173" s="219"/>
      <c r="P173" s="219"/>
      <c r="Q173" s="219"/>
      <c r="R173" s="219"/>
      <c r="S173" s="219"/>
      <c r="T173" s="220"/>
      <c r="AT173" s="221" t="s">
        <v>278</v>
      </c>
      <c r="AU173" s="221" t="s">
        <v>82</v>
      </c>
      <c r="AV173" s="13" t="s">
        <v>80</v>
      </c>
      <c r="AW173" s="13" t="s">
        <v>35</v>
      </c>
      <c r="AX173" s="13" t="s">
        <v>73</v>
      </c>
      <c r="AY173" s="221" t="s">
        <v>267</v>
      </c>
    </row>
    <row r="174" spans="2:51" s="14" customFormat="1" x14ac:dyDescent="0.2">
      <c r="B174" s="222"/>
      <c r="C174" s="223"/>
      <c r="D174" s="208" t="s">
        <v>278</v>
      </c>
      <c r="E174" s="224" t="s">
        <v>21</v>
      </c>
      <c r="F174" s="225" t="s">
        <v>340</v>
      </c>
      <c r="G174" s="223"/>
      <c r="H174" s="226">
        <v>36.5</v>
      </c>
      <c r="I174" s="227"/>
      <c r="J174" s="223"/>
      <c r="K174" s="223"/>
      <c r="L174" s="228"/>
      <c r="M174" s="229"/>
      <c r="N174" s="230"/>
      <c r="O174" s="230"/>
      <c r="P174" s="230"/>
      <c r="Q174" s="230"/>
      <c r="R174" s="230"/>
      <c r="S174" s="230"/>
      <c r="T174" s="231"/>
      <c r="AT174" s="232" t="s">
        <v>278</v>
      </c>
      <c r="AU174" s="232" t="s">
        <v>82</v>
      </c>
      <c r="AV174" s="14" t="s">
        <v>82</v>
      </c>
      <c r="AW174" s="14" t="s">
        <v>35</v>
      </c>
      <c r="AX174" s="14" t="s">
        <v>73</v>
      </c>
      <c r="AY174" s="232" t="s">
        <v>267</v>
      </c>
    </row>
    <row r="175" spans="2:51" s="13" customFormat="1" x14ac:dyDescent="0.2">
      <c r="B175" s="212"/>
      <c r="C175" s="213"/>
      <c r="D175" s="208" t="s">
        <v>278</v>
      </c>
      <c r="E175" s="214" t="s">
        <v>21</v>
      </c>
      <c r="F175" s="215" t="s">
        <v>330</v>
      </c>
      <c r="G175" s="213"/>
      <c r="H175" s="214" t="s">
        <v>21</v>
      </c>
      <c r="I175" s="216"/>
      <c r="J175" s="213"/>
      <c r="K175" s="213"/>
      <c r="L175" s="217"/>
      <c r="M175" s="218"/>
      <c r="N175" s="219"/>
      <c r="O175" s="219"/>
      <c r="P175" s="219"/>
      <c r="Q175" s="219"/>
      <c r="R175" s="219"/>
      <c r="S175" s="219"/>
      <c r="T175" s="220"/>
      <c r="AT175" s="221" t="s">
        <v>278</v>
      </c>
      <c r="AU175" s="221" t="s">
        <v>82</v>
      </c>
      <c r="AV175" s="13" t="s">
        <v>80</v>
      </c>
      <c r="AW175" s="13" t="s">
        <v>35</v>
      </c>
      <c r="AX175" s="13" t="s">
        <v>73</v>
      </c>
      <c r="AY175" s="221" t="s">
        <v>267</v>
      </c>
    </row>
    <row r="176" spans="2:51" s="14" customFormat="1" x14ac:dyDescent="0.2">
      <c r="B176" s="222"/>
      <c r="C176" s="223"/>
      <c r="D176" s="208" t="s">
        <v>278</v>
      </c>
      <c r="E176" s="224" t="s">
        <v>21</v>
      </c>
      <c r="F176" s="225" t="s">
        <v>341</v>
      </c>
      <c r="G176" s="223"/>
      <c r="H176" s="226">
        <v>19.5</v>
      </c>
      <c r="I176" s="227"/>
      <c r="J176" s="223"/>
      <c r="K176" s="223"/>
      <c r="L176" s="228"/>
      <c r="M176" s="229"/>
      <c r="N176" s="230"/>
      <c r="O176" s="230"/>
      <c r="P176" s="230"/>
      <c r="Q176" s="230"/>
      <c r="R176" s="230"/>
      <c r="S176" s="230"/>
      <c r="T176" s="231"/>
      <c r="AT176" s="232" t="s">
        <v>278</v>
      </c>
      <c r="AU176" s="232" t="s">
        <v>82</v>
      </c>
      <c r="AV176" s="14" t="s">
        <v>82</v>
      </c>
      <c r="AW176" s="14" t="s">
        <v>35</v>
      </c>
      <c r="AX176" s="14" t="s">
        <v>73</v>
      </c>
      <c r="AY176" s="232" t="s">
        <v>267</v>
      </c>
    </row>
    <row r="177" spans="2:51" s="13" customFormat="1" x14ac:dyDescent="0.2">
      <c r="B177" s="212"/>
      <c r="C177" s="213"/>
      <c r="D177" s="208" t="s">
        <v>278</v>
      </c>
      <c r="E177" s="214" t="s">
        <v>21</v>
      </c>
      <c r="F177" s="215" t="s">
        <v>342</v>
      </c>
      <c r="G177" s="213"/>
      <c r="H177" s="214" t="s">
        <v>21</v>
      </c>
      <c r="I177" s="216"/>
      <c r="J177" s="213"/>
      <c r="K177" s="213"/>
      <c r="L177" s="217"/>
      <c r="M177" s="218"/>
      <c r="N177" s="219"/>
      <c r="O177" s="219"/>
      <c r="P177" s="219"/>
      <c r="Q177" s="219"/>
      <c r="R177" s="219"/>
      <c r="S177" s="219"/>
      <c r="T177" s="220"/>
      <c r="AT177" s="221" t="s">
        <v>278</v>
      </c>
      <c r="AU177" s="221" t="s">
        <v>82</v>
      </c>
      <c r="AV177" s="13" t="s">
        <v>80</v>
      </c>
      <c r="AW177" s="13" t="s">
        <v>35</v>
      </c>
      <c r="AX177" s="13" t="s">
        <v>73</v>
      </c>
      <c r="AY177" s="221" t="s">
        <v>267</v>
      </c>
    </row>
    <row r="178" spans="2:51" s="14" customFormat="1" x14ac:dyDescent="0.2">
      <c r="B178" s="222"/>
      <c r="C178" s="223"/>
      <c r="D178" s="208" t="s">
        <v>278</v>
      </c>
      <c r="E178" s="224" t="s">
        <v>21</v>
      </c>
      <c r="F178" s="225" t="s">
        <v>343</v>
      </c>
      <c r="G178" s="223"/>
      <c r="H178" s="226">
        <v>12.255000000000001</v>
      </c>
      <c r="I178" s="227"/>
      <c r="J178" s="223"/>
      <c r="K178" s="223"/>
      <c r="L178" s="228"/>
      <c r="M178" s="229"/>
      <c r="N178" s="230"/>
      <c r="O178" s="230"/>
      <c r="P178" s="230"/>
      <c r="Q178" s="230"/>
      <c r="R178" s="230"/>
      <c r="S178" s="230"/>
      <c r="T178" s="231"/>
      <c r="AT178" s="232" t="s">
        <v>278</v>
      </c>
      <c r="AU178" s="232" t="s">
        <v>82</v>
      </c>
      <c r="AV178" s="14" t="s">
        <v>82</v>
      </c>
      <c r="AW178" s="14" t="s">
        <v>35</v>
      </c>
      <c r="AX178" s="14" t="s">
        <v>73</v>
      </c>
      <c r="AY178" s="232" t="s">
        <v>267</v>
      </c>
    </row>
    <row r="179" spans="2:51" s="14" customFormat="1" x14ac:dyDescent="0.2">
      <c r="B179" s="222"/>
      <c r="C179" s="223"/>
      <c r="D179" s="208" t="s">
        <v>278</v>
      </c>
      <c r="E179" s="224" t="s">
        <v>21</v>
      </c>
      <c r="F179" s="225" t="s">
        <v>344</v>
      </c>
      <c r="G179" s="223"/>
      <c r="H179" s="226">
        <v>21.7</v>
      </c>
      <c r="I179" s="227"/>
      <c r="J179" s="223"/>
      <c r="K179" s="223"/>
      <c r="L179" s="228"/>
      <c r="M179" s="229"/>
      <c r="N179" s="230"/>
      <c r="O179" s="230"/>
      <c r="P179" s="230"/>
      <c r="Q179" s="230"/>
      <c r="R179" s="230"/>
      <c r="S179" s="230"/>
      <c r="T179" s="231"/>
      <c r="AT179" s="232" t="s">
        <v>278</v>
      </c>
      <c r="AU179" s="232" t="s">
        <v>82</v>
      </c>
      <c r="AV179" s="14" t="s">
        <v>82</v>
      </c>
      <c r="AW179" s="14" t="s">
        <v>35</v>
      </c>
      <c r="AX179" s="14" t="s">
        <v>73</v>
      </c>
      <c r="AY179" s="232" t="s">
        <v>267</v>
      </c>
    </row>
    <row r="180" spans="2:51" s="13" customFormat="1" x14ac:dyDescent="0.2">
      <c r="B180" s="212"/>
      <c r="C180" s="213"/>
      <c r="D180" s="208" t="s">
        <v>278</v>
      </c>
      <c r="E180" s="214" t="s">
        <v>21</v>
      </c>
      <c r="F180" s="215" t="s">
        <v>330</v>
      </c>
      <c r="G180" s="213"/>
      <c r="H180" s="214" t="s">
        <v>21</v>
      </c>
      <c r="I180" s="216"/>
      <c r="J180" s="213"/>
      <c r="K180" s="213"/>
      <c r="L180" s="217"/>
      <c r="M180" s="218"/>
      <c r="N180" s="219"/>
      <c r="O180" s="219"/>
      <c r="P180" s="219"/>
      <c r="Q180" s="219"/>
      <c r="R180" s="219"/>
      <c r="S180" s="219"/>
      <c r="T180" s="220"/>
      <c r="AT180" s="221" t="s">
        <v>278</v>
      </c>
      <c r="AU180" s="221" t="s">
        <v>82</v>
      </c>
      <c r="AV180" s="13" t="s">
        <v>80</v>
      </c>
      <c r="AW180" s="13" t="s">
        <v>35</v>
      </c>
      <c r="AX180" s="13" t="s">
        <v>73</v>
      </c>
      <c r="AY180" s="221" t="s">
        <v>267</v>
      </c>
    </row>
    <row r="181" spans="2:51" s="14" customFormat="1" x14ac:dyDescent="0.2">
      <c r="B181" s="222"/>
      <c r="C181" s="223"/>
      <c r="D181" s="208" t="s">
        <v>278</v>
      </c>
      <c r="E181" s="224" t="s">
        <v>21</v>
      </c>
      <c r="F181" s="225" t="s">
        <v>345</v>
      </c>
      <c r="G181" s="223"/>
      <c r="H181" s="226">
        <v>2.5179999999999998</v>
      </c>
      <c r="I181" s="227"/>
      <c r="J181" s="223"/>
      <c r="K181" s="223"/>
      <c r="L181" s="228"/>
      <c r="M181" s="229"/>
      <c r="N181" s="230"/>
      <c r="O181" s="230"/>
      <c r="P181" s="230"/>
      <c r="Q181" s="230"/>
      <c r="R181" s="230"/>
      <c r="S181" s="230"/>
      <c r="T181" s="231"/>
      <c r="AT181" s="232" t="s">
        <v>278</v>
      </c>
      <c r="AU181" s="232" t="s">
        <v>82</v>
      </c>
      <c r="AV181" s="14" t="s">
        <v>82</v>
      </c>
      <c r="AW181" s="14" t="s">
        <v>35</v>
      </c>
      <c r="AX181" s="14" t="s">
        <v>73</v>
      </c>
      <c r="AY181" s="232" t="s">
        <v>267</v>
      </c>
    </row>
    <row r="182" spans="2:51" s="14" customFormat="1" x14ac:dyDescent="0.2">
      <c r="B182" s="222"/>
      <c r="C182" s="223"/>
      <c r="D182" s="208" t="s">
        <v>278</v>
      </c>
      <c r="E182" s="224" t="s">
        <v>21</v>
      </c>
      <c r="F182" s="225" t="s">
        <v>346</v>
      </c>
      <c r="G182" s="223"/>
      <c r="H182" s="226">
        <v>23.625</v>
      </c>
      <c r="I182" s="227"/>
      <c r="J182" s="223"/>
      <c r="K182" s="223"/>
      <c r="L182" s="228"/>
      <c r="M182" s="229"/>
      <c r="N182" s="230"/>
      <c r="O182" s="230"/>
      <c r="P182" s="230"/>
      <c r="Q182" s="230"/>
      <c r="R182" s="230"/>
      <c r="S182" s="230"/>
      <c r="T182" s="231"/>
      <c r="AT182" s="232" t="s">
        <v>278</v>
      </c>
      <c r="AU182" s="232" t="s">
        <v>82</v>
      </c>
      <c r="AV182" s="14" t="s">
        <v>82</v>
      </c>
      <c r="AW182" s="14" t="s">
        <v>35</v>
      </c>
      <c r="AX182" s="14" t="s">
        <v>73</v>
      </c>
      <c r="AY182" s="232" t="s">
        <v>267</v>
      </c>
    </row>
    <row r="183" spans="2:51" s="15" customFormat="1" x14ac:dyDescent="0.2">
      <c r="B183" s="233"/>
      <c r="C183" s="234"/>
      <c r="D183" s="208" t="s">
        <v>278</v>
      </c>
      <c r="E183" s="235" t="s">
        <v>21</v>
      </c>
      <c r="F183" s="236" t="s">
        <v>326</v>
      </c>
      <c r="G183" s="234"/>
      <c r="H183" s="237">
        <v>2445.8780000000002</v>
      </c>
      <c r="I183" s="238"/>
      <c r="J183" s="234"/>
      <c r="K183" s="234"/>
      <c r="L183" s="239"/>
      <c r="M183" s="240"/>
      <c r="N183" s="241"/>
      <c r="O183" s="241"/>
      <c r="P183" s="241"/>
      <c r="Q183" s="241"/>
      <c r="R183" s="241"/>
      <c r="S183" s="241"/>
      <c r="T183" s="242"/>
      <c r="AT183" s="243" t="s">
        <v>278</v>
      </c>
      <c r="AU183" s="243" t="s">
        <v>82</v>
      </c>
      <c r="AV183" s="15" t="s">
        <v>142</v>
      </c>
      <c r="AW183" s="15" t="s">
        <v>35</v>
      </c>
      <c r="AX183" s="15" t="s">
        <v>73</v>
      </c>
      <c r="AY183" s="243" t="s">
        <v>267</v>
      </c>
    </row>
    <row r="184" spans="2:51" s="13" customFormat="1" x14ac:dyDescent="0.2">
      <c r="B184" s="212"/>
      <c r="C184" s="213"/>
      <c r="D184" s="208" t="s">
        <v>278</v>
      </c>
      <c r="E184" s="214" t="s">
        <v>21</v>
      </c>
      <c r="F184" s="215" t="s">
        <v>347</v>
      </c>
      <c r="G184" s="213"/>
      <c r="H184" s="214" t="s">
        <v>21</v>
      </c>
      <c r="I184" s="216"/>
      <c r="J184" s="213"/>
      <c r="K184" s="213"/>
      <c r="L184" s="217"/>
      <c r="M184" s="218"/>
      <c r="N184" s="219"/>
      <c r="O184" s="219"/>
      <c r="P184" s="219"/>
      <c r="Q184" s="219"/>
      <c r="R184" s="219"/>
      <c r="S184" s="219"/>
      <c r="T184" s="220"/>
      <c r="AT184" s="221" t="s">
        <v>278</v>
      </c>
      <c r="AU184" s="221" t="s">
        <v>82</v>
      </c>
      <c r="AV184" s="13" t="s">
        <v>80</v>
      </c>
      <c r="AW184" s="13" t="s">
        <v>35</v>
      </c>
      <c r="AX184" s="13" t="s">
        <v>73</v>
      </c>
      <c r="AY184" s="221" t="s">
        <v>267</v>
      </c>
    </row>
    <row r="185" spans="2:51" s="13" customFormat="1" x14ac:dyDescent="0.2">
      <c r="B185" s="212"/>
      <c r="C185" s="213"/>
      <c r="D185" s="208" t="s">
        <v>278</v>
      </c>
      <c r="E185" s="214" t="s">
        <v>21</v>
      </c>
      <c r="F185" s="215" t="s">
        <v>348</v>
      </c>
      <c r="G185" s="213"/>
      <c r="H185" s="214" t="s">
        <v>21</v>
      </c>
      <c r="I185" s="216"/>
      <c r="J185" s="213"/>
      <c r="K185" s="213"/>
      <c r="L185" s="217"/>
      <c r="M185" s="218"/>
      <c r="N185" s="219"/>
      <c r="O185" s="219"/>
      <c r="P185" s="219"/>
      <c r="Q185" s="219"/>
      <c r="R185" s="219"/>
      <c r="S185" s="219"/>
      <c r="T185" s="220"/>
      <c r="AT185" s="221" t="s">
        <v>278</v>
      </c>
      <c r="AU185" s="221" t="s">
        <v>82</v>
      </c>
      <c r="AV185" s="13" t="s">
        <v>80</v>
      </c>
      <c r="AW185" s="13" t="s">
        <v>35</v>
      </c>
      <c r="AX185" s="13" t="s">
        <v>73</v>
      </c>
      <c r="AY185" s="221" t="s">
        <v>267</v>
      </c>
    </row>
    <row r="186" spans="2:51" s="14" customFormat="1" x14ac:dyDescent="0.2">
      <c r="B186" s="222"/>
      <c r="C186" s="223"/>
      <c r="D186" s="208" t="s">
        <v>278</v>
      </c>
      <c r="E186" s="224" t="s">
        <v>21</v>
      </c>
      <c r="F186" s="225" t="s">
        <v>349</v>
      </c>
      <c r="G186" s="223"/>
      <c r="H186" s="226">
        <v>299.52</v>
      </c>
      <c r="I186" s="227"/>
      <c r="J186" s="223"/>
      <c r="K186" s="223"/>
      <c r="L186" s="228"/>
      <c r="M186" s="229"/>
      <c r="N186" s="230"/>
      <c r="O186" s="230"/>
      <c r="P186" s="230"/>
      <c r="Q186" s="230"/>
      <c r="R186" s="230"/>
      <c r="S186" s="230"/>
      <c r="T186" s="231"/>
      <c r="AT186" s="232" t="s">
        <v>278</v>
      </c>
      <c r="AU186" s="232" t="s">
        <v>82</v>
      </c>
      <c r="AV186" s="14" t="s">
        <v>82</v>
      </c>
      <c r="AW186" s="14" t="s">
        <v>35</v>
      </c>
      <c r="AX186" s="14" t="s">
        <v>73</v>
      </c>
      <c r="AY186" s="232" t="s">
        <v>267</v>
      </c>
    </row>
    <row r="187" spans="2:51" s="13" customFormat="1" x14ac:dyDescent="0.2">
      <c r="B187" s="212"/>
      <c r="C187" s="213"/>
      <c r="D187" s="208" t="s">
        <v>278</v>
      </c>
      <c r="E187" s="214" t="s">
        <v>21</v>
      </c>
      <c r="F187" s="215" t="s">
        <v>330</v>
      </c>
      <c r="G187" s="213"/>
      <c r="H187" s="214" t="s">
        <v>21</v>
      </c>
      <c r="I187" s="216"/>
      <c r="J187" s="213"/>
      <c r="K187" s="213"/>
      <c r="L187" s="217"/>
      <c r="M187" s="218"/>
      <c r="N187" s="219"/>
      <c r="O187" s="219"/>
      <c r="P187" s="219"/>
      <c r="Q187" s="219"/>
      <c r="R187" s="219"/>
      <c r="S187" s="219"/>
      <c r="T187" s="220"/>
      <c r="AT187" s="221" t="s">
        <v>278</v>
      </c>
      <c r="AU187" s="221" t="s">
        <v>82</v>
      </c>
      <c r="AV187" s="13" t="s">
        <v>80</v>
      </c>
      <c r="AW187" s="13" t="s">
        <v>35</v>
      </c>
      <c r="AX187" s="13" t="s">
        <v>73</v>
      </c>
      <c r="AY187" s="221" t="s">
        <v>267</v>
      </c>
    </row>
    <row r="188" spans="2:51" s="14" customFormat="1" x14ac:dyDescent="0.2">
      <c r="B188" s="222"/>
      <c r="C188" s="223"/>
      <c r="D188" s="208" t="s">
        <v>278</v>
      </c>
      <c r="E188" s="224" t="s">
        <v>21</v>
      </c>
      <c r="F188" s="225" t="s">
        <v>350</v>
      </c>
      <c r="G188" s="223"/>
      <c r="H188" s="226">
        <v>31.68</v>
      </c>
      <c r="I188" s="227"/>
      <c r="J188" s="223"/>
      <c r="K188" s="223"/>
      <c r="L188" s="228"/>
      <c r="M188" s="229"/>
      <c r="N188" s="230"/>
      <c r="O188" s="230"/>
      <c r="P188" s="230"/>
      <c r="Q188" s="230"/>
      <c r="R188" s="230"/>
      <c r="S188" s="230"/>
      <c r="T188" s="231"/>
      <c r="AT188" s="232" t="s">
        <v>278</v>
      </c>
      <c r="AU188" s="232" t="s">
        <v>82</v>
      </c>
      <c r="AV188" s="14" t="s">
        <v>82</v>
      </c>
      <c r="AW188" s="14" t="s">
        <v>35</v>
      </c>
      <c r="AX188" s="14" t="s">
        <v>73</v>
      </c>
      <c r="AY188" s="232" t="s">
        <v>267</v>
      </c>
    </row>
    <row r="189" spans="2:51" s="13" customFormat="1" x14ac:dyDescent="0.2">
      <c r="B189" s="212"/>
      <c r="C189" s="213"/>
      <c r="D189" s="208" t="s">
        <v>278</v>
      </c>
      <c r="E189" s="214" t="s">
        <v>21</v>
      </c>
      <c r="F189" s="215" t="s">
        <v>351</v>
      </c>
      <c r="G189" s="213"/>
      <c r="H189" s="214" t="s">
        <v>21</v>
      </c>
      <c r="I189" s="216"/>
      <c r="J189" s="213"/>
      <c r="K189" s="213"/>
      <c r="L189" s="217"/>
      <c r="M189" s="218"/>
      <c r="N189" s="219"/>
      <c r="O189" s="219"/>
      <c r="P189" s="219"/>
      <c r="Q189" s="219"/>
      <c r="R189" s="219"/>
      <c r="S189" s="219"/>
      <c r="T189" s="220"/>
      <c r="AT189" s="221" t="s">
        <v>278</v>
      </c>
      <c r="AU189" s="221" t="s">
        <v>82</v>
      </c>
      <c r="AV189" s="13" t="s">
        <v>80</v>
      </c>
      <c r="AW189" s="13" t="s">
        <v>35</v>
      </c>
      <c r="AX189" s="13" t="s">
        <v>73</v>
      </c>
      <c r="AY189" s="221" t="s">
        <v>267</v>
      </c>
    </row>
    <row r="190" spans="2:51" s="14" customFormat="1" x14ac:dyDescent="0.2">
      <c r="B190" s="222"/>
      <c r="C190" s="223"/>
      <c r="D190" s="208" t="s">
        <v>278</v>
      </c>
      <c r="E190" s="224" t="s">
        <v>21</v>
      </c>
      <c r="F190" s="225" t="s">
        <v>352</v>
      </c>
      <c r="G190" s="223"/>
      <c r="H190" s="226">
        <v>96.72</v>
      </c>
      <c r="I190" s="227"/>
      <c r="J190" s="223"/>
      <c r="K190" s="223"/>
      <c r="L190" s="228"/>
      <c r="M190" s="229"/>
      <c r="N190" s="230"/>
      <c r="O190" s="230"/>
      <c r="P190" s="230"/>
      <c r="Q190" s="230"/>
      <c r="R190" s="230"/>
      <c r="S190" s="230"/>
      <c r="T190" s="231"/>
      <c r="AT190" s="232" t="s">
        <v>278</v>
      </c>
      <c r="AU190" s="232" t="s">
        <v>82</v>
      </c>
      <c r="AV190" s="14" t="s">
        <v>82</v>
      </c>
      <c r="AW190" s="14" t="s">
        <v>35</v>
      </c>
      <c r="AX190" s="14" t="s">
        <v>73</v>
      </c>
      <c r="AY190" s="232" t="s">
        <v>267</v>
      </c>
    </row>
    <row r="191" spans="2:51" s="13" customFormat="1" x14ac:dyDescent="0.2">
      <c r="B191" s="212"/>
      <c r="C191" s="213"/>
      <c r="D191" s="208" t="s">
        <v>278</v>
      </c>
      <c r="E191" s="214" t="s">
        <v>21</v>
      </c>
      <c r="F191" s="215" t="s">
        <v>330</v>
      </c>
      <c r="G191" s="213"/>
      <c r="H191" s="214" t="s">
        <v>21</v>
      </c>
      <c r="I191" s="216"/>
      <c r="J191" s="213"/>
      <c r="K191" s="213"/>
      <c r="L191" s="217"/>
      <c r="M191" s="218"/>
      <c r="N191" s="219"/>
      <c r="O191" s="219"/>
      <c r="P191" s="219"/>
      <c r="Q191" s="219"/>
      <c r="R191" s="219"/>
      <c r="S191" s="219"/>
      <c r="T191" s="220"/>
      <c r="AT191" s="221" t="s">
        <v>278</v>
      </c>
      <c r="AU191" s="221" t="s">
        <v>82</v>
      </c>
      <c r="AV191" s="13" t="s">
        <v>80</v>
      </c>
      <c r="AW191" s="13" t="s">
        <v>35</v>
      </c>
      <c r="AX191" s="13" t="s">
        <v>73</v>
      </c>
      <c r="AY191" s="221" t="s">
        <v>267</v>
      </c>
    </row>
    <row r="192" spans="2:51" s="14" customFormat="1" x14ac:dyDescent="0.2">
      <c r="B192" s="222"/>
      <c r="C192" s="223"/>
      <c r="D192" s="208" t="s">
        <v>278</v>
      </c>
      <c r="E192" s="224" t="s">
        <v>21</v>
      </c>
      <c r="F192" s="225" t="s">
        <v>353</v>
      </c>
      <c r="G192" s="223"/>
      <c r="H192" s="226">
        <v>55.8</v>
      </c>
      <c r="I192" s="227"/>
      <c r="J192" s="223"/>
      <c r="K192" s="223"/>
      <c r="L192" s="228"/>
      <c r="M192" s="229"/>
      <c r="N192" s="230"/>
      <c r="O192" s="230"/>
      <c r="P192" s="230"/>
      <c r="Q192" s="230"/>
      <c r="R192" s="230"/>
      <c r="S192" s="230"/>
      <c r="T192" s="231"/>
      <c r="AT192" s="232" t="s">
        <v>278</v>
      </c>
      <c r="AU192" s="232" t="s">
        <v>82</v>
      </c>
      <c r="AV192" s="14" t="s">
        <v>82</v>
      </c>
      <c r="AW192" s="14" t="s">
        <v>35</v>
      </c>
      <c r="AX192" s="14" t="s">
        <v>73</v>
      </c>
      <c r="AY192" s="232" t="s">
        <v>267</v>
      </c>
    </row>
    <row r="193" spans="1:65" s="14" customFormat="1" x14ac:dyDescent="0.2">
      <c r="B193" s="222"/>
      <c r="C193" s="223"/>
      <c r="D193" s="208" t="s">
        <v>278</v>
      </c>
      <c r="E193" s="224" t="s">
        <v>21</v>
      </c>
      <c r="F193" s="225" t="s">
        <v>354</v>
      </c>
      <c r="G193" s="223"/>
      <c r="H193" s="226">
        <v>74.25</v>
      </c>
      <c r="I193" s="227"/>
      <c r="J193" s="223"/>
      <c r="K193" s="223"/>
      <c r="L193" s="228"/>
      <c r="M193" s="229"/>
      <c r="N193" s="230"/>
      <c r="O193" s="230"/>
      <c r="P193" s="230"/>
      <c r="Q193" s="230"/>
      <c r="R193" s="230"/>
      <c r="S193" s="230"/>
      <c r="T193" s="231"/>
      <c r="AT193" s="232" t="s">
        <v>278</v>
      </c>
      <c r="AU193" s="232" t="s">
        <v>82</v>
      </c>
      <c r="AV193" s="14" t="s">
        <v>82</v>
      </c>
      <c r="AW193" s="14" t="s">
        <v>35</v>
      </c>
      <c r="AX193" s="14" t="s">
        <v>73</v>
      </c>
      <c r="AY193" s="232" t="s">
        <v>267</v>
      </c>
    </row>
    <row r="194" spans="1:65" s="15" customFormat="1" x14ac:dyDescent="0.2">
      <c r="B194" s="233"/>
      <c r="C194" s="234"/>
      <c r="D194" s="208" t="s">
        <v>278</v>
      </c>
      <c r="E194" s="235" t="s">
        <v>21</v>
      </c>
      <c r="F194" s="236" t="s">
        <v>326</v>
      </c>
      <c r="G194" s="234"/>
      <c r="H194" s="237">
        <v>557.97</v>
      </c>
      <c r="I194" s="238"/>
      <c r="J194" s="234"/>
      <c r="K194" s="234"/>
      <c r="L194" s="239"/>
      <c r="M194" s="240"/>
      <c r="N194" s="241"/>
      <c r="O194" s="241"/>
      <c r="P194" s="241"/>
      <c r="Q194" s="241"/>
      <c r="R194" s="241"/>
      <c r="S194" s="241"/>
      <c r="T194" s="242"/>
      <c r="AT194" s="243" t="s">
        <v>278</v>
      </c>
      <c r="AU194" s="243" t="s">
        <v>82</v>
      </c>
      <c r="AV194" s="15" t="s">
        <v>142</v>
      </c>
      <c r="AW194" s="15" t="s">
        <v>35</v>
      </c>
      <c r="AX194" s="15" t="s">
        <v>73</v>
      </c>
      <c r="AY194" s="243" t="s">
        <v>267</v>
      </c>
    </row>
    <row r="195" spans="1:65" s="16" customFormat="1" x14ac:dyDescent="0.2">
      <c r="B195" s="244"/>
      <c r="C195" s="245"/>
      <c r="D195" s="208" t="s">
        <v>278</v>
      </c>
      <c r="E195" s="246" t="s">
        <v>21</v>
      </c>
      <c r="F195" s="247" t="s">
        <v>355</v>
      </c>
      <c r="G195" s="245"/>
      <c r="H195" s="248">
        <v>3254.7080000000001</v>
      </c>
      <c r="I195" s="249"/>
      <c r="J195" s="245"/>
      <c r="K195" s="245"/>
      <c r="L195" s="250"/>
      <c r="M195" s="251"/>
      <c r="N195" s="252"/>
      <c r="O195" s="252"/>
      <c r="P195" s="252"/>
      <c r="Q195" s="252"/>
      <c r="R195" s="252"/>
      <c r="S195" s="252"/>
      <c r="T195" s="253"/>
      <c r="AT195" s="254" t="s">
        <v>278</v>
      </c>
      <c r="AU195" s="254" t="s">
        <v>82</v>
      </c>
      <c r="AV195" s="16" t="s">
        <v>274</v>
      </c>
      <c r="AW195" s="16" t="s">
        <v>35</v>
      </c>
      <c r="AX195" s="16" t="s">
        <v>80</v>
      </c>
      <c r="AY195" s="254" t="s">
        <v>267</v>
      </c>
    </row>
    <row r="196" spans="1:65" s="2" customFormat="1" ht="21.75" customHeight="1" x14ac:dyDescent="0.2">
      <c r="A196" s="36"/>
      <c r="B196" s="37"/>
      <c r="C196" s="195" t="s">
        <v>356</v>
      </c>
      <c r="D196" s="195" t="s">
        <v>269</v>
      </c>
      <c r="E196" s="196" t="s">
        <v>357</v>
      </c>
      <c r="F196" s="197" t="s">
        <v>358</v>
      </c>
      <c r="G196" s="198" t="s">
        <v>320</v>
      </c>
      <c r="H196" s="199">
        <v>485.73</v>
      </c>
      <c r="I196" s="200"/>
      <c r="J196" s="201">
        <f>ROUND(I196*H196,2)</f>
        <v>0</v>
      </c>
      <c r="K196" s="197" t="s">
        <v>273</v>
      </c>
      <c r="L196" s="41"/>
      <c r="M196" s="202" t="s">
        <v>21</v>
      </c>
      <c r="N196" s="203" t="s">
        <v>44</v>
      </c>
      <c r="O196" s="66"/>
      <c r="P196" s="204">
        <f>O196*H196</f>
        <v>0</v>
      </c>
      <c r="Q196" s="204">
        <v>0</v>
      </c>
      <c r="R196" s="204">
        <f>Q196*H196</f>
        <v>0</v>
      </c>
      <c r="S196" s="204">
        <v>0</v>
      </c>
      <c r="T196" s="205">
        <f>S196*H196</f>
        <v>0</v>
      </c>
      <c r="U196" s="36"/>
      <c r="V196" s="36"/>
      <c r="W196" s="36"/>
      <c r="X196" s="36"/>
      <c r="Y196" s="36"/>
      <c r="Z196" s="36"/>
      <c r="AA196" s="36"/>
      <c r="AB196" s="36"/>
      <c r="AC196" s="36"/>
      <c r="AD196" s="36"/>
      <c r="AE196" s="36"/>
      <c r="AR196" s="206" t="s">
        <v>274</v>
      </c>
      <c r="AT196" s="206" t="s">
        <v>269</v>
      </c>
      <c r="AU196" s="206" t="s">
        <v>82</v>
      </c>
      <c r="AY196" s="19" t="s">
        <v>267</v>
      </c>
      <c r="BE196" s="207">
        <f>IF(N196="základní",J196,0)</f>
        <v>0</v>
      </c>
      <c r="BF196" s="207">
        <f>IF(N196="snížená",J196,0)</f>
        <v>0</v>
      </c>
      <c r="BG196" s="207">
        <f>IF(N196="zákl. přenesená",J196,0)</f>
        <v>0</v>
      </c>
      <c r="BH196" s="207">
        <f>IF(N196="sníž. přenesená",J196,0)</f>
        <v>0</v>
      </c>
      <c r="BI196" s="207">
        <f>IF(N196="nulová",J196,0)</f>
        <v>0</v>
      </c>
      <c r="BJ196" s="19" t="s">
        <v>80</v>
      </c>
      <c r="BK196" s="207">
        <f>ROUND(I196*H196,2)</f>
        <v>0</v>
      </c>
      <c r="BL196" s="19" t="s">
        <v>274</v>
      </c>
      <c r="BM196" s="206" t="s">
        <v>359</v>
      </c>
    </row>
    <row r="197" spans="1:65" s="2" customFormat="1" ht="58.5" x14ac:dyDescent="0.2">
      <c r="A197" s="36"/>
      <c r="B197" s="37"/>
      <c r="C197" s="38"/>
      <c r="D197" s="208" t="s">
        <v>276</v>
      </c>
      <c r="E197" s="38"/>
      <c r="F197" s="209" t="s">
        <v>360</v>
      </c>
      <c r="G197" s="38"/>
      <c r="H197" s="38"/>
      <c r="I197" s="118"/>
      <c r="J197" s="38"/>
      <c r="K197" s="38"/>
      <c r="L197" s="41"/>
      <c r="M197" s="210"/>
      <c r="N197" s="211"/>
      <c r="O197" s="66"/>
      <c r="P197" s="66"/>
      <c r="Q197" s="66"/>
      <c r="R197" s="66"/>
      <c r="S197" s="66"/>
      <c r="T197" s="67"/>
      <c r="U197" s="36"/>
      <c r="V197" s="36"/>
      <c r="W197" s="36"/>
      <c r="X197" s="36"/>
      <c r="Y197" s="36"/>
      <c r="Z197" s="36"/>
      <c r="AA197" s="36"/>
      <c r="AB197" s="36"/>
      <c r="AC197" s="36"/>
      <c r="AD197" s="36"/>
      <c r="AE197" s="36"/>
      <c r="AT197" s="19" t="s">
        <v>276</v>
      </c>
      <c r="AU197" s="19" t="s">
        <v>82</v>
      </c>
    </row>
    <row r="198" spans="1:65" s="13" customFormat="1" x14ac:dyDescent="0.2">
      <c r="B198" s="212"/>
      <c r="C198" s="213"/>
      <c r="D198" s="208" t="s">
        <v>278</v>
      </c>
      <c r="E198" s="214" t="s">
        <v>21</v>
      </c>
      <c r="F198" s="215" t="s">
        <v>361</v>
      </c>
      <c r="G198" s="213"/>
      <c r="H198" s="214" t="s">
        <v>21</v>
      </c>
      <c r="I198" s="216"/>
      <c r="J198" s="213"/>
      <c r="K198" s="213"/>
      <c r="L198" s="217"/>
      <c r="M198" s="218"/>
      <c r="N198" s="219"/>
      <c r="O198" s="219"/>
      <c r="P198" s="219"/>
      <c r="Q198" s="219"/>
      <c r="R198" s="219"/>
      <c r="S198" s="219"/>
      <c r="T198" s="220"/>
      <c r="AT198" s="221" t="s">
        <v>278</v>
      </c>
      <c r="AU198" s="221" t="s">
        <v>82</v>
      </c>
      <c r="AV198" s="13" t="s">
        <v>80</v>
      </c>
      <c r="AW198" s="13" t="s">
        <v>35</v>
      </c>
      <c r="AX198" s="13" t="s">
        <v>73</v>
      </c>
      <c r="AY198" s="221" t="s">
        <v>267</v>
      </c>
    </row>
    <row r="199" spans="1:65" s="14" customFormat="1" x14ac:dyDescent="0.2">
      <c r="B199" s="222"/>
      <c r="C199" s="223"/>
      <c r="D199" s="208" t="s">
        <v>278</v>
      </c>
      <c r="E199" s="224" t="s">
        <v>21</v>
      </c>
      <c r="F199" s="225" t="s">
        <v>362</v>
      </c>
      <c r="G199" s="223"/>
      <c r="H199" s="226">
        <v>439.26400000000001</v>
      </c>
      <c r="I199" s="227"/>
      <c r="J199" s="223"/>
      <c r="K199" s="223"/>
      <c r="L199" s="228"/>
      <c r="M199" s="229"/>
      <c r="N199" s="230"/>
      <c r="O199" s="230"/>
      <c r="P199" s="230"/>
      <c r="Q199" s="230"/>
      <c r="R199" s="230"/>
      <c r="S199" s="230"/>
      <c r="T199" s="231"/>
      <c r="AT199" s="232" t="s">
        <v>278</v>
      </c>
      <c r="AU199" s="232" t="s">
        <v>82</v>
      </c>
      <c r="AV199" s="14" t="s">
        <v>82</v>
      </c>
      <c r="AW199" s="14" t="s">
        <v>35</v>
      </c>
      <c r="AX199" s="14" t="s">
        <v>73</v>
      </c>
      <c r="AY199" s="232" t="s">
        <v>267</v>
      </c>
    </row>
    <row r="200" spans="1:65" s="13" customFormat="1" x14ac:dyDescent="0.2">
      <c r="B200" s="212"/>
      <c r="C200" s="213"/>
      <c r="D200" s="208" t="s">
        <v>278</v>
      </c>
      <c r="E200" s="214" t="s">
        <v>21</v>
      </c>
      <c r="F200" s="215" t="s">
        <v>363</v>
      </c>
      <c r="G200" s="213"/>
      <c r="H200" s="214" t="s">
        <v>21</v>
      </c>
      <c r="I200" s="216"/>
      <c r="J200" s="213"/>
      <c r="K200" s="213"/>
      <c r="L200" s="217"/>
      <c r="M200" s="218"/>
      <c r="N200" s="219"/>
      <c r="O200" s="219"/>
      <c r="P200" s="219"/>
      <c r="Q200" s="219"/>
      <c r="R200" s="219"/>
      <c r="S200" s="219"/>
      <c r="T200" s="220"/>
      <c r="AT200" s="221" t="s">
        <v>278</v>
      </c>
      <c r="AU200" s="221" t="s">
        <v>82</v>
      </c>
      <c r="AV200" s="13" t="s">
        <v>80</v>
      </c>
      <c r="AW200" s="13" t="s">
        <v>35</v>
      </c>
      <c r="AX200" s="13" t="s">
        <v>73</v>
      </c>
      <c r="AY200" s="221" t="s">
        <v>267</v>
      </c>
    </row>
    <row r="201" spans="1:65" s="14" customFormat="1" x14ac:dyDescent="0.2">
      <c r="B201" s="222"/>
      <c r="C201" s="223"/>
      <c r="D201" s="208" t="s">
        <v>278</v>
      </c>
      <c r="E201" s="224" t="s">
        <v>21</v>
      </c>
      <c r="F201" s="225" t="s">
        <v>364</v>
      </c>
      <c r="G201" s="223"/>
      <c r="H201" s="226">
        <v>46.466000000000001</v>
      </c>
      <c r="I201" s="227"/>
      <c r="J201" s="223"/>
      <c r="K201" s="223"/>
      <c r="L201" s="228"/>
      <c r="M201" s="229"/>
      <c r="N201" s="230"/>
      <c r="O201" s="230"/>
      <c r="P201" s="230"/>
      <c r="Q201" s="230"/>
      <c r="R201" s="230"/>
      <c r="S201" s="230"/>
      <c r="T201" s="231"/>
      <c r="AT201" s="232" t="s">
        <v>278</v>
      </c>
      <c r="AU201" s="232" t="s">
        <v>82</v>
      </c>
      <c r="AV201" s="14" t="s">
        <v>82</v>
      </c>
      <c r="AW201" s="14" t="s">
        <v>35</v>
      </c>
      <c r="AX201" s="14" t="s">
        <v>73</v>
      </c>
      <c r="AY201" s="232" t="s">
        <v>267</v>
      </c>
    </row>
    <row r="202" spans="1:65" s="16" customFormat="1" x14ac:dyDescent="0.2">
      <c r="B202" s="244"/>
      <c r="C202" s="245"/>
      <c r="D202" s="208" t="s">
        <v>278</v>
      </c>
      <c r="E202" s="246" t="s">
        <v>21</v>
      </c>
      <c r="F202" s="247" t="s">
        <v>355</v>
      </c>
      <c r="G202" s="245"/>
      <c r="H202" s="248">
        <v>485.73</v>
      </c>
      <c r="I202" s="249"/>
      <c r="J202" s="245"/>
      <c r="K202" s="245"/>
      <c r="L202" s="250"/>
      <c r="M202" s="251"/>
      <c r="N202" s="252"/>
      <c r="O202" s="252"/>
      <c r="P202" s="252"/>
      <c r="Q202" s="252"/>
      <c r="R202" s="252"/>
      <c r="S202" s="252"/>
      <c r="T202" s="253"/>
      <c r="AT202" s="254" t="s">
        <v>278</v>
      </c>
      <c r="AU202" s="254" t="s">
        <v>82</v>
      </c>
      <c r="AV202" s="16" t="s">
        <v>274</v>
      </c>
      <c r="AW202" s="16" t="s">
        <v>35</v>
      </c>
      <c r="AX202" s="16" t="s">
        <v>80</v>
      </c>
      <c r="AY202" s="254" t="s">
        <v>267</v>
      </c>
    </row>
    <row r="203" spans="1:65" s="2" customFormat="1" ht="21.75" customHeight="1" x14ac:dyDescent="0.2">
      <c r="A203" s="36"/>
      <c r="B203" s="37"/>
      <c r="C203" s="195" t="s">
        <v>365</v>
      </c>
      <c r="D203" s="195" t="s">
        <v>269</v>
      </c>
      <c r="E203" s="196" t="s">
        <v>366</v>
      </c>
      <c r="F203" s="197" t="s">
        <v>367</v>
      </c>
      <c r="G203" s="198" t="s">
        <v>368</v>
      </c>
      <c r="H203" s="199">
        <v>1</v>
      </c>
      <c r="I203" s="200"/>
      <c r="J203" s="201">
        <f>ROUND(I203*H203,2)</f>
        <v>0</v>
      </c>
      <c r="K203" s="197" t="s">
        <v>21</v>
      </c>
      <c r="L203" s="41"/>
      <c r="M203" s="202" t="s">
        <v>21</v>
      </c>
      <c r="N203" s="203" t="s">
        <v>44</v>
      </c>
      <c r="O203" s="66"/>
      <c r="P203" s="204">
        <f>O203*H203</f>
        <v>0</v>
      </c>
      <c r="Q203" s="204">
        <v>0</v>
      </c>
      <c r="R203" s="204">
        <f>Q203*H203</f>
        <v>0</v>
      </c>
      <c r="S203" s="204">
        <v>0</v>
      </c>
      <c r="T203" s="205">
        <f>S203*H203</f>
        <v>0</v>
      </c>
      <c r="U203" s="36"/>
      <c r="V203" s="36"/>
      <c r="W203" s="36"/>
      <c r="X203" s="36"/>
      <c r="Y203" s="36"/>
      <c r="Z203" s="36"/>
      <c r="AA203" s="36"/>
      <c r="AB203" s="36"/>
      <c r="AC203" s="36"/>
      <c r="AD203" s="36"/>
      <c r="AE203" s="36"/>
      <c r="AR203" s="206" t="s">
        <v>274</v>
      </c>
      <c r="AT203" s="206" t="s">
        <v>269</v>
      </c>
      <c r="AU203" s="206" t="s">
        <v>82</v>
      </c>
      <c r="AY203" s="19" t="s">
        <v>267</v>
      </c>
      <c r="BE203" s="207">
        <f>IF(N203="základní",J203,0)</f>
        <v>0</v>
      </c>
      <c r="BF203" s="207">
        <f>IF(N203="snížená",J203,0)</f>
        <v>0</v>
      </c>
      <c r="BG203" s="207">
        <f>IF(N203="zákl. přenesená",J203,0)</f>
        <v>0</v>
      </c>
      <c r="BH203" s="207">
        <f>IF(N203="sníž. přenesená",J203,0)</f>
        <v>0</v>
      </c>
      <c r="BI203" s="207">
        <f>IF(N203="nulová",J203,0)</f>
        <v>0</v>
      </c>
      <c r="BJ203" s="19" t="s">
        <v>80</v>
      </c>
      <c r="BK203" s="207">
        <f>ROUND(I203*H203,2)</f>
        <v>0</v>
      </c>
      <c r="BL203" s="19" t="s">
        <v>274</v>
      </c>
      <c r="BM203" s="206" t="s">
        <v>369</v>
      </c>
    </row>
    <row r="204" spans="1:65" s="2" customFormat="1" ht="39" x14ac:dyDescent="0.2">
      <c r="A204" s="36"/>
      <c r="B204" s="37"/>
      <c r="C204" s="38"/>
      <c r="D204" s="208" t="s">
        <v>276</v>
      </c>
      <c r="E204" s="38"/>
      <c r="F204" s="209" t="s">
        <v>370</v>
      </c>
      <c r="G204" s="38"/>
      <c r="H204" s="38"/>
      <c r="I204" s="118"/>
      <c r="J204" s="38"/>
      <c r="K204" s="38"/>
      <c r="L204" s="41"/>
      <c r="M204" s="210"/>
      <c r="N204" s="211"/>
      <c r="O204" s="66"/>
      <c r="P204" s="66"/>
      <c r="Q204" s="66"/>
      <c r="R204" s="66"/>
      <c r="S204" s="66"/>
      <c r="T204" s="67"/>
      <c r="U204" s="36"/>
      <c r="V204" s="36"/>
      <c r="W204" s="36"/>
      <c r="X204" s="36"/>
      <c r="Y204" s="36"/>
      <c r="Z204" s="36"/>
      <c r="AA204" s="36"/>
      <c r="AB204" s="36"/>
      <c r="AC204" s="36"/>
      <c r="AD204" s="36"/>
      <c r="AE204" s="36"/>
      <c r="AT204" s="19" t="s">
        <v>276</v>
      </c>
      <c r="AU204" s="19" t="s">
        <v>82</v>
      </c>
    </row>
    <row r="205" spans="1:65" s="2" customFormat="1" ht="33" customHeight="1" x14ac:dyDescent="0.2">
      <c r="A205" s="36"/>
      <c r="B205" s="37"/>
      <c r="C205" s="195" t="s">
        <v>371</v>
      </c>
      <c r="D205" s="195" t="s">
        <v>269</v>
      </c>
      <c r="E205" s="196" t="s">
        <v>372</v>
      </c>
      <c r="F205" s="197" t="s">
        <v>373</v>
      </c>
      <c r="G205" s="198" t="s">
        <v>320</v>
      </c>
      <c r="H205" s="199">
        <v>6581.585</v>
      </c>
      <c r="I205" s="200"/>
      <c r="J205" s="201">
        <f>ROUND(I205*H205,2)</f>
        <v>0</v>
      </c>
      <c r="K205" s="197" t="s">
        <v>273</v>
      </c>
      <c r="L205" s="41"/>
      <c r="M205" s="202" t="s">
        <v>21</v>
      </c>
      <c r="N205" s="203" t="s">
        <v>44</v>
      </c>
      <c r="O205" s="66"/>
      <c r="P205" s="204">
        <f>O205*H205</f>
        <v>0</v>
      </c>
      <c r="Q205" s="204">
        <v>0</v>
      </c>
      <c r="R205" s="204">
        <f>Q205*H205</f>
        <v>0</v>
      </c>
      <c r="S205" s="204">
        <v>0</v>
      </c>
      <c r="T205" s="205">
        <f>S205*H205</f>
        <v>0</v>
      </c>
      <c r="U205" s="36"/>
      <c r="V205" s="36"/>
      <c r="W205" s="36"/>
      <c r="X205" s="36"/>
      <c r="Y205" s="36"/>
      <c r="Z205" s="36"/>
      <c r="AA205" s="36"/>
      <c r="AB205" s="36"/>
      <c r="AC205" s="36"/>
      <c r="AD205" s="36"/>
      <c r="AE205" s="36"/>
      <c r="AR205" s="206" t="s">
        <v>274</v>
      </c>
      <c r="AT205" s="206" t="s">
        <v>269</v>
      </c>
      <c r="AU205" s="206" t="s">
        <v>82</v>
      </c>
      <c r="AY205" s="19" t="s">
        <v>267</v>
      </c>
      <c r="BE205" s="207">
        <f>IF(N205="základní",J205,0)</f>
        <v>0</v>
      </c>
      <c r="BF205" s="207">
        <f>IF(N205="snížená",J205,0)</f>
        <v>0</v>
      </c>
      <c r="BG205" s="207">
        <f>IF(N205="zákl. přenesená",J205,0)</f>
        <v>0</v>
      </c>
      <c r="BH205" s="207">
        <f>IF(N205="sníž. přenesená",J205,0)</f>
        <v>0</v>
      </c>
      <c r="BI205" s="207">
        <f>IF(N205="nulová",J205,0)</f>
        <v>0</v>
      </c>
      <c r="BJ205" s="19" t="s">
        <v>80</v>
      </c>
      <c r="BK205" s="207">
        <f>ROUND(I205*H205,2)</f>
        <v>0</v>
      </c>
      <c r="BL205" s="19" t="s">
        <v>274</v>
      </c>
      <c r="BM205" s="206" t="s">
        <v>374</v>
      </c>
    </row>
    <row r="206" spans="1:65" s="2" customFormat="1" ht="58.5" x14ac:dyDescent="0.2">
      <c r="A206" s="36"/>
      <c r="B206" s="37"/>
      <c r="C206" s="38"/>
      <c r="D206" s="208" t="s">
        <v>276</v>
      </c>
      <c r="E206" s="38"/>
      <c r="F206" s="209" t="s">
        <v>375</v>
      </c>
      <c r="G206" s="38"/>
      <c r="H206" s="38"/>
      <c r="I206" s="118"/>
      <c r="J206" s="38"/>
      <c r="K206" s="38"/>
      <c r="L206" s="41"/>
      <c r="M206" s="210"/>
      <c r="N206" s="211"/>
      <c r="O206" s="66"/>
      <c r="P206" s="66"/>
      <c r="Q206" s="66"/>
      <c r="R206" s="66"/>
      <c r="S206" s="66"/>
      <c r="T206" s="67"/>
      <c r="U206" s="36"/>
      <c r="V206" s="36"/>
      <c r="W206" s="36"/>
      <c r="X206" s="36"/>
      <c r="Y206" s="36"/>
      <c r="Z206" s="36"/>
      <c r="AA206" s="36"/>
      <c r="AB206" s="36"/>
      <c r="AC206" s="36"/>
      <c r="AD206" s="36"/>
      <c r="AE206" s="36"/>
      <c r="AT206" s="19" t="s">
        <v>276</v>
      </c>
      <c r="AU206" s="19" t="s">
        <v>82</v>
      </c>
    </row>
    <row r="207" spans="1:65" s="13" customFormat="1" x14ac:dyDescent="0.2">
      <c r="B207" s="212"/>
      <c r="C207" s="213"/>
      <c r="D207" s="208" t="s">
        <v>278</v>
      </c>
      <c r="E207" s="214" t="s">
        <v>21</v>
      </c>
      <c r="F207" s="215" t="s">
        <v>376</v>
      </c>
      <c r="G207" s="213"/>
      <c r="H207" s="214" t="s">
        <v>21</v>
      </c>
      <c r="I207" s="216"/>
      <c r="J207" s="213"/>
      <c r="K207" s="213"/>
      <c r="L207" s="217"/>
      <c r="M207" s="218"/>
      <c r="N207" s="219"/>
      <c r="O207" s="219"/>
      <c r="P207" s="219"/>
      <c r="Q207" s="219"/>
      <c r="R207" s="219"/>
      <c r="S207" s="219"/>
      <c r="T207" s="220"/>
      <c r="AT207" s="221" t="s">
        <v>278</v>
      </c>
      <c r="AU207" s="221" t="s">
        <v>82</v>
      </c>
      <c r="AV207" s="13" t="s">
        <v>80</v>
      </c>
      <c r="AW207" s="13" t="s">
        <v>35</v>
      </c>
      <c r="AX207" s="13" t="s">
        <v>73</v>
      </c>
      <c r="AY207" s="221" t="s">
        <v>267</v>
      </c>
    </row>
    <row r="208" spans="1:65" s="13" customFormat="1" x14ac:dyDescent="0.2">
      <c r="B208" s="212"/>
      <c r="C208" s="213"/>
      <c r="D208" s="208" t="s">
        <v>278</v>
      </c>
      <c r="E208" s="214" t="s">
        <v>21</v>
      </c>
      <c r="F208" s="215" t="s">
        <v>377</v>
      </c>
      <c r="G208" s="213"/>
      <c r="H208" s="214" t="s">
        <v>21</v>
      </c>
      <c r="I208" s="216"/>
      <c r="J208" s="213"/>
      <c r="K208" s="213"/>
      <c r="L208" s="217"/>
      <c r="M208" s="218"/>
      <c r="N208" s="219"/>
      <c r="O208" s="219"/>
      <c r="P208" s="219"/>
      <c r="Q208" s="219"/>
      <c r="R208" s="219"/>
      <c r="S208" s="219"/>
      <c r="T208" s="220"/>
      <c r="AT208" s="221" t="s">
        <v>278</v>
      </c>
      <c r="AU208" s="221" t="s">
        <v>82</v>
      </c>
      <c r="AV208" s="13" t="s">
        <v>80</v>
      </c>
      <c r="AW208" s="13" t="s">
        <v>35</v>
      </c>
      <c r="AX208" s="13" t="s">
        <v>73</v>
      </c>
      <c r="AY208" s="221" t="s">
        <v>267</v>
      </c>
    </row>
    <row r="209" spans="1:65" s="14" customFormat="1" x14ac:dyDescent="0.2">
      <c r="B209" s="222"/>
      <c r="C209" s="223"/>
      <c r="D209" s="208" t="s">
        <v>278</v>
      </c>
      <c r="E209" s="224" t="s">
        <v>21</v>
      </c>
      <c r="F209" s="225" t="s">
        <v>378</v>
      </c>
      <c r="G209" s="223"/>
      <c r="H209" s="226">
        <v>3740.4380000000001</v>
      </c>
      <c r="I209" s="227"/>
      <c r="J209" s="223"/>
      <c r="K209" s="223"/>
      <c r="L209" s="228"/>
      <c r="M209" s="229"/>
      <c r="N209" s="230"/>
      <c r="O209" s="230"/>
      <c r="P209" s="230"/>
      <c r="Q209" s="230"/>
      <c r="R209" s="230"/>
      <c r="S209" s="230"/>
      <c r="T209" s="231"/>
      <c r="AT209" s="232" t="s">
        <v>278</v>
      </c>
      <c r="AU209" s="232" t="s">
        <v>82</v>
      </c>
      <c r="AV209" s="14" t="s">
        <v>82</v>
      </c>
      <c r="AW209" s="14" t="s">
        <v>35</v>
      </c>
      <c r="AX209" s="14" t="s">
        <v>73</v>
      </c>
      <c r="AY209" s="232" t="s">
        <v>267</v>
      </c>
    </row>
    <row r="210" spans="1:65" s="13" customFormat="1" x14ac:dyDescent="0.2">
      <c r="B210" s="212"/>
      <c r="C210" s="213"/>
      <c r="D210" s="208" t="s">
        <v>278</v>
      </c>
      <c r="E210" s="214" t="s">
        <v>21</v>
      </c>
      <c r="F210" s="215" t="s">
        <v>379</v>
      </c>
      <c r="G210" s="213"/>
      <c r="H210" s="214" t="s">
        <v>21</v>
      </c>
      <c r="I210" s="216"/>
      <c r="J210" s="213"/>
      <c r="K210" s="213"/>
      <c r="L210" s="217"/>
      <c r="M210" s="218"/>
      <c r="N210" s="219"/>
      <c r="O210" s="219"/>
      <c r="P210" s="219"/>
      <c r="Q210" s="219"/>
      <c r="R210" s="219"/>
      <c r="S210" s="219"/>
      <c r="T210" s="220"/>
      <c r="AT210" s="221" t="s">
        <v>278</v>
      </c>
      <c r="AU210" s="221" t="s">
        <v>82</v>
      </c>
      <c r="AV210" s="13" t="s">
        <v>80</v>
      </c>
      <c r="AW210" s="13" t="s">
        <v>35</v>
      </c>
      <c r="AX210" s="13" t="s">
        <v>73</v>
      </c>
      <c r="AY210" s="221" t="s">
        <v>267</v>
      </c>
    </row>
    <row r="211" spans="1:65" s="14" customFormat="1" x14ac:dyDescent="0.2">
      <c r="B211" s="222"/>
      <c r="C211" s="223"/>
      <c r="D211" s="208" t="s">
        <v>278</v>
      </c>
      <c r="E211" s="224" t="s">
        <v>21</v>
      </c>
      <c r="F211" s="225" t="s">
        <v>380</v>
      </c>
      <c r="G211" s="223"/>
      <c r="H211" s="226">
        <v>2841.1469999999999</v>
      </c>
      <c r="I211" s="227"/>
      <c r="J211" s="223"/>
      <c r="K211" s="223"/>
      <c r="L211" s="228"/>
      <c r="M211" s="229"/>
      <c r="N211" s="230"/>
      <c r="O211" s="230"/>
      <c r="P211" s="230"/>
      <c r="Q211" s="230"/>
      <c r="R211" s="230"/>
      <c r="S211" s="230"/>
      <c r="T211" s="231"/>
      <c r="AT211" s="232" t="s">
        <v>278</v>
      </c>
      <c r="AU211" s="232" t="s">
        <v>82</v>
      </c>
      <c r="AV211" s="14" t="s">
        <v>82</v>
      </c>
      <c r="AW211" s="14" t="s">
        <v>35</v>
      </c>
      <c r="AX211" s="14" t="s">
        <v>73</v>
      </c>
      <c r="AY211" s="232" t="s">
        <v>267</v>
      </c>
    </row>
    <row r="212" spans="1:65" s="16" customFormat="1" x14ac:dyDescent="0.2">
      <c r="B212" s="244"/>
      <c r="C212" s="245"/>
      <c r="D212" s="208" t="s">
        <v>278</v>
      </c>
      <c r="E212" s="246" t="s">
        <v>21</v>
      </c>
      <c r="F212" s="247" t="s">
        <v>355</v>
      </c>
      <c r="G212" s="245"/>
      <c r="H212" s="248">
        <v>6581.585</v>
      </c>
      <c r="I212" s="249"/>
      <c r="J212" s="245"/>
      <c r="K212" s="245"/>
      <c r="L212" s="250"/>
      <c r="M212" s="251"/>
      <c r="N212" s="252"/>
      <c r="O212" s="252"/>
      <c r="P212" s="252"/>
      <c r="Q212" s="252"/>
      <c r="R212" s="252"/>
      <c r="S212" s="252"/>
      <c r="T212" s="253"/>
      <c r="AT212" s="254" t="s">
        <v>278</v>
      </c>
      <c r="AU212" s="254" t="s">
        <v>82</v>
      </c>
      <c r="AV212" s="16" t="s">
        <v>274</v>
      </c>
      <c r="AW212" s="16" t="s">
        <v>35</v>
      </c>
      <c r="AX212" s="16" t="s">
        <v>80</v>
      </c>
      <c r="AY212" s="254" t="s">
        <v>267</v>
      </c>
    </row>
    <row r="213" spans="1:65" s="2" customFormat="1" ht="33" customHeight="1" x14ac:dyDescent="0.2">
      <c r="A213" s="36"/>
      <c r="B213" s="37"/>
      <c r="C213" s="195" t="s">
        <v>381</v>
      </c>
      <c r="D213" s="195" t="s">
        <v>269</v>
      </c>
      <c r="E213" s="196" t="s">
        <v>382</v>
      </c>
      <c r="F213" s="197" t="s">
        <v>383</v>
      </c>
      <c r="G213" s="198" t="s">
        <v>320</v>
      </c>
      <c r="H213" s="199">
        <v>65815.850000000006</v>
      </c>
      <c r="I213" s="200"/>
      <c r="J213" s="201">
        <f>ROUND(I213*H213,2)</f>
        <v>0</v>
      </c>
      <c r="K213" s="197" t="s">
        <v>273</v>
      </c>
      <c r="L213" s="41"/>
      <c r="M213" s="202" t="s">
        <v>21</v>
      </c>
      <c r="N213" s="203" t="s">
        <v>44</v>
      </c>
      <c r="O213" s="66"/>
      <c r="P213" s="204">
        <f>O213*H213</f>
        <v>0</v>
      </c>
      <c r="Q213" s="204">
        <v>0</v>
      </c>
      <c r="R213" s="204">
        <f>Q213*H213</f>
        <v>0</v>
      </c>
      <c r="S213" s="204">
        <v>0</v>
      </c>
      <c r="T213" s="205">
        <f>S213*H213</f>
        <v>0</v>
      </c>
      <c r="U213" s="36"/>
      <c r="V213" s="36"/>
      <c r="W213" s="36"/>
      <c r="X213" s="36"/>
      <c r="Y213" s="36"/>
      <c r="Z213" s="36"/>
      <c r="AA213" s="36"/>
      <c r="AB213" s="36"/>
      <c r="AC213" s="36"/>
      <c r="AD213" s="36"/>
      <c r="AE213" s="36"/>
      <c r="AR213" s="206" t="s">
        <v>274</v>
      </c>
      <c r="AT213" s="206" t="s">
        <v>269</v>
      </c>
      <c r="AU213" s="206" t="s">
        <v>82</v>
      </c>
      <c r="AY213" s="19" t="s">
        <v>267</v>
      </c>
      <c r="BE213" s="207">
        <f>IF(N213="základní",J213,0)</f>
        <v>0</v>
      </c>
      <c r="BF213" s="207">
        <f>IF(N213="snížená",J213,0)</f>
        <v>0</v>
      </c>
      <c r="BG213" s="207">
        <f>IF(N213="zákl. přenesená",J213,0)</f>
        <v>0</v>
      </c>
      <c r="BH213" s="207">
        <f>IF(N213="sníž. přenesená",J213,0)</f>
        <v>0</v>
      </c>
      <c r="BI213" s="207">
        <f>IF(N213="nulová",J213,0)</f>
        <v>0</v>
      </c>
      <c r="BJ213" s="19" t="s">
        <v>80</v>
      </c>
      <c r="BK213" s="207">
        <f>ROUND(I213*H213,2)</f>
        <v>0</v>
      </c>
      <c r="BL213" s="19" t="s">
        <v>274</v>
      </c>
      <c r="BM213" s="206" t="s">
        <v>384</v>
      </c>
    </row>
    <row r="214" spans="1:65" s="2" customFormat="1" ht="58.5" x14ac:dyDescent="0.2">
      <c r="A214" s="36"/>
      <c r="B214" s="37"/>
      <c r="C214" s="38"/>
      <c r="D214" s="208" t="s">
        <v>276</v>
      </c>
      <c r="E214" s="38"/>
      <c r="F214" s="209" t="s">
        <v>375</v>
      </c>
      <c r="G214" s="38"/>
      <c r="H214" s="38"/>
      <c r="I214" s="118"/>
      <c r="J214" s="38"/>
      <c r="K214" s="38"/>
      <c r="L214" s="41"/>
      <c r="M214" s="210"/>
      <c r="N214" s="211"/>
      <c r="O214" s="66"/>
      <c r="P214" s="66"/>
      <c r="Q214" s="66"/>
      <c r="R214" s="66"/>
      <c r="S214" s="66"/>
      <c r="T214" s="67"/>
      <c r="U214" s="36"/>
      <c r="V214" s="36"/>
      <c r="W214" s="36"/>
      <c r="X214" s="36"/>
      <c r="Y214" s="36"/>
      <c r="Z214" s="36"/>
      <c r="AA214" s="36"/>
      <c r="AB214" s="36"/>
      <c r="AC214" s="36"/>
      <c r="AD214" s="36"/>
      <c r="AE214" s="36"/>
      <c r="AT214" s="19" t="s">
        <v>276</v>
      </c>
      <c r="AU214" s="19" t="s">
        <v>82</v>
      </c>
    </row>
    <row r="215" spans="1:65" s="14" customFormat="1" x14ac:dyDescent="0.2">
      <c r="B215" s="222"/>
      <c r="C215" s="223"/>
      <c r="D215" s="208" t="s">
        <v>278</v>
      </c>
      <c r="E215" s="224" t="s">
        <v>21</v>
      </c>
      <c r="F215" s="225" t="s">
        <v>385</v>
      </c>
      <c r="G215" s="223"/>
      <c r="H215" s="226">
        <v>65815.850000000006</v>
      </c>
      <c r="I215" s="227"/>
      <c r="J215" s="223"/>
      <c r="K215" s="223"/>
      <c r="L215" s="228"/>
      <c r="M215" s="229"/>
      <c r="N215" s="230"/>
      <c r="O215" s="230"/>
      <c r="P215" s="230"/>
      <c r="Q215" s="230"/>
      <c r="R215" s="230"/>
      <c r="S215" s="230"/>
      <c r="T215" s="231"/>
      <c r="AT215" s="232" t="s">
        <v>278</v>
      </c>
      <c r="AU215" s="232" t="s">
        <v>82</v>
      </c>
      <c r="AV215" s="14" t="s">
        <v>82</v>
      </c>
      <c r="AW215" s="14" t="s">
        <v>35</v>
      </c>
      <c r="AX215" s="14" t="s">
        <v>80</v>
      </c>
      <c r="AY215" s="232" t="s">
        <v>267</v>
      </c>
    </row>
    <row r="216" spans="1:65" s="2" customFormat="1" ht="21.75" customHeight="1" x14ac:dyDescent="0.2">
      <c r="A216" s="36"/>
      <c r="B216" s="37"/>
      <c r="C216" s="195" t="s">
        <v>386</v>
      </c>
      <c r="D216" s="195" t="s">
        <v>269</v>
      </c>
      <c r="E216" s="196" t="s">
        <v>387</v>
      </c>
      <c r="F216" s="197" t="s">
        <v>388</v>
      </c>
      <c r="G216" s="198" t="s">
        <v>320</v>
      </c>
      <c r="H216" s="199">
        <v>2841.1469999999999</v>
      </c>
      <c r="I216" s="200"/>
      <c r="J216" s="201">
        <f>ROUND(I216*H216,2)</f>
        <v>0</v>
      </c>
      <c r="K216" s="197" t="s">
        <v>273</v>
      </c>
      <c r="L216" s="41"/>
      <c r="M216" s="202" t="s">
        <v>21</v>
      </c>
      <c r="N216" s="203" t="s">
        <v>44</v>
      </c>
      <c r="O216" s="66"/>
      <c r="P216" s="204">
        <f>O216*H216</f>
        <v>0</v>
      </c>
      <c r="Q216" s="204">
        <v>0</v>
      </c>
      <c r="R216" s="204">
        <f>Q216*H216</f>
        <v>0</v>
      </c>
      <c r="S216" s="204">
        <v>0</v>
      </c>
      <c r="T216" s="205">
        <f>S216*H216</f>
        <v>0</v>
      </c>
      <c r="U216" s="36"/>
      <c r="V216" s="36"/>
      <c r="W216" s="36"/>
      <c r="X216" s="36"/>
      <c r="Y216" s="36"/>
      <c r="Z216" s="36"/>
      <c r="AA216" s="36"/>
      <c r="AB216" s="36"/>
      <c r="AC216" s="36"/>
      <c r="AD216" s="36"/>
      <c r="AE216" s="36"/>
      <c r="AR216" s="206" t="s">
        <v>274</v>
      </c>
      <c r="AT216" s="206" t="s">
        <v>269</v>
      </c>
      <c r="AU216" s="206" t="s">
        <v>82</v>
      </c>
      <c r="AY216" s="19" t="s">
        <v>267</v>
      </c>
      <c r="BE216" s="207">
        <f>IF(N216="základní",J216,0)</f>
        <v>0</v>
      </c>
      <c r="BF216" s="207">
        <f>IF(N216="snížená",J216,0)</f>
        <v>0</v>
      </c>
      <c r="BG216" s="207">
        <f>IF(N216="zákl. přenesená",J216,0)</f>
        <v>0</v>
      </c>
      <c r="BH216" s="207">
        <f>IF(N216="sníž. přenesená",J216,0)</f>
        <v>0</v>
      </c>
      <c r="BI216" s="207">
        <f>IF(N216="nulová",J216,0)</f>
        <v>0</v>
      </c>
      <c r="BJ216" s="19" t="s">
        <v>80</v>
      </c>
      <c r="BK216" s="207">
        <f>ROUND(I216*H216,2)</f>
        <v>0</v>
      </c>
      <c r="BL216" s="19" t="s">
        <v>274</v>
      </c>
      <c r="BM216" s="206" t="s">
        <v>389</v>
      </c>
    </row>
    <row r="217" spans="1:65" s="2" customFormat="1" ht="87.75" x14ac:dyDescent="0.2">
      <c r="A217" s="36"/>
      <c r="B217" s="37"/>
      <c r="C217" s="38"/>
      <c r="D217" s="208" t="s">
        <v>276</v>
      </c>
      <c r="E217" s="38"/>
      <c r="F217" s="209" t="s">
        <v>390</v>
      </c>
      <c r="G217" s="38"/>
      <c r="H217" s="38"/>
      <c r="I217" s="118"/>
      <c r="J217" s="38"/>
      <c r="K217" s="38"/>
      <c r="L217" s="41"/>
      <c r="M217" s="210"/>
      <c r="N217" s="211"/>
      <c r="O217" s="66"/>
      <c r="P217" s="66"/>
      <c r="Q217" s="66"/>
      <c r="R217" s="66"/>
      <c r="S217" s="66"/>
      <c r="T217" s="67"/>
      <c r="U217" s="36"/>
      <c r="V217" s="36"/>
      <c r="W217" s="36"/>
      <c r="X217" s="36"/>
      <c r="Y217" s="36"/>
      <c r="Z217" s="36"/>
      <c r="AA217" s="36"/>
      <c r="AB217" s="36"/>
      <c r="AC217" s="36"/>
      <c r="AD217" s="36"/>
      <c r="AE217" s="36"/>
      <c r="AT217" s="19" t="s">
        <v>276</v>
      </c>
      <c r="AU217" s="19" t="s">
        <v>82</v>
      </c>
    </row>
    <row r="218" spans="1:65" s="13" customFormat="1" x14ac:dyDescent="0.2">
      <c r="B218" s="212"/>
      <c r="C218" s="213"/>
      <c r="D218" s="208" t="s">
        <v>278</v>
      </c>
      <c r="E218" s="214" t="s">
        <v>21</v>
      </c>
      <c r="F218" s="215" t="s">
        <v>391</v>
      </c>
      <c r="G218" s="213"/>
      <c r="H218" s="214" t="s">
        <v>21</v>
      </c>
      <c r="I218" s="216"/>
      <c r="J218" s="213"/>
      <c r="K218" s="213"/>
      <c r="L218" s="217"/>
      <c r="M218" s="218"/>
      <c r="N218" s="219"/>
      <c r="O218" s="219"/>
      <c r="P218" s="219"/>
      <c r="Q218" s="219"/>
      <c r="R218" s="219"/>
      <c r="S218" s="219"/>
      <c r="T218" s="220"/>
      <c r="AT218" s="221" t="s">
        <v>278</v>
      </c>
      <c r="AU218" s="221" t="s">
        <v>82</v>
      </c>
      <c r="AV218" s="13" t="s">
        <v>80</v>
      </c>
      <c r="AW218" s="13" t="s">
        <v>35</v>
      </c>
      <c r="AX218" s="13" t="s">
        <v>73</v>
      </c>
      <c r="AY218" s="221" t="s">
        <v>267</v>
      </c>
    </row>
    <row r="219" spans="1:65" s="14" customFormat="1" x14ac:dyDescent="0.2">
      <c r="B219" s="222"/>
      <c r="C219" s="223"/>
      <c r="D219" s="208" t="s">
        <v>278</v>
      </c>
      <c r="E219" s="224" t="s">
        <v>21</v>
      </c>
      <c r="F219" s="225" t="s">
        <v>380</v>
      </c>
      <c r="G219" s="223"/>
      <c r="H219" s="226">
        <v>2841.1469999999999</v>
      </c>
      <c r="I219" s="227"/>
      <c r="J219" s="223"/>
      <c r="K219" s="223"/>
      <c r="L219" s="228"/>
      <c r="M219" s="229"/>
      <c r="N219" s="230"/>
      <c r="O219" s="230"/>
      <c r="P219" s="230"/>
      <c r="Q219" s="230"/>
      <c r="R219" s="230"/>
      <c r="S219" s="230"/>
      <c r="T219" s="231"/>
      <c r="AT219" s="232" t="s">
        <v>278</v>
      </c>
      <c r="AU219" s="232" t="s">
        <v>82</v>
      </c>
      <c r="AV219" s="14" t="s">
        <v>82</v>
      </c>
      <c r="AW219" s="14" t="s">
        <v>35</v>
      </c>
      <c r="AX219" s="14" t="s">
        <v>80</v>
      </c>
      <c r="AY219" s="232" t="s">
        <v>267</v>
      </c>
    </row>
    <row r="220" spans="1:65" s="2" customFormat="1" ht="21.75" customHeight="1" x14ac:dyDescent="0.2">
      <c r="A220" s="36"/>
      <c r="B220" s="37"/>
      <c r="C220" s="195" t="s">
        <v>392</v>
      </c>
      <c r="D220" s="195" t="s">
        <v>269</v>
      </c>
      <c r="E220" s="196" t="s">
        <v>393</v>
      </c>
      <c r="F220" s="197" t="s">
        <v>394</v>
      </c>
      <c r="G220" s="198" t="s">
        <v>395</v>
      </c>
      <c r="H220" s="199">
        <v>1438.866</v>
      </c>
      <c r="I220" s="200"/>
      <c r="J220" s="201">
        <f>ROUND(I220*H220,2)</f>
        <v>0</v>
      </c>
      <c r="K220" s="197" t="s">
        <v>273</v>
      </c>
      <c r="L220" s="41"/>
      <c r="M220" s="202" t="s">
        <v>21</v>
      </c>
      <c r="N220" s="203" t="s">
        <v>44</v>
      </c>
      <c r="O220" s="66"/>
      <c r="P220" s="204">
        <f>O220*H220</f>
        <v>0</v>
      </c>
      <c r="Q220" s="204">
        <v>0</v>
      </c>
      <c r="R220" s="204">
        <f>Q220*H220</f>
        <v>0</v>
      </c>
      <c r="S220" s="204">
        <v>0</v>
      </c>
      <c r="T220" s="205">
        <f>S220*H220</f>
        <v>0</v>
      </c>
      <c r="U220" s="36"/>
      <c r="V220" s="36"/>
      <c r="W220" s="36"/>
      <c r="X220" s="36"/>
      <c r="Y220" s="36"/>
      <c r="Z220" s="36"/>
      <c r="AA220" s="36"/>
      <c r="AB220" s="36"/>
      <c r="AC220" s="36"/>
      <c r="AD220" s="36"/>
      <c r="AE220" s="36"/>
      <c r="AR220" s="206" t="s">
        <v>274</v>
      </c>
      <c r="AT220" s="206" t="s">
        <v>269</v>
      </c>
      <c r="AU220" s="206" t="s">
        <v>82</v>
      </c>
      <c r="AY220" s="19" t="s">
        <v>267</v>
      </c>
      <c r="BE220" s="207">
        <f>IF(N220="základní",J220,0)</f>
        <v>0</v>
      </c>
      <c r="BF220" s="207">
        <f>IF(N220="snížená",J220,0)</f>
        <v>0</v>
      </c>
      <c r="BG220" s="207">
        <f>IF(N220="zákl. přenesená",J220,0)</f>
        <v>0</v>
      </c>
      <c r="BH220" s="207">
        <f>IF(N220="sníž. přenesená",J220,0)</f>
        <v>0</v>
      </c>
      <c r="BI220" s="207">
        <f>IF(N220="nulová",J220,0)</f>
        <v>0</v>
      </c>
      <c r="BJ220" s="19" t="s">
        <v>80</v>
      </c>
      <c r="BK220" s="207">
        <f>ROUND(I220*H220,2)</f>
        <v>0</v>
      </c>
      <c r="BL220" s="19" t="s">
        <v>274</v>
      </c>
      <c r="BM220" s="206" t="s">
        <v>396</v>
      </c>
    </row>
    <row r="221" spans="1:65" s="2" customFormat="1" ht="39" x14ac:dyDescent="0.2">
      <c r="A221" s="36"/>
      <c r="B221" s="37"/>
      <c r="C221" s="38"/>
      <c r="D221" s="208" t="s">
        <v>276</v>
      </c>
      <c r="E221" s="38"/>
      <c r="F221" s="209" t="s">
        <v>397</v>
      </c>
      <c r="G221" s="38"/>
      <c r="H221" s="38"/>
      <c r="I221" s="118"/>
      <c r="J221" s="38"/>
      <c r="K221" s="38"/>
      <c r="L221" s="41"/>
      <c r="M221" s="210"/>
      <c r="N221" s="211"/>
      <c r="O221" s="66"/>
      <c r="P221" s="66"/>
      <c r="Q221" s="66"/>
      <c r="R221" s="66"/>
      <c r="S221" s="66"/>
      <c r="T221" s="67"/>
      <c r="U221" s="36"/>
      <c r="V221" s="36"/>
      <c r="W221" s="36"/>
      <c r="X221" s="36"/>
      <c r="Y221" s="36"/>
      <c r="Z221" s="36"/>
      <c r="AA221" s="36"/>
      <c r="AB221" s="36"/>
      <c r="AC221" s="36"/>
      <c r="AD221" s="36"/>
      <c r="AE221" s="36"/>
      <c r="AT221" s="19" t="s">
        <v>276</v>
      </c>
      <c r="AU221" s="19" t="s">
        <v>82</v>
      </c>
    </row>
    <row r="222" spans="1:65" s="13" customFormat="1" x14ac:dyDescent="0.2">
      <c r="B222" s="212"/>
      <c r="C222" s="213"/>
      <c r="D222" s="208" t="s">
        <v>278</v>
      </c>
      <c r="E222" s="214" t="s">
        <v>21</v>
      </c>
      <c r="F222" s="215" t="s">
        <v>398</v>
      </c>
      <c r="G222" s="213"/>
      <c r="H222" s="214" t="s">
        <v>21</v>
      </c>
      <c r="I222" s="216"/>
      <c r="J222" s="213"/>
      <c r="K222" s="213"/>
      <c r="L222" s="217"/>
      <c r="M222" s="218"/>
      <c r="N222" s="219"/>
      <c r="O222" s="219"/>
      <c r="P222" s="219"/>
      <c r="Q222" s="219"/>
      <c r="R222" s="219"/>
      <c r="S222" s="219"/>
      <c r="T222" s="220"/>
      <c r="AT222" s="221" t="s">
        <v>278</v>
      </c>
      <c r="AU222" s="221" t="s">
        <v>82</v>
      </c>
      <c r="AV222" s="13" t="s">
        <v>80</v>
      </c>
      <c r="AW222" s="13" t="s">
        <v>35</v>
      </c>
      <c r="AX222" s="13" t="s">
        <v>73</v>
      </c>
      <c r="AY222" s="221" t="s">
        <v>267</v>
      </c>
    </row>
    <row r="223" spans="1:65" s="14" customFormat="1" x14ac:dyDescent="0.2">
      <c r="B223" s="222"/>
      <c r="C223" s="223"/>
      <c r="D223" s="208" t="s">
        <v>278</v>
      </c>
      <c r="E223" s="224" t="s">
        <v>21</v>
      </c>
      <c r="F223" s="225" t="s">
        <v>399</v>
      </c>
      <c r="G223" s="223"/>
      <c r="H223" s="226">
        <v>5984.701</v>
      </c>
      <c r="I223" s="227"/>
      <c r="J223" s="223"/>
      <c r="K223" s="223"/>
      <c r="L223" s="228"/>
      <c r="M223" s="229"/>
      <c r="N223" s="230"/>
      <c r="O223" s="230"/>
      <c r="P223" s="230"/>
      <c r="Q223" s="230"/>
      <c r="R223" s="230"/>
      <c r="S223" s="230"/>
      <c r="T223" s="231"/>
      <c r="AT223" s="232" t="s">
        <v>278</v>
      </c>
      <c r="AU223" s="232" t="s">
        <v>82</v>
      </c>
      <c r="AV223" s="14" t="s">
        <v>82</v>
      </c>
      <c r="AW223" s="14" t="s">
        <v>35</v>
      </c>
      <c r="AX223" s="14" t="s">
        <v>73</v>
      </c>
      <c r="AY223" s="232" t="s">
        <v>267</v>
      </c>
    </row>
    <row r="224" spans="1:65" s="14" customFormat="1" x14ac:dyDescent="0.2">
      <c r="B224" s="222"/>
      <c r="C224" s="223"/>
      <c r="D224" s="208" t="s">
        <v>278</v>
      </c>
      <c r="E224" s="224" t="s">
        <v>21</v>
      </c>
      <c r="F224" s="225" t="s">
        <v>400</v>
      </c>
      <c r="G224" s="223"/>
      <c r="H224" s="226">
        <v>-4545.835</v>
      </c>
      <c r="I224" s="227"/>
      <c r="J224" s="223"/>
      <c r="K224" s="223"/>
      <c r="L224" s="228"/>
      <c r="M224" s="229"/>
      <c r="N224" s="230"/>
      <c r="O224" s="230"/>
      <c r="P224" s="230"/>
      <c r="Q224" s="230"/>
      <c r="R224" s="230"/>
      <c r="S224" s="230"/>
      <c r="T224" s="231"/>
      <c r="AT224" s="232" t="s">
        <v>278</v>
      </c>
      <c r="AU224" s="232" t="s">
        <v>82</v>
      </c>
      <c r="AV224" s="14" t="s">
        <v>82</v>
      </c>
      <c r="AW224" s="14" t="s">
        <v>35</v>
      </c>
      <c r="AX224" s="14" t="s">
        <v>73</v>
      </c>
      <c r="AY224" s="232" t="s">
        <v>267</v>
      </c>
    </row>
    <row r="225" spans="1:65" s="16" customFormat="1" x14ac:dyDescent="0.2">
      <c r="B225" s="244"/>
      <c r="C225" s="245"/>
      <c r="D225" s="208" t="s">
        <v>278</v>
      </c>
      <c r="E225" s="246" t="s">
        <v>21</v>
      </c>
      <c r="F225" s="247" t="s">
        <v>355</v>
      </c>
      <c r="G225" s="245"/>
      <c r="H225" s="248">
        <v>1438.866</v>
      </c>
      <c r="I225" s="249"/>
      <c r="J225" s="245"/>
      <c r="K225" s="245"/>
      <c r="L225" s="250"/>
      <c r="M225" s="251"/>
      <c r="N225" s="252"/>
      <c r="O225" s="252"/>
      <c r="P225" s="252"/>
      <c r="Q225" s="252"/>
      <c r="R225" s="252"/>
      <c r="S225" s="252"/>
      <c r="T225" s="253"/>
      <c r="AT225" s="254" t="s">
        <v>278</v>
      </c>
      <c r="AU225" s="254" t="s">
        <v>82</v>
      </c>
      <c r="AV225" s="16" t="s">
        <v>274</v>
      </c>
      <c r="AW225" s="16" t="s">
        <v>35</v>
      </c>
      <c r="AX225" s="16" t="s">
        <v>80</v>
      </c>
      <c r="AY225" s="254" t="s">
        <v>267</v>
      </c>
    </row>
    <row r="226" spans="1:65" s="2" customFormat="1" ht="21.75" customHeight="1" x14ac:dyDescent="0.2">
      <c r="A226" s="36"/>
      <c r="B226" s="37"/>
      <c r="C226" s="195" t="s">
        <v>401</v>
      </c>
      <c r="D226" s="195" t="s">
        <v>269</v>
      </c>
      <c r="E226" s="196" t="s">
        <v>402</v>
      </c>
      <c r="F226" s="197" t="s">
        <v>403</v>
      </c>
      <c r="G226" s="198" t="s">
        <v>320</v>
      </c>
      <c r="H226" s="199">
        <v>1774.856</v>
      </c>
      <c r="I226" s="200"/>
      <c r="J226" s="201">
        <f>ROUND(I226*H226,2)</f>
        <v>0</v>
      </c>
      <c r="K226" s="197" t="s">
        <v>273</v>
      </c>
      <c r="L226" s="41"/>
      <c r="M226" s="202" t="s">
        <v>21</v>
      </c>
      <c r="N226" s="203" t="s">
        <v>44</v>
      </c>
      <c r="O226" s="66"/>
      <c r="P226" s="204">
        <f>O226*H226</f>
        <v>0</v>
      </c>
      <c r="Q226" s="204">
        <v>0</v>
      </c>
      <c r="R226" s="204">
        <f>Q226*H226</f>
        <v>0</v>
      </c>
      <c r="S226" s="204">
        <v>0</v>
      </c>
      <c r="T226" s="205">
        <f>S226*H226</f>
        <v>0</v>
      </c>
      <c r="U226" s="36"/>
      <c r="V226" s="36"/>
      <c r="W226" s="36"/>
      <c r="X226" s="36"/>
      <c r="Y226" s="36"/>
      <c r="Z226" s="36"/>
      <c r="AA226" s="36"/>
      <c r="AB226" s="36"/>
      <c r="AC226" s="36"/>
      <c r="AD226" s="36"/>
      <c r="AE226" s="36"/>
      <c r="AR226" s="206" t="s">
        <v>274</v>
      </c>
      <c r="AT226" s="206" t="s">
        <v>269</v>
      </c>
      <c r="AU226" s="206" t="s">
        <v>82</v>
      </c>
      <c r="AY226" s="19" t="s">
        <v>267</v>
      </c>
      <c r="BE226" s="207">
        <f>IF(N226="základní",J226,0)</f>
        <v>0</v>
      </c>
      <c r="BF226" s="207">
        <f>IF(N226="snížená",J226,0)</f>
        <v>0</v>
      </c>
      <c r="BG226" s="207">
        <f>IF(N226="zákl. přenesená",J226,0)</f>
        <v>0</v>
      </c>
      <c r="BH226" s="207">
        <f>IF(N226="sníž. přenesená",J226,0)</f>
        <v>0</v>
      </c>
      <c r="BI226" s="207">
        <f>IF(N226="nulová",J226,0)</f>
        <v>0</v>
      </c>
      <c r="BJ226" s="19" t="s">
        <v>80</v>
      </c>
      <c r="BK226" s="207">
        <f>ROUND(I226*H226,2)</f>
        <v>0</v>
      </c>
      <c r="BL226" s="19" t="s">
        <v>274</v>
      </c>
      <c r="BM226" s="206" t="s">
        <v>404</v>
      </c>
    </row>
    <row r="227" spans="1:65" s="2" customFormat="1" ht="126.75" x14ac:dyDescent="0.2">
      <c r="A227" s="36"/>
      <c r="B227" s="37"/>
      <c r="C227" s="38"/>
      <c r="D227" s="208" t="s">
        <v>276</v>
      </c>
      <c r="E227" s="38"/>
      <c r="F227" s="209" t="s">
        <v>405</v>
      </c>
      <c r="G227" s="38"/>
      <c r="H227" s="38"/>
      <c r="I227" s="118"/>
      <c r="J227" s="38"/>
      <c r="K227" s="38"/>
      <c r="L227" s="41"/>
      <c r="M227" s="210"/>
      <c r="N227" s="211"/>
      <c r="O227" s="66"/>
      <c r="P227" s="66"/>
      <c r="Q227" s="66"/>
      <c r="R227" s="66"/>
      <c r="S227" s="66"/>
      <c r="T227" s="67"/>
      <c r="U227" s="36"/>
      <c r="V227" s="36"/>
      <c r="W227" s="36"/>
      <c r="X227" s="36"/>
      <c r="Y227" s="36"/>
      <c r="Z227" s="36"/>
      <c r="AA227" s="36"/>
      <c r="AB227" s="36"/>
      <c r="AC227" s="36"/>
      <c r="AD227" s="36"/>
      <c r="AE227" s="36"/>
      <c r="AT227" s="19" t="s">
        <v>276</v>
      </c>
      <c r="AU227" s="19" t="s">
        <v>82</v>
      </c>
    </row>
    <row r="228" spans="1:65" s="13" customFormat="1" x14ac:dyDescent="0.2">
      <c r="B228" s="212"/>
      <c r="C228" s="213"/>
      <c r="D228" s="208" t="s">
        <v>278</v>
      </c>
      <c r="E228" s="214" t="s">
        <v>21</v>
      </c>
      <c r="F228" s="215" t="s">
        <v>406</v>
      </c>
      <c r="G228" s="213"/>
      <c r="H228" s="214" t="s">
        <v>21</v>
      </c>
      <c r="I228" s="216"/>
      <c r="J228" s="213"/>
      <c r="K228" s="213"/>
      <c r="L228" s="217"/>
      <c r="M228" s="218"/>
      <c r="N228" s="219"/>
      <c r="O228" s="219"/>
      <c r="P228" s="219"/>
      <c r="Q228" s="219"/>
      <c r="R228" s="219"/>
      <c r="S228" s="219"/>
      <c r="T228" s="220"/>
      <c r="AT228" s="221" t="s">
        <v>278</v>
      </c>
      <c r="AU228" s="221" t="s">
        <v>82</v>
      </c>
      <c r="AV228" s="13" t="s">
        <v>80</v>
      </c>
      <c r="AW228" s="13" t="s">
        <v>35</v>
      </c>
      <c r="AX228" s="13" t="s">
        <v>73</v>
      </c>
      <c r="AY228" s="221" t="s">
        <v>267</v>
      </c>
    </row>
    <row r="229" spans="1:65" s="13" customFormat="1" x14ac:dyDescent="0.2">
      <c r="B229" s="212"/>
      <c r="C229" s="213"/>
      <c r="D229" s="208" t="s">
        <v>278</v>
      </c>
      <c r="E229" s="214" t="s">
        <v>21</v>
      </c>
      <c r="F229" s="215" t="s">
        <v>327</v>
      </c>
      <c r="G229" s="213"/>
      <c r="H229" s="214" t="s">
        <v>21</v>
      </c>
      <c r="I229" s="216"/>
      <c r="J229" s="213"/>
      <c r="K229" s="213"/>
      <c r="L229" s="217"/>
      <c r="M229" s="218"/>
      <c r="N229" s="219"/>
      <c r="O229" s="219"/>
      <c r="P229" s="219"/>
      <c r="Q229" s="219"/>
      <c r="R229" s="219"/>
      <c r="S229" s="219"/>
      <c r="T229" s="220"/>
      <c r="AT229" s="221" t="s">
        <v>278</v>
      </c>
      <c r="AU229" s="221" t="s">
        <v>82</v>
      </c>
      <c r="AV229" s="13" t="s">
        <v>80</v>
      </c>
      <c r="AW229" s="13" t="s">
        <v>35</v>
      </c>
      <c r="AX229" s="13" t="s">
        <v>73</v>
      </c>
      <c r="AY229" s="221" t="s">
        <v>267</v>
      </c>
    </row>
    <row r="230" spans="1:65" s="13" customFormat="1" x14ac:dyDescent="0.2">
      <c r="B230" s="212"/>
      <c r="C230" s="213"/>
      <c r="D230" s="208" t="s">
        <v>278</v>
      </c>
      <c r="E230" s="214" t="s">
        <v>21</v>
      </c>
      <c r="F230" s="215" t="s">
        <v>328</v>
      </c>
      <c r="G230" s="213"/>
      <c r="H230" s="214" t="s">
        <v>21</v>
      </c>
      <c r="I230" s="216"/>
      <c r="J230" s="213"/>
      <c r="K230" s="213"/>
      <c r="L230" s="217"/>
      <c r="M230" s="218"/>
      <c r="N230" s="219"/>
      <c r="O230" s="219"/>
      <c r="P230" s="219"/>
      <c r="Q230" s="219"/>
      <c r="R230" s="219"/>
      <c r="S230" s="219"/>
      <c r="T230" s="220"/>
      <c r="AT230" s="221" t="s">
        <v>278</v>
      </c>
      <c r="AU230" s="221" t="s">
        <v>82</v>
      </c>
      <c r="AV230" s="13" t="s">
        <v>80</v>
      </c>
      <c r="AW230" s="13" t="s">
        <v>35</v>
      </c>
      <c r="AX230" s="13" t="s">
        <v>73</v>
      </c>
      <c r="AY230" s="221" t="s">
        <v>267</v>
      </c>
    </row>
    <row r="231" spans="1:65" s="14" customFormat="1" x14ac:dyDescent="0.2">
      <c r="B231" s="222"/>
      <c r="C231" s="223"/>
      <c r="D231" s="208" t="s">
        <v>278</v>
      </c>
      <c r="E231" s="224" t="s">
        <v>21</v>
      </c>
      <c r="F231" s="225" t="s">
        <v>329</v>
      </c>
      <c r="G231" s="223"/>
      <c r="H231" s="226">
        <v>365.76</v>
      </c>
      <c r="I231" s="227"/>
      <c r="J231" s="223"/>
      <c r="K231" s="223"/>
      <c r="L231" s="228"/>
      <c r="M231" s="229"/>
      <c r="N231" s="230"/>
      <c r="O231" s="230"/>
      <c r="P231" s="230"/>
      <c r="Q231" s="230"/>
      <c r="R231" s="230"/>
      <c r="S231" s="230"/>
      <c r="T231" s="231"/>
      <c r="AT231" s="232" t="s">
        <v>278</v>
      </c>
      <c r="AU231" s="232" t="s">
        <v>82</v>
      </c>
      <c r="AV231" s="14" t="s">
        <v>82</v>
      </c>
      <c r="AW231" s="14" t="s">
        <v>35</v>
      </c>
      <c r="AX231" s="14" t="s">
        <v>73</v>
      </c>
      <c r="AY231" s="232" t="s">
        <v>267</v>
      </c>
    </row>
    <row r="232" spans="1:65" s="13" customFormat="1" x14ac:dyDescent="0.2">
      <c r="B232" s="212"/>
      <c r="C232" s="213"/>
      <c r="D232" s="208" t="s">
        <v>278</v>
      </c>
      <c r="E232" s="214" t="s">
        <v>21</v>
      </c>
      <c r="F232" s="215" t="s">
        <v>330</v>
      </c>
      <c r="G232" s="213"/>
      <c r="H232" s="214" t="s">
        <v>21</v>
      </c>
      <c r="I232" s="216"/>
      <c r="J232" s="213"/>
      <c r="K232" s="213"/>
      <c r="L232" s="217"/>
      <c r="M232" s="218"/>
      <c r="N232" s="219"/>
      <c r="O232" s="219"/>
      <c r="P232" s="219"/>
      <c r="Q232" s="219"/>
      <c r="R232" s="219"/>
      <c r="S232" s="219"/>
      <c r="T232" s="220"/>
      <c r="AT232" s="221" t="s">
        <v>278</v>
      </c>
      <c r="AU232" s="221" t="s">
        <v>82</v>
      </c>
      <c r="AV232" s="13" t="s">
        <v>80</v>
      </c>
      <c r="AW232" s="13" t="s">
        <v>35</v>
      </c>
      <c r="AX232" s="13" t="s">
        <v>73</v>
      </c>
      <c r="AY232" s="221" t="s">
        <v>267</v>
      </c>
    </row>
    <row r="233" spans="1:65" s="14" customFormat="1" x14ac:dyDescent="0.2">
      <c r="B233" s="222"/>
      <c r="C233" s="223"/>
      <c r="D233" s="208" t="s">
        <v>278</v>
      </c>
      <c r="E233" s="224" t="s">
        <v>21</v>
      </c>
      <c r="F233" s="225" t="s">
        <v>331</v>
      </c>
      <c r="G233" s="223"/>
      <c r="H233" s="226">
        <v>51.84</v>
      </c>
      <c r="I233" s="227"/>
      <c r="J233" s="223"/>
      <c r="K233" s="223"/>
      <c r="L233" s="228"/>
      <c r="M233" s="229"/>
      <c r="N233" s="230"/>
      <c r="O233" s="230"/>
      <c r="P233" s="230"/>
      <c r="Q233" s="230"/>
      <c r="R233" s="230"/>
      <c r="S233" s="230"/>
      <c r="T233" s="231"/>
      <c r="AT233" s="232" t="s">
        <v>278</v>
      </c>
      <c r="AU233" s="232" t="s">
        <v>82</v>
      </c>
      <c r="AV233" s="14" t="s">
        <v>82</v>
      </c>
      <c r="AW233" s="14" t="s">
        <v>35</v>
      </c>
      <c r="AX233" s="14" t="s">
        <v>73</v>
      </c>
      <c r="AY233" s="232" t="s">
        <v>267</v>
      </c>
    </row>
    <row r="234" spans="1:65" s="13" customFormat="1" x14ac:dyDescent="0.2">
      <c r="B234" s="212"/>
      <c r="C234" s="213"/>
      <c r="D234" s="208" t="s">
        <v>278</v>
      </c>
      <c r="E234" s="214" t="s">
        <v>21</v>
      </c>
      <c r="F234" s="215" t="s">
        <v>407</v>
      </c>
      <c r="G234" s="213"/>
      <c r="H234" s="214" t="s">
        <v>21</v>
      </c>
      <c r="I234" s="216"/>
      <c r="J234" s="213"/>
      <c r="K234" s="213"/>
      <c r="L234" s="217"/>
      <c r="M234" s="218"/>
      <c r="N234" s="219"/>
      <c r="O234" s="219"/>
      <c r="P234" s="219"/>
      <c r="Q234" s="219"/>
      <c r="R234" s="219"/>
      <c r="S234" s="219"/>
      <c r="T234" s="220"/>
      <c r="AT234" s="221" t="s">
        <v>278</v>
      </c>
      <c r="AU234" s="221" t="s">
        <v>82</v>
      </c>
      <c r="AV234" s="13" t="s">
        <v>80</v>
      </c>
      <c r="AW234" s="13" t="s">
        <v>35</v>
      </c>
      <c r="AX234" s="13" t="s">
        <v>73</v>
      </c>
      <c r="AY234" s="221" t="s">
        <v>267</v>
      </c>
    </row>
    <row r="235" spans="1:65" s="13" customFormat="1" x14ac:dyDescent="0.2">
      <c r="B235" s="212"/>
      <c r="C235" s="213"/>
      <c r="D235" s="208" t="s">
        <v>278</v>
      </c>
      <c r="E235" s="214" t="s">
        <v>21</v>
      </c>
      <c r="F235" s="215" t="s">
        <v>408</v>
      </c>
      <c r="G235" s="213"/>
      <c r="H235" s="214" t="s">
        <v>21</v>
      </c>
      <c r="I235" s="216"/>
      <c r="J235" s="213"/>
      <c r="K235" s="213"/>
      <c r="L235" s="217"/>
      <c r="M235" s="218"/>
      <c r="N235" s="219"/>
      <c r="O235" s="219"/>
      <c r="P235" s="219"/>
      <c r="Q235" s="219"/>
      <c r="R235" s="219"/>
      <c r="S235" s="219"/>
      <c r="T235" s="220"/>
      <c r="AT235" s="221" t="s">
        <v>278</v>
      </c>
      <c r="AU235" s="221" t="s">
        <v>82</v>
      </c>
      <c r="AV235" s="13" t="s">
        <v>80</v>
      </c>
      <c r="AW235" s="13" t="s">
        <v>35</v>
      </c>
      <c r="AX235" s="13" t="s">
        <v>73</v>
      </c>
      <c r="AY235" s="221" t="s">
        <v>267</v>
      </c>
    </row>
    <row r="236" spans="1:65" s="14" customFormat="1" x14ac:dyDescent="0.2">
      <c r="B236" s="222"/>
      <c r="C236" s="223"/>
      <c r="D236" s="208" t="s">
        <v>278</v>
      </c>
      <c r="E236" s="224" t="s">
        <v>21</v>
      </c>
      <c r="F236" s="225" t="s">
        <v>409</v>
      </c>
      <c r="G236" s="223"/>
      <c r="H236" s="226">
        <v>-1.994</v>
      </c>
      <c r="I236" s="227"/>
      <c r="J236" s="223"/>
      <c r="K236" s="223"/>
      <c r="L236" s="228"/>
      <c r="M236" s="229"/>
      <c r="N236" s="230"/>
      <c r="O236" s="230"/>
      <c r="P236" s="230"/>
      <c r="Q236" s="230"/>
      <c r="R236" s="230"/>
      <c r="S236" s="230"/>
      <c r="T236" s="231"/>
      <c r="AT236" s="232" t="s">
        <v>278</v>
      </c>
      <c r="AU236" s="232" t="s">
        <v>82</v>
      </c>
      <c r="AV236" s="14" t="s">
        <v>82</v>
      </c>
      <c r="AW236" s="14" t="s">
        <v>35</v>
      </c>
      <c r="AX236" s="14" t="s">
        <v>73</v>
      </c>
      <c r="AY236" s="232" t="s">
        <v>267</v>
      </c>
    </row>
    <row r="237" spans="1:65" s="14" customFormat="1" x14ac:dyDescent="0.2">
      <c r="B237" s="222"/>
      <c r="C237" s="223"/>
      <c r="D237" s="208" t="s">
        <v>278</v>
      </c>
      <c r="E237" s="224" t="s">
        <v>21</v>
      </c>
      <c r="F237" s="225" t="s">
        <v>410</v>
      </c>
      <c r="G237" s="223"/>
      <c r="H237" s="226">
        <v>-9.7899999999999991</v>
      </c>
      <c r="I237" s="227"/>
      <c r="J237" s="223"/>
      <c r="K237" s="223"/>
      <c r="L237" s="228"/>
      <c r="M237" s="229"/>
      <c r="N237" s="230"/>
      <c r="O237" s="230"/>
      <c r="P237" s="230"/>
      <c r="Q237" s="230"/>
      <c r="R237" s="230"/>
      <c r="S237" s="230"/>
      <c r="T237" s="231"/>
      <c r="AT237" s="232" t="s">
        <v>278</v>
      </c>
      <c r="AU237" s="232" t="s">
        <v>82</v>
      </c>
      <c r="AV237" s="14" t="s">
        <v>82</v>
      </c>
      <c r="AW237" s="14" t="s">
        <v>35</v>
      </c>
      <c r="AX237" s="14" t="s">
        <v>73</v>
      </c>
      <c r="AY237" s="232" t="s">
        <v>267</v>
      </c>
    </row>
    <row r="238" spans="1:65" s="14" customFormat="1" x14ac:dyDescent="0.2">
      <c r="B238" s="222"/>
      <c r="C238" s="223"/>
      <c r="D238" s="208" t="s">
        <v>278</v>
      </c>
      <c r="E238" s="224" t="s">
        <v>21</v>
      </c>
      <c r="F238" s="225" t="s">
        <v>411</v>
      </c>
      <c r="G238" s="223"/>
      <c r="H238" s="226">
        <v>-1.038</v>
      </c>
      <c r="I238" s="227"/>
      <c r="J238" s="223"/>
      <c r="K238" s="223"/>
      <c r="L238" s="228"/>
      <c r="M238" s="229"/>
      <c r="N238" s="230"/>
      <c r="O238" s="230"/>
      <c r="P238" s="230"/>
      <c r="Q238" s="230"/>
      <c r="R238" s="230"/>
      <c r="S238" s="230"/>
      <c r="T238" s="231"/>
      <c r="AT238" s="232" t="s">
        <v>278</v>
      </c>
      <c r="AU238" s="232" t="s">
        <v>82</v>
      </c>
      <c r="AV238" s="14" t="s">
        <v>82</v>
      </c>
      <c r="AW238" s="14" t="s">
        <v>35</v>
      </c>
      <c r="AX238" s="14" t="s">
        <v>73</v>
      </c>
      <c r="AY238" s="232" t="s">
        <v>267</v>
      </c>
    </row>
    <row r="239" spans="1:65" s="14" customFormat="1" x14ac:dyDescent="0.2">
      <c r="B239" s="222"/>
      <c r="C239" s="223"/>
      <c r="D239" s="208" t="s">
        <v>278</v>
      </c>
      <c r="E239" s="224" t="s">
        <v>21</v>
      </c>
      <c r="F239" s="225" t="s">
        <v>412</v>
      </c>
      <c r="G239" s="223"/>
      <c r="H239" s="226">
        <v>-1.7070000000000001</v>
      </c>
      <c r="I239" s="227"/>
      <c r="J239" s="223"/>
      <c r="K239" s="223"/>
      <c r="L239" s="228"/>
      <c r="M239" s="229"/>
      <c r="N239" s="230"/>
      <c r="O239" s="230"/>
      <c r="P239" s="230"/>
      <c r="Q239" s="230"/>
      <c r="R239" s="230"/>
      <c r="S239" s="230"/>
      <c r="T239" s="231"/>
      <c r="AT239" s="232" t="s">
        <v>278</v>
      </c>
      <c r="AU239" s="232" t="s">
        <v>82</v>
      </c>
      <c r="AV239" s="14" t="s">
        <v>82</v>
      </c>
      <c r="AW239" s="14" t="s">
        <v>35</v>
      </c>
      <c r="AX239" s="14" t="s">
        <v>73</v>
      </c>
      <c r="AY239" s="232" t="s">
        <v>267</v>
      </c>
    </row>
    <row r="240" spans="1:65" s="13" customFormat="1" x14ac:dyDescent="0.2">
      <c r="B240" s="212"/>
      <c r="C240" s="213"/>
      <c r="D240" s="208" t="s">
        <v>278</v>
      </c>
      <c r="E240" s="214" t="s">
        <v>21</v>
      </c>
      <c r="F240" s="215" t="s">
        <v>413</v>
      </c>
      <c r="G240" s="213"/>
      <c r="H240" s="214" t="s">
        <v>21</v>
      </c>
      <c r="I240" s="216"/>
      <c r="J240" s="213"/>
      <c r="K240" s="213"/>
      <c r="L240" s="217"/>
      <c r="M240" s="218"/>
      <c r="N240" s="219"/>
      <c r="O240" s="219"/>
      <c r="P240" s="219"/>
      <c r="Q240" s="219"/>
      <c r="R240" s="219"/>
      <c r="S240" s="219"/>
      <c r="T240" s="220"/>
      <c r="AT240" s="221" t="s">
        <v>278</v>
      </c>
      <c r="AU240" s="221" t="s">
        <v>82</v>
      </c>
      <c r="AV240" s="13" t="s">
        <v>80</v>
      </c>
      <c r="AW240" s="13" t="s">
        <v>35</v>
      </c>
      <c r="AX240" s="13" t="s">
        <v>73</v>
      </c>
      <c r="AY240" s="221" t="s">
        <v>267</v>
      </c>
    </row>
    <row r="241" spans="2:51" s="14" customFormat="1" x14ac:dyDescent="0.2">
      <c r="B241" s="222"/>
      <c r="C241" s="223"/>
      <c r="D241" s="208" t="s">
        <v>278</v>
      </c>
      <c r="E241" s="224" t="s">
        <v>21</v>
      </c>
      <c r="F241" s="225" t="s">
        <v>414</v>
      </c>
      <c r="G241" s="223"/>
      <c r="H241" s="226">
        <v>-5.4880000000000004</v>
      </c>
      <c r="I241" s="227"/>
      <c r="J241" s="223"/>
      <c r="K241" s="223"/>
      <c r="L241" s="228"/>
      <c r="M241" s="229"/>
      <c r="N241" s="230"/>
      <c r="O241" s="230"/>
      <c r="P241" s="230"/>
      <c r="Q241" s="230"/>
      <c r="R241" s="230"/>
      <c r="S241" s="230"/>
      <c r="T241" s="231"/>
      <c r="AT241" s="232" t="s">
        <v>278</v>
      </c>
      <c r="AU241" s="232" t="s">
        <v>82</v>
      </c>
      <c r="AV241" s="14" t="s">
        <v>82</v>
      </c>
      <c r="AW241" s="14" t="s">
        <v>35</v>
      </c>
      <c r="AX241" s="14" t="s">
        <v>73</v>
      </c>
      <c r="AY241" s="232" t="s">
        <v>267</v>
      </c>
    </row>
    <row r="242" spans="2:51" s="14" customFormat="1" x14ac:dyDescent="0.2">
      <c r="B242" s="222"/>
      <c r="C242" s="223"/>
      <c r="D242" s="208" t="s">
        <v>278</v>
      </c>
      <c r="E242" s="224" t="s">
        <v>21</v>
      </c>
      <c r="F242" s="225" t="s">
        <v>415</v>
      </c>
      <c r="G242" s="223"/>
      <c r="H242" s="226">
        <v>-35.761000000000003</v>
      </c>
      <c r="I242" s="227"/>
      <c r="J242" s="223"/>
      <c r="K242" s="223"/>
      <c r="L242" s="228"/>
      <c r="M242" s="229"/>
      <c r="N242" s="230"/>
      <c r="O242" s="230"/>
      <c r="P242" s="230"/>
      <c r="Q242" s="230"/>
      <c r="R242" s="230"/>
      <c r="S242" s="230"/>
      <c r="T242" s="231"/>
      <c r="AT242" s="232" t="s">
        <v>278</v>
      </c>
      <c r="AU242" s="232" t="s">
        <v>82</v>
      </c>
      <c r="AV242" s="14" t="s">
        <v>82</v>
      </c>
      <c r="AW242" s="14" t="s">
        <v>35</v>
      </c>
      <c r="AX242" s="14" t="s">
        <v>73</v>
      </c>
      <c r="AY242" s="232" t="s">
        <v>267</v>
      </c>
    </row>
    <row r="243" spans="2:51" s="14" customFormat="1" x14ac:dyDescent="0.2">
      <c r="B243" s="222"/>
      <c r="C243" s="223"/>
      <c r="D243" s="208" t="s">
        <v>278</v>
      </c>
      <c r="E243" s="224" t="s">
        <v>21</v>
      </c>
      <c r="F243" s="225" t="s">
        <v>416</v>
      </c>
      <c r="G243" s="223"/>
      <c r="H243" s="226">
        <v>-4.1500000000000004</v>
      </c>
      <c r="I243" s="227"/>
      <c r="J243" s="223"/>
      <c r="K243" s="223"/>
      <c r="L243" s="228"/>
      <c r="M243" s="229"/>
      <c r="N243" s="230"/>
      <c r="O243" s="230"/>
      <c r="P243" s="230"/>
      <c r="Q243" s="230"/>
      <c r="R243" s="230"/>
      <c r="S243" s="230"/>
      <c r="T243" s="231"/>
      <c r="AT243" s="232" t="s">
        <v>278</v>
      </c>
      <c r="AU243" s="232" t="s">
        <v>82</v>
      </c>
      <c r="AV243" s="14" t="s">
        <v>82</v>
      </c>
      <c r="AW243" s="14" t="s">
        <v>35</v>
      </c>
      <c r="AX243" s="14" t="s">
        <v>73</v>
      </c>
      <c r="AY243" s="232" t="s">
        <v>267</v>
      </c>
    </row>
    <row r="244" spans="2:51" s="14" customFormat="1" x14ac:dyDescent="0.2">
      <c r="B244" s="222"/>
      <c r="C244" s="223"/>
      <c r="D244" s="208" t="s">
        <v>278</v>
      </c>
      <c r="E244" s="224" t="s">
        <v>21</v>
      </c>
      <c r="F244" s="225" t="s">
        <v>417</v>
      </c>
      <c r="G244" s="223"/>
      <c r="H244" s="226">
        <v>-4.6379999999999999</v>
      </c>
      <c r="I244" s="227"/>
      <c r="J244" s="223"/>
      <c r="K244" s="223"/>
      <c r="L244" s="228"/>
      <c r="M244" s="229"/>
      <c r="N244" s="230"/>
      <c r="O244" s="230"/>
      <c r="P244" s="230"/>
      <c r="Q244" s="230"/>
      <c r="R244" s="230"/>
      <c r="S244" s="230"/>
      <c r="T244" s="231"/>
      <c r="AT244" s="232" t="s">
        <v>278</v>
      </c>
      <c r="AU244" s="232" t="s">
        <v>82</v>
      </c>
      <c r="AV244" s="14" t="s">
        <v>82</v>
      </c>
      <c r="AW244" s="14" t="s">
        <v>35</v>
      </c>
      <c r="AX244" s="14" t="s">
        <v>73</v>
      </c>
      <c r="AY244" s="232" t="s">
        <v>267</v>
      </c>
    </row>
    <row r="245" spans="2:51" s="15" customFormat="1" x14ac:dyDescent="0.2">
      <c r="B245" s="233"/>
      <c r="C245" s="234"/>
      <c r="D245" s="208" t="s">
        <v>278</v>
      </c>
      <c r="E245" s="235" t="s">
        <v>21</v>
      </c>
      <c r="F245" s="236" t="s">
        <v>326</v>
      </c>
      <c r="G245" s="234"/>
      <c r="H245" s="237">
        <v>353.03399999999999</v>
      </c>
      <c r="I245" s="238"/>
      <c r="J245" s="234"/>
      <c r="K245" s="234"/>
      <c r="L245" s="239"/>
      <c r="M245" s="240"/>
      <c r="N245" s="241"/>
      <c r="O245" s="241"/>
      <c r="P245" s="241"/>
      <c r="Q245" s="241"/>
      <c r="R245" s="241"/>
      <c r="S245" s="241"/>
      <c r="T245" s="242"/>
      <c r="AT245" s="243" t="s">
        <v>278</v>
      </c>
      <c r="AU245" s="243" t="s">
        <v>82</v>
      </c>
      <c r="AV245" s="15" t="s">
        <v>142</v>
      </c>
      <c r="AW245" s="15" t="s">
        <v>35</v>
      </c>
      <c r="AX245" s="15" t="s">
        <v>73</v>
      </c>
      <c r="AY245" s="243" t="s">
        <v>267</v>
      </c>
    </row>
    <row r="246" spans="2:51" s="13" customFormat="1" x14ac:dyDescent="0.2">
      <c r="B246" s="212"/>
      <c r="C246" s="213"/>
      <c r="D246" s="208" t="s">
        <v>278</v>
      </c>
      <c r="E246" s="214" t="s">
        <v>21</v>
      </c>
      <c r="F246" s="215" t="s">
        <v>332</v>
      </c>
      <c r="G246" s="213"/>
      <c r="H246" s="214" t="s">
        <v>21</v>
      </c>
      <c r="I246" s="216"/>
      <c r="J246" s="213"/>
      <c r="K246" s="213"/>
      <c r="L246" s="217"/>
      <c r="M246" s="218"/>
      <c r="N246" s="219"/>
      <c r="O246" s="219"/>
      <c r="P246" s="219"/>
      <c r="Q246" s="219"/>
      <c r="R246" s="219"/>
      <c r="S246" s="219"/>
      <c r="T246" s="220"/>
      <c r="AT246" s="221" t="s">
        <v>278</v>
      </c>
      <c r="AU246" s="221" t="s">
        <v>82</v>
      </c>
      <c r="AV246" s="13" t="s">
        <v>80</v>
      </c>
      <c r="AW246" s="13" t="s">
        <v>35</v>
      </c>
      <c r="AX246" s="13" t="s">
        <v>73</v>
      </c>
      <c r="AY246" s="221" t="s">
        <v>267</v>
      </c>
    </row>
    <row r="247" spans="2:51" s="14" customFormat="1" x14ac:dyDescent="0.2">
      <c r="B247" s="222"/>
      <c r="C247" s="223"/>
      <c r="D247" s="208" t="s">
        <v>278</v>
      </c>
      <c r="E247" s="224" t="s">
        <v>21</v>
      </c>
      <c r="F247" s="225" t="s">
        <v>333</v>
      </c>
      <c r="G247" s="223"/>
      <c r="H247" s="226">
        <v>195.3</v>
      </c>
      <c r="I247" s="227"/>
      <c r="J247" s="223"/>
      <c r="K247" s="223"/>
      <c r="L247" s="228"/>
      <c r="M247" s="229"/>
      <c r="N247" s="230"/>
      <c r="O247" s="230"/>
      <c r="P247" s="230"/>
      <c r="Q247" s="230"/>
      <c r="R247" s="230"/>
      <c r="S247" s="230"/>
      <c r="T247" s="231"/>
      <c r="AT247" s="232" t="s">
        <v>278</v>
      </c>
      <c r="AU247" s="232" t="s">
        <v>82</v>
      </c>
      <c r="AV247" s="14" t="s">
        <v>82</v>
      </c>
      <c r="AW247" s="14" t="s">
        <v>35</v>
      </c>
      <c r="AX247" s="14" t="s">
        <v>73</v>
      </c>
      <c r="AY247" s="232" t="s">
        <v>267</v>
      </c>
    </row>
    <row r="248" spans="2:51" s="13" customFormat="1" x14ac:dyDescent="0.2">
      <c r="B248" s="212"/>
      <c r="C248" s="213"/>
      <c r="D248" s="208" t="s">
        <v>278</v>
      </c>
      <c r="E248" s="214" t="s">
        <v>21</v>
      </c>
      <c r="F248" s="215" t="s">
        <v>330</v>
      </c>
      <c r="G248" s="213"/>
      <c r="H248" s="214" t="s">
        <v>21</v>
      </c>
      <c r="I248" s="216"/>
      <c r="J248" s="213"/>
      <c r="K248" s="213"/>
      <c r="L248" s="217"/>
      <c r="M248" s="218"/>
      <c r="N248" s="219"/>
      <c r="O248" s="219"/>
      <c r="P248" s="219"/>
      <c r="Q248" s="219"/>
      <c r="R248" s="219"/>
      <c r="S248" s="219"/>
      <c r="T248" s="220"/>
      <c r="AT248" s="221" t="s">
        <v>278</v>
      </c>
      <c r="AU248" s="221" t="s">
        <v>82</v>
      </c>
      <c r="AV248" s="13" t="s">
        <v>80</v>
      </c>
      <c r="AW248" s="13" t="s">
        <v>35</v>
      </c>
      <c r="AX248" s="13" t="s">
        <v>73</v>
      </c>
      <c r="AY248" s="221" t="s">
        <v>267</v>
      </c>
    </row>
    <row r="249" spans="2:51" s="14" customFormat="1" x14ac:dyDescent="0.2">
      <c r="B249" s="222"/>
      <c r="C249" s="223"/>
      <c r="D249" s="208" t="s">
        <v>278</v>
      </c>
      <c r="E249" s="224" t="s">
        <v>21</v>
      </c>
      <c r="F249" s="225" t="s">
        <v>334</v>
      </c>
      <c r="G249" s="223"/>
      <c r="H249" s="226">
        <v>123.69</v>
      </c>
      <c r="I249" s="227"/>
      <c r="J249" s="223"/>
      <c r="K249" s="223"/>
      <c r="L249" s="228"/>
      <c r="M249" s="229"/>
      <c r="N249" s="230"/>
      <c r="O249" s="230"/>
      <c r="P249" s="230"/>
      <c r="Q249" s="230"/>
      <c r="R249" s="230"/>
      <c r="S249" s="230"/>
      <c r="T249" s="231"/>
      <c r="AT249" s="232" t="s">
        <v>278</v>
      </c>
      <c r="AU249" s="232" t="s">
        <v>82</v>
      </c>
      <c r="AV249" s="14" t="s">
        <v>82</v>
      </c>
      <c r="AW249" s="14" t="s">
        <v>35</v>
      </c>
      <c r="AX249" s="14" t="s">
        <v>73</v>
      </c>
      <c r="AY249" s="232" t="s">
        <v>267</v>
      </c>
    </row>
    <row r="250" spans="2:51" s="13" customFormat="1" x14ac:dyDescent="0.2">
      <c r="B250" s="212"/>
      <c r="C250" s="213"/>
      <c r="D250" s="208" t="s">
        <v>278</v>
      </c>
      <c r="E250" s="214" t="s">
        <v>21</v>
      </c>
      <c r="F250" s="215" t="s">
        <v>418</v>
      </c>
      <c r="G250" s="213"/>
      <c r="H250" s="214" t="s">
        <v>21</v>
      </c>
      <c r="I250" s="216"/>
      <c r="J250" s="213"/>
      <c r="K250" s="213"/>
      <c r="L250" s="217"/>
      <c r="M250" s="218"/>
      <c r="N250" s="219"/>
      <c r="O250" s="219"/>
      <c r="P250" s="219"/>
      <c r="Q250" s="219"/>
      <c r="R250" s="219"/>
      <c r="S250" s="219"/>
      <c r="T250" s="220"/>
      <c r="AT250" s="221" t="s">
        <v>278</v>
      </c>
      <c r="AU250" s="221" t="s">
        <v>82</v>
      </c>
      <c r="AV250" s="13" t="s">
        <v>80</v>
      </c>
      <c r="AW250" s="13" t="s">
        <v>35</v>
      </c>
      <c r="AX250" s="13" t="s">
        <v>73</v>
      </c>
      <c r="AY250" s="221" t="s">
        <v>267</v>
      </c>
    </row>
    <row r="251" spans="2:51" s="14" customFormat="1" x14ac:dyDescent="0.2">
      <c r="B251" s="222"/>
      <c r="C251" s="223"/>
      <c r="D251" s="208" t="s">
        <v>278</v>
      </c>
      <c r="E251" s="224" t="s">
        <v>21</v>
      </c>
      <c r="F251" s="225" t="s">
        <v>419</v>
      </c>
      <c r="G251" s="223"/>
      <c r="H251" s="226">
        <v>-9.3930000000000007</v>
      </c>
      <c r="I251" s="227"/>
      <c r="J251" s="223"/>
      <c r="K251" s="223"/>
      <c r="L251" s="228"/>
      <c r="M251" s="229"/>
      <c r="N251" s="230"/>
      <c r="O251" s="230"/>
      <c r="P251" s="230"/>
      <c r="Q251" s="230"/>
      <c r="R251" s="230"/>
      <c r="S251" s="230"/>
      <c r="T251" s="231"/>
      <c r="AT251" s="232" t="s">
        <v>278</v>
      </c>
      <c r="AU251" s="232" t="s">
        <v>82</v>
      </c>
      <c r="AV251" s="14" t="s">
        <v>82</v>
      </c>
      <c r="AW251" s="14" t="s">
        <v>35</v>
      </c>
      <c r="AX251" s="14" t="s">
        <v>73</v>
      </c>
      <c r="AY251" s="232" t="s">
        <v>267</v>
      </c>
    </row>
    <row r="252" spans="2:51" s="14" customFormat="1" x14ac:dyDescent="0.2">
      <c r="B252" s="222"/>
      <c r="C252" s="223"/>
      <c r="D252" s="208" t="s">
        <v>278</v>
      </c>
      <c r="E252" s="224" t="s">
        <v>21</v>
      </c>
      <c r="F252" s="225" t="s">
        <v>420</v>
      </c>
      <c r="G252" s="223"/>
      <c r="H252" s="226">
        <v>-89.992999999999995</v>
      </c>
      <c r="I252" s="227"/>
      <c r="J252" s="223"/>
      <c r="K252" s="223"/>
      <c r="L252" s="228"/>
      <c r="M252" s="229"/>
      <c r="N252" s="230"/>
      <c r="O252" s="230"/>
      <c r="P252" s="230"/>
      <c r="Q252" s="230"/>
      <c r="R252" s="230"/>
      <c r="S252" s="230"/>
      <c r="T252" s="231"/>
      <c r="AT252" s="232" t="s">
        <v>278</v>
      </c>
      <c r="AU252" s="232" t="s">
        <v>82</v>
      </c>
      <c r="AV252" s="14" t="s">
        <v>82</v>
      </c>
      <c r="AW252" s="14" t="s">
        <v>35</v>
      </c>
      <c r="AX252" s="14" t="s">
        <v>73</v>
      </c>
      <c r="AY252" s="232" t="s">
        <v>267</v>
      </c>
    </row>
    <row r="253" spans="2:51" s="14" customFormat="1" x14ac:dyDescent="0.2">
      <c r="B253" s="222"/>
      <c r="C253" s="223"/>
      <c r="D253" s="208" t="s">
        <v>278</v>
      </c>
      <c r="E253" s="224" t="s">
        <v>21</v>
      </c>
      <c r="F253" s="225" t="s">
        <v>421</v>
      </c>
      <c r="G253" s="223"/>
      <c r="H253" s="226">
        <v>-9.548</v>
      </c>
      <c r="I253" s="227"/>
      <c r="J253" s="223"/>
      <c r="K253" s="223"/>
      <c r="L253" s="228"/>
      <c r="M253" s="229"/>
      <c r="N253" s="230"/>
      <c r="O253" s="230"/>
      <c r="P253" s="230"/>
      <c r="Q253" s="230"/>
      <c r="R253" s="230"/>
      <c r="S253" s="230"/>
      <c r="T253" s="231"/>
      <c r="AT253" s="232" t="s">
        <v>278</v>
      </c>
      <c r="AU253" s="232" t="s">
        <v>82</v>
      </c>
      <c r="AV253" s="14" t="s">
        <v>82</v>
      </c>
      <c r="AW253" s="14" t="s">
        <v>35</v>
      </c>
      <c r="AX253" s="14" t="s">
        <v>73</v>
      </c>
      <c r="AY253" s="232" t="s">
        <v>267</v>
      </c>
    </row>
    <row r="254" spans="2:51" s="15" customFormat="1" x14ac:dyDescent="0.2">
      <c r="B254" s="233"/>
      <c r="C254" s="234"/>
      <c r="D254" s="208" t="s">
        <v>278</v>
      </c>
      <c r="E254" s="235" t="s">
        <v>21</v>
      </c>
      <c r="F254" s="236" t="s">
        <v>326</v>
      </c>
      <c r="G254" s="234"/>
      <c r="H254" s="237">
        <v>210.05600000000001</v>
      </c>
      <c r="I254" s="238"/>
      <c r="J254" s="234"/>
      <c r="K254" s="234"/>
      <c r="L254" s="239"/>
      <c r="M254" s="240"/>
      <c r="N254" s="241"/>
      <c r="O254" s="241"/>
      <c r="P254" s="241"/>
      <c r="Q254" s="241"/>
      <c r="R254" s="241"/>
      <c r="S254" s="241"/>
      <c r="T254" s="242"/>
      <c r="AT254" s="243" t="s">
        <v>278</v>
      </c>
      <c r="AU254" s="243" t="s">
        <v>82</v>
      </c>
      <c r="AV254" s="15" t="s">
        <v>142</v>
      </c>
      <c r="AW254" s="15" t="s">
        <v>35</v>
      </c>
      <c r="AX254" s="15" t="s">
        <v>73</v>
      </c>
      <c r="AY254" s="243" t="s">
        <v>267</v>
      </c>
    </row>
    <row r="255" spans="2:51" s="13" customFormat="1" x14ac:dyDescent="0.2">
      <c r="B255" s="212"/>
      <c r="C255" s="213"/>
      <c r="D255" s="208" t="s">
        <v>278</v>
      </c>
      <c r="E255" s="214" t="s">
        <v>21</v>
      </c>
      <c r="F255" s="215" t="s">
        <v>335</v>
      </c>
      <c r="G255" s="213"/>
      <c r="H255" s="214" t="s">
        <v>21</v>
      </c>
      <c r="I255" s="216"/>
      <c r="J255" s="213"/>
      <c r="K255" s="213"/>
      <c r="L255" s="217"/>
      <c r="M255" s="218"/>
      <c r="N255" s="219"/>
      <c r="O255" s="219"/>
      <c r="P255" s="219"/>
      <c r="Q255" s="219"/>
      <c r="R255" s="219"/>
      <c r="S255" s="219"/>
      <c r="T255" s="220"/>
      <c r="AT255" s="221" t="s">
        <v>278</v>
      </c>
      <c r="AU255" s="221" t="s">
        <v>82</v>
      </c>
      <c r="AV255" s="13" t="s">
        <v>80</v>
      </c>
      <c r="AW255" s="13" t="s">
        <v>35</v>
      </c>
      <c r="AX255" s="13" t="s">
        <v>73</v>
      </c>
      <c r="AY255" s="221" t="s">
        <v>267</v>
      </c>
    </row>
    <row r="256" spans="2:51" s="14" customFormat="1" x14ac:dyDescent="0.2">
      <c r="B256" s="222"/>
      <c r="C256" s="223"/>
      <c r="D256" s="208" t="s">
        <v>278</v>
      </c>
      <c r="E256" s="224" t="s">
        <v>21</v>
      </c>
      <c r="F256" s="225" t="s">
        <v>336</v>
      </c>
      <c r="G256" s="223"/>
      <c r="H256" s="226">
        <v>2072</v>
      </c>
      <c r="I256" s="227"/>
      <c r="J256" s="223"/>
      <c r="K256" s="223"/>
      <c r="L256" s="228"/>
      <c r="M256" s="229"/>
      <c r="N256" s="230"/>
      <c r="O256" s="230"/>
      <c r="P256" s="230"/>
      <c r="Q256" s="230"/>
      <c r="R256" s="230"/>
      <c r="S256" s="230"/>
      <c r="T256" s="231"/>
      <c r="AT256" s="232" t="s">
        <v>278</v>
      </c>
      <c r="AU256" s="232" t="s">
        <v>82</v>
      </c>
      <c r="AV256" s="14" t="s">
        <v>82</v>
      </c>
      <c r="AW256" s="14" t="s">
        <v>35</v>
      </c>
      <c r="AX256" s="14" t="s">
        <v>73</v>
      </c>
      <c r="AY256" s="232" t="s">
        <v>267</v>
      </c>
    </row>
    <row r="257" spans="2:51" s="13" customFormat="1" x14ac:dyDescent="0.2">
      <c r="B257" s="212"/>
      <c r="C257" s="213"/>
      <c r="D257" s="208" t="s">
        <v>278</v>
      </c>
      <c r="E257" s="214" t="s">
        <v>21</v>
      </c>
      <c r="F257" s="215" t="s">
        <v>330</v>
      </c>
      <c r="G257" s="213"/>
      <c r="H257" s="214" t="s">
        <v>21</v>
      </c>
      <c r="I257" s="216"/>
      <c r="J257" s="213"/>
      <c r="K257" s="213"/>
      <c r="L257" s="217"/>
      <c r="M257" s="218"/>
      <c r="N257" s="219"/>
      <c r="O257" s="219"/>
      <c r="P257" s="219"/>
      <c r="Q257" s="219"/>
      <c r="R257" s="219"/>
      <c r="S257" s="219"/>
      <c r="T257" s="220"/>
      <c r="AT257" s="221" t="s">
        <v>278</v>
      </c>
      <c r="AU257" s="221" t="s">
        <v>82</v>
      </c>
      <c r="AV257" s="13" t="s">
        <v>80</v>
      </c>
      <c r="AW257" s="13" t="s">
        <v>35</v>
      </c>
      <c r="AX257" s="13" t="s">
        <v>73</v>
      </c>
      <c r="AY257" s="221" t="s">
        <v>267</v>
      </c>
    </row>
    <row r="258" spans="2:51" s="14" customFormat="1" x14ac:dyDescent="0.2">
      <c r="B258" s="222"/>
      <c r="C258" s="223"/>
      <c r="D258" s="208" t="s">
        <v>278</v>
      </c>
      <c r="E258" s="224" t="s">
        <v>21</v>
      </c>
      <c r="F258" s="225" t="s">
        <v>337</v>
      </c>
      <c r="G258" s="223"/>
      <c r="H258" s="226">
        <v>119.03</v>
      </c>
      <c r="I258" s="227"/>
      <c r="J258" s="223"/>
      <c r="K258" s="223"/>
      <c r="L258" s="228"/>
      <c r="M258" s="229"/>
      <c r="N258" s="230"/>
      <c r="O258" s="230"/>
      <c r="P258" s="230"/>
      <c r="Q258" s="230"/>
      <c r="R258" s="230"/>
      <c r="S258" s="230"/>
      <c r="T258" s="231"/>
      <c r="AT258" s="232" t="s">
        <v>278</v>
      </c>
      <c r="AU258" s="232" t="s">
        <v>82</v>
      </c>
      <c r="AV258" s="14" t="s">
        <v>82</v>
      </c>
      <c r="AW258" s="14" t="s">
        <v>35</v>
      </c>
      <c r="AX258" s="14" t="s">
        <v>73</v>
      </c>
      <c r="AY258" s="232" t="s">
        <v>267</v>
      </c>
    </row>
    <row r="259" spans="2:51" s="14" customFormat="1" x14ac:dyDescent="0.2">
      <c r="B259" s="222"/>
      <c r="C259" s="223"/>
      <c r="D259" s="208" t="s">
        <v>278</v>
      </c>
      <c r="E259" s="224" t="s">
        <v>21</v>
      </c>
      <c r="F259" s="225" t="s">
        <v>338</v>
      </c>
      <c r="G259" s="223"/>
      <c r="H259" s="226">
        <v>138.75</v>
      </c>
      <c r="I259" s="227"/>
      <c r="J259" s="223"/>
      <c r="K259" s="223"/>
      <c r="L259" s="228"/>
      <c r="M259" s="229"/>
      <c r="N259" s="230"/>
      <c r="O259" s="230"/>
      <c r="P259" s="230"/>
      <c r="Q259" s="230"/>
      <c r="R259" s="230"/>
      <c r="S259" s="230"/>
      <c r="T259" s="231"/>
      <c r="AT259" s="232" t="s">
        <v>278</v>
      </c>
      <c r="AU259" s="232" t="s">
        <v>82</v>
      </c>
      <c r="AV259" s="14" t="s">
        <v>82</v>
      </c>
      <c r="AW259" s="14" t="s">
        <v>35</v>
      </c>
      <c r="AX259" s="14" t="s">
        <v>73</v>
      </c>
      <c r="AY259" s="232" t="s">
        <v>267</v>
      </c>
    </row>
    <row r="260" spans="2:51" s="13" customFormat="1" x14ac:dyDescent="0.2">
      <c r="B260" s="212"/>
      <c r="C260" s="213"/>
      <c r="D260" s="208" t="s">
        <v>278</v>
      </c>
      <c r="E260" s="214" t="s">
        <v>21</v>
      </c>
      <c r="F260" s="215" t="s">
        <v>422</v>
      </c>
      <c r="G260" s="213"/>
      <c r="H260" s="214" t="s">
        <v>21</v>
      </c>
      <c r="I260" s="216"/>
      <c r="J260" s="213"/>
      <c r="K260" s="213"/>
      <c r="L260" s="217"/>
      <c r="M260" s="218"/>
      <c r="N260" s="219"/>
      <c r="O260" s="219"/>
      <c r="P260" s="219"/>
      <c r="Q260" s="219"/>
      <c r="R260" s="219"/>
      <c r="S260" s="219"/>
      <c r="T260" s="220"/>
      <c r="AT260" s="221" t="s">
        <v>278</v>
      </c>
      <c r="AU260" s="221" t="s">
        <v>82</v>
      </c>
      <c r="AV260" s="13" t="s">
        <v>80</v>
      </c>
      <c r="AW260" s="13" t="s">
        <v>35</v>
      </c>
      <c r="AX260" s="13" t="s">
        <v>73</v>
      </c>
      <c r="AY260" s="221" t="s">
        <v>267</v>
      </c>
    </row>
    <row r="261" spans="2:51" s="14" customFormat="1" x14ac:dyDescent="0.2">
      <c r="B261" s="222"/>
      <c r="C261" s="223"/>
      <c r="D261" s="208" t="s">
        <v>278</v>
      </c>
      <c r="E261" s="224" t="s">
        <v>21</v>
      </c>
      <c r="F261" s="225" t="s">
        <v>423</v>
      </c>
      <c r="G261" s="223"/>
      <c r="H261" s="226">
        <v>-1731.3679999999999</v>
      </c>
      <c r="I261" s="227"/>
      <c r="J261" s="223"/>
      <c r="K261" s="223"/>
      <c r="L261" s="228"/>
      <c r="M261" s="229"/>
      <c r="N261" s="230"/>
      <c r="O261" s="230"/>
      <c r="P261" s="230"/>
      <c r="Q261" s="230"/>
      <c r="R261" s="230"/>
      <c r="S261" s="230"/>
      <c r="T261" s="231"/>
      <c r="AT261" s="232" t="s">
        <v>278</v>
      </c>
      <c r="AU261" s="232" t="s">
        <v>82</v>
      </c>
      <c r="AV261" s="14" t="s">
        <v>82</v>
      </c>
      <c r="AW261" s="14" t="s">
        <v>35</v>
      </c>
      <c r="AX261" s="14" t="s">
        <v>73</v>
      </c>
      <c r="AY261" s="232" t="s">
        <v>267</v>
      </c>
    </row>
    <row r="262" spans="2:51" s="13" customFormat="1" x14ac:dyDescent="0.2">
      <c r="B262" s="212"/>
      <c r="C262" s="213"/>
      <c r="D262" s="208" t="s">
        <v>278</v>
      </c>
      <c r="E262" s="214" t="s">
        <v>21</v>
      </c>
      <c r="F262" s="215" t="s">
        <v>339</v>
      </c>
      <c r="G262" s="213"/>
      <c r="H262" s="214" t="s">
        <v>21</v>
      </c>
      <c r="I262" s="216"/>
      <c r="J262" s="213"/>
      <c r="K262" s="213"/>
      <c r="L262" s="217"/>
      <c r="M262" s="218"/>
      <c r="N262" s="219"/>
      <c r="O262" s="219"/>
      <c r="P262" s="219"/>
      <c r="Q262" s="219"/>
      <c r="R262" s="219"/>
      <c r="S262" s="219"/>
      <c r="T262" s="220"/>
      <c r="AT262" s="221" t="s">
        <v>278</v>
      </c>
      <c r="AU262" s="221" t="s">
        <v>82</v>
      </c>
      <c r="AV262" s="13" t="s">
        <v>80</v>
      </c>
      <c r="AW262" s="13" t="s">
        <v>35</v>
      </c>
      <c r="AX262" s="13" t="s">
        <v>73</v>
      </c>
      <c r="AY262" s="221" t="s">
        <v>267</v>
      </c>
    </row>
    <row r="263" spans="2:51" s="14" customFormat="1" x14ac:dyDescent="0.2">
      <c r="B263" s="222"/>
      <c r="C263" s="223"/>
      <c r="D263" s="208" t="s">
        <v>278</v>
      </c>
      <c r="E263" s="224" t="s">
        <v>21</v>
      </c>
      <c r="F263" s="225" t="s">
        <v>340</v>
      </c>
      <c r="G263" s="223"/>
      <c r="H263" s="226">
        <v>36.5</v>
      </c>
      <c r="I263" s="227"/>
      <c r="J263" s="223"/>
      <c r="K263" s="223"/>
      <c r="L263" s="228"/>
      <c r="M263" s="229"/>
      <c r="N263" s="230"/>
      <c r="O263" s="230"/>
      <c r="P263" s="230"/>
      <c r="Q263" s="230"/>
      <c r="R263" s="230"/>
      <c r="S263" s="230"/>
      <c r="T263" s="231"/>
      <c r="AT263" s="232" t="s">
        <v>278</v>
      </c>
      <c r="AU263" s="232" t="s">
        <v>82</v>
      </c>
      <c r="AV263" s="14" t="s">
        <v>82</v>
      </c>
      <c r="AW263" s="14" t="s">
        <v>35</v>
      </c>
      <c r="AX263" s="14" t="s">
        <v>73</v>
      </c>
      <c r="AY263" s="232" t="s">
        <v>267</v>
      </c>
    </row>
    <row r="264" spans="2:51" s="13" customFormat="1" x14ac:dyDescent="0.2">
      <c r="B264" s="212"/>
      <c r="C264" s="213"/>
      <c r="D264" s="208" t="s">
        <v>278</v>
      </c>
      <c r="E264" s="214" t="s">
        <v>21</v>
      </c>
      <c r="F264" s="215" t="s">
        <v>330</v>
      </c>
      <c r="G264" s="213"/>
      <c r="H264" s="214" t="s">
        <v>21</v>
      </c>
      <c r="I264" s="216"/>
      <c r="J264" s="213"/>
      <c r="K264" s="213"/>
      <c r="L264" s="217"/>
      <c r="M264" s="218"/>
      <c r="N264" s="219"/>
      <c r="O264" s="219"/>
      <c r="P264" s="219"/>
      <c r="Q264" s="219"/>
      <c r="R264" s="219"/>
      <c r="S264" s="219"/>
      <c r="T264" s="220"/>
      <c r="AT264" s="221" t="s">
        <v>278</v>
      </c>
      <c r="AU264" s="221" t="s">
        <v>82</v>
      </c>
      <c r="AV264" s="13" t="s">
        <v>80</v>
      </c>
      <c r="AW264" s="13" t="s">
        <v>35</v>
      </c>
      <c r="AX264" s="13" t="s">
        <v>73</v>
      </c>
      <c r="AY264" s="221" t="s">
        <v>267</v>
      </c>
    </row>
    <row r="265" spans="2:51" s="14" customFormat="1" x14ac:dyDescent="0.2">
      <c r="B265" s="222"/>
      <c r="C265" s="223"/>
      <c r="D265" s="208" t="s">
        <v>278</v>
      </c>
      <c r="E265" s="224" t="s">
        <v>21</v>
      </c>
      <c r="F265" s="225" t="s">
        <v>341</v>
      </c>
      <c r="G265" s="223"/>
      <c r="H265" s="226">
        <v>19.5</v>
      </c>
      <c r="I265" s="227"/>
      <c r="J265" s="223"/>
      <c r="K265" s="223"/>
      <c r="L265" s="228"/>
      <c r="M265" s="229"/>
      <c r="N265" s="230"/>
      <c r="O265" s="230"/>
      <c r="P265" s="230"/>
      <c r="Q265" s="230"/>
      <c r="R265" s="230"/>
      <c r="S265" s="230"/>
      <c r="T265" s="231"/>
      <c r="AT265" s="232" t="s">
        <v>278</v>
      </c>
      <c r="AU265" s="232" t="s">
        <v>82</v>
      </c>
      <c r="AV265" s="14" t="s">
        <v>82</v>
      </c>
      <c r="AW265" s="14" t="s">
        <v>35</v>
      </c>
      <c r="AX265" s="14" t="s">
        <v>73</v>
      </c>
      <c r="AY265" s="232" t="s">
        <v>267</v>
      </c>
    </row>
    <row r="266" spans="2:51" s="13" customFormat="1" x14ac:dyDescent="0.2">
      <c r="B266" s="212"/>
      <c r="C266" s="213"/>
      <c r="D266" s="208" t="s">
        <v>278</v>
      </c>
      <c r="E266" s="214" t="s">
        <v>21</v>
      </c>
      <c r="F266" s="215" t="s">
        <v>342</v>
      </c>
      <c r="G266" s="213"/>
      <c r="H266" s="214" t="s">
        <v>21</v>
      </c>
      <c r="I266" s="216"/>
      <c r="J266" s="213"/>
      <c r="K266" s="213"/>
      <c r="L266" s="217"/>
      <c r="M266" s="218"/>
      <c r="N266" s="219"/>
      <c r="O266" s="219"/>
      <c r="P266" s="219"/>
      <c r="Q266" s="219"/>
      <c r="R266" s="219"/>
      <c r="S266" s="219"/>
      <c r="T266" s="220"/>
      <c r="AT266" s="221" t="s">
        <v>278</v>
      </c>
      <c r="AU266" s="221" t="s">
        <v>82</v>
      </c>
      <c r="AV266" s="13" t="s">
        <v>80</v>
      </c>
      <c r="AW266" s="13" t="s">
        <v>35</v>
      </c>
      <c r="AX266" s="13" t="s">
        <v>73</v>
      </c>
      <c r="AY266" s="221" t="s">
        <v>267</v>
      </c>
    </row>
    <row r="267" spans="2:51" s="14" customFormat="1" x14ac:dyDescent="0.2">
      <c r="B267" s="222"/>
      <c r="C267" s="223"/>
      <c r="D267" s="208" t="s">
        <v>278</v>
      </c>
      <c r="E267" s="224" t="s">
        <v>21</v>
      </c>
      <c r="F267" s="225" t="s">
        <v>343</v>
      </c>
      <c r="G267" s="223"/>
      <c r="H267" s="226">
        <v>12.255000000000001</v>
      </c>
      <c r="I267" s="227"/>
      <c r="J267" s="223"/>
      <c r="K267" s="223"/>
      <c r="L267" s="228"/>
      <c r="M267" s="229"/>
      <c r="N267" s="230"/>
      <c r="O267" s="230"/>
      <c r="P267" s="230"/>
      <c r="Q267" s="230"/>
      <c r="R267" s="230"/>
      <c r="S267" s="230"/>
      <c r="T267" s="231"/>
      <c r="AT267" s="232" t="s">
        <v>278</v>
      </c>
      <c r="AU267" s="232" t="s">
        <v>82</v>
      </c>
      <c r="AV267" s="14" t="s">
        <v>82</v>
      </c>
      <c r="AW267" s="14" t="s">
        <v>35</v>
      </c>
      <c r="AX267" s="14" t="s">
        <v>73</v>
      </c>
      <c r="AY267" s="232" t="s">
        <v>267</v>
      </c>
    </row>
    <row r="268" spans="2:51" s="14" customFormat="1" x14ac:dyDescent="0.2">
      <c r="B268" s="222"/>
      <c r="C268" s="223"/>
      <c r="D268" s="208" t="s">
        <v>278</v>
      </c>
      <c r="E268" s="224" t="s">
        <v>21</v>
      </c>
      <c r="F268" s="225" t="s">
        <v>344</v>
      </c>
      <c r="G268" s="223"/>
      <c r="H268" s="226">
        <v>21.7</v>
      </c>
      <c r="I268" s="227"/>
      <c r="J268" s="223"/>
      <c r="K268" s="223"/>
      <c r="L268" s="228"/>
      <c r="M268" s="229"/>
      <c r="N268" s="230"/>
      <c r="O268" s="230"/>
      <c r="P268" s="230"/>
      <c r="Q268" s="230"/>
      <c r="R268" s="230"/>
      <c r="S268" s="230"/>
      <c r="T268" s="231"/>
      <c r="AT268" s="232" t="s">
        <v>278</v>
      </c>
      <c r="AU268" s="232" t="s">
        <v>82</v>
      </c>
      <c r="AV268" s="14" t="s">
        <v>82</v>
      </c>
      <c r="AW268" s="14" t="s">
        <v>35</v>
      </c>
      <c r="AX268" s="14" t="s">
        <v>73</v>
      </c>
      <c r="AY268" s="232" t="s">
        <v>267</v>
      </c>
    </row>
    <row r="269" spans="2:51" s="13" customFormat="1" x14ac:dyDescent="0.2">
      <c r="B269" s="212"/>
      <c r="C269" s="213"/>
      <c r="D269" s="208" t="s">
        <v>278</v>
      </c>
      <c r="E269" s="214" t="s">
        <v>21</v>
      </c>
      <c r="F269" s="215" t="s">
        <v>330</v>
      </c>
      <c r="G269" s="213"/>
      <c r="H269" s="214" t="s">
        <v>21</v>
      </c>
      <c r="I269" s="216"/>
      <c r="J269" s="213"/>
      <c r="K269" s="213"/>
      <c r="L269" s="217"/>
      <c r="M269" s="218"/>
      <c r="N269" s="219"/>
      <c r="O269" s="219"/>
      <c r="P269" s="219"/>
      <c r="Q269" s="219"/>
      <c r="R269" s="219"/>
      <c r="S269" s="219"/>
      <c r="T269" s="220"/>
      <c r="AT269" s="221" t="s">
        <v>278</v>
      </c>
      <c r="AU269" s="221" t="s">
        <v>82</v>
      </c>
      <c r="AV269" s="13" t="s">
        <v>80</v>
      </c>
      <c r="AW269" s="13" t="s">
        <v>35</v>
      </c>
      <c r="AX269" s="13" t="s">
        <v>73</v>
      </c>
      <c r="AY269" s="221" t="s">
        <v>267</v>
      </c>
    </row>
    <row r="270" spans="2:51" s="14" customFormat="1" x14ac:dyDescent="0.2">
      <c r="B270" s="222"/>
      <c r="C270" s="223"/>
      <c r="D270" s="208" t="s">
        <v>278</v>
      </c>
      <c r="E270" s="224" t="s">
        <v>21</v>
      </c>
      <c r="F270" s="225" t="s">
        <v>345</v>
      </c>
      <c r="G270" s="223"/>
      <c r="H270" s="226">
        <v>2.5179999999999998</v>
      </c>
      <c r="I270" s="227"/>
      <c r="J270" s="223"/>
      <c r="K270" s="223"/>
      <c r="L270" s="228"/>
      <c r="M270" s="229"/>
      <c r="N270" s="230"/>
      <c r="O270" s="230"/>
      <c r="P270" s="230"/>
      <c r="Q270" s="230"/>
      <c r="R270" s="230"/>
      <c r="S270" s="230"/>
      <c r="T270" s="231"/>
      <c r="AT270" s="232" t="s">
        <v>278</v>
      </c>
      <c r="AU270" s="232" t="s">
        <v>82</v>
      </c>
      <c r="AV270" s="14" t="s">
        <v>82</v>
      </c>
      <c r="AW270" s="14" t="s">
        <v>35</v>
      </c>
      <c r="AX270" s="14" t="s">
        <v>73</v>
      </c>
      <c r="AY270" s="232" t="s">
        <v>267</v>
      </c>
    </row>
    <row r="271" spans="2:51" s="14" customFormat="1" x14ac:dyDescent="0.2">
      <c r="B271" s="222"/>
      <c r="C271" s="223"/>
      <c r="D271" s="208" t="s">
        <v>278</v>
      </c>
      <c r="E271" s="224" t="s">
        <v>21</v>
      </c>
      <c r="F271" s="225" t="s">
        <v>346</v>
      </c>
      <c r="G271" s="223"/>
      <c r="H271" s="226">
        <v>23.625</v>
      </c>
      <c r="I271" s="227"/>
      <c r="J271" s="223"/>
      <c r="K271" s="223"/>
      <c r="L271" s="228"/>
      <c r="M271" s="229"/>
      <c r="N271" s="230"/>
      <c r="O271" s="230"/>
      <c r="P271" s="230"/>
      <c r="Q271" s="230"/>
      <c r="R271" s="230"/>
      <c r="S271" s="230"/>
      <c r="T271" s="231"/>
      <c r="AT271" s="232" t="s">
        <v>278</v>
      </c>
      <c r="AU271" s="232" t="s">
        <v>82</v>
      </c>
      <c r="AV271" s="14" t="s">
        <v>82</v>
      </c>
      <c r="AW271" s="14" t="s">
        <v>35</v>
      </c>
      <c r="AX271" s="14" t="s">
        <v>73</v>
      </c>
      <c r="AY271" s="232" t="s">
        <v>267</v>
      </c>
    </row>
    <row r="272" spans="2:51" s="13" customFormat="1" x14ac:dyDescent="0.2">
      <c r="B272" s="212"/>
      <c r="C272" s="213"/>
      <c r="D272" s="208" t="s">
        <v>278</v>
      </c>
      <c r="E272" s="214" t="s">
        <v>21</v>
      </c>
      <c r="F272" s="215" t="s">
        <v>424</v>
      </c>
      <c r="G272" s="213"/>
      <c r="H272" s="214" t="s">
        <v>21</v>
      </c>
      <c r="I272" s="216"/>
      <c r="J272" s="213"/>
      <c r="K272" s="213"/>
      <c r="L272" s="217"/>
      <c r="M272" s="218"/>
      <c r="N272" s="219"/>
      <c r="O272" s="219"/>
      <c r="P272" s="219"/>
      <c r="Q272" s="219"/>
      <c r="R272" s="219"/>
      <c r="S272" s="219"/>
      <c r="T272" s="220"/>
      <c r="AT272" s="221" t="s">
        <v>278</v>
      </c>
      <c r="AU272" s="221" t="s">
        <v>82</v>
      </c>
      <c r="AV272" s="13" t="s">
        <v>80</v>
      </c>
      <c r="AW272" s="13" t="s">
        <v>35</v>
      </c>
      <c r="AX272" s="13" t="s">
        <v>73</v>
      </c>
      <c r="AY272" s="221" t="s">
        <v>267</v>
      </c>
    </row>
    <row r="273" spans="2:51" s="14" customFormat="1" x14ac:dyDescent="0.2">
      <c r="B273" s="222"/>
      <c r="C273" s="223"/>
      <c r="D273" s="208" t="s">
        <v>278</v>
      </c>
      <c r="E273" s="224" t="s">
        <v>21</v>
      </c>
      <c r="F273" s="225" t="s">
        <v>425</v>
      </c>
      <c r="G273" s="223"/>
      <c r="H273" s="226">
        <v>-6.2370000000000001</v>
      </c>
      <c r="I273" s="227"/>
      <c r="J273" s="223"/>
      <c r="K273" s="223"/>
      <c r="L273" s="228"/>
      <c r="M273" s="229"/>
      <c r="N273" s="230"/>
      <c r="O273" s="230"/>
      <c r="P273" s="230"/>
      <c r="Q273" s="230"/>
      <c r="R273" s="230"/>
      <c r="S273" s="230"/>
      <c r="T273" s="231"/>
      <c r="AT273" s="232" t="s">
        <v>278</v>
      </c>
      <c r="AU273" s="232" t="s">
        <v>82</v>
      </c>
      <c r="AV273" s="14" t="s">
        <v>82</v>
      </c>
      <c r="AW273" s="14" t="s">
        <v>35</v>
      </c>
      <c r="AX273" s="14" t="s">
        <v>73</v>
      </c>
      <c r="AY273" s="232" t="s">
        <v>267</v>
      </c>
    </row>
    <row r="274" spans="2:51" s="15" customFormat="1" x14ac:dyDescent="0.2">
      <c r="B274" s="233"/>
      <c r="C274" s="234"/>
      <c r="D274" s="208" t="s">
        <v>278</v>
      </c>
      <c r="E274" s="235" t="s">
        <v>21</v>
      </c>
      <c r="F274" s="236" t="s">
        <v>326</v>
      </c>
      <c r="G274" s="234"/>
      <c r="H274" s="237">
        <v>708.27300000000002</v>
      </c>
      <c r="I274" s="238"/>
      <c r="J274" s="234"/>
      <c r="K274" s="234"/>
      <c r="L274" s="239"/>
      <c r="M274" s="240"/>
      <c r="N274" s="241"/>
      <c r="O274" s="241"/>
      <c r="P274" s="241"/>
      <c r="Q274" s="241"/>
      <c r="R274" s="241"/>
      <c r="S274" s="241"/>
      <c r="T274" s="242"/>
      <c r="AT274" s="243" t="s">
        <v>278</v>
      </c>
      <c r="AU274" s="243" t="s">
        <v>82</v>
      </c>
      <c r="AV274" s="15" t="s">
        <v>142</v>
      </c>
      <c r="AW274" s="15" t="s">
        <v>35</v>
      </c>
      <c r="AX274" s="15" t="s">
        <v>73</v>
      </c>
      <c r="AY274" s="243" t="s">
        <v>267</v>
      </c>
    </row>
    <row r="275" spans="2:51" s="13" customFormat="1" x14ac:dyDescent="0.2">
      <c r="B275" s="212"/>
      <c r="C275" s="213"/>
      <c r="D275" s="208" t="s">
        <v>278</v>
      </c>
      <c r="E275" s="214" t="s">
        <v>21</v>
      </c>
      <c r="F275" s="215" t="s">
        <v>347</v>
      </c>
      <c r="G275" s="213"/>
      <c r="H275" s="214" t="s">
        <v>21</v>
      </c>
      <c r="I275" s="216"/>
      <c r="J275" s="213"/>
      <c r="K275" s="213"/>
      <c r="L275" s="217"/>
      <c r="M275" s="218"/>
      <c r="N275" s="219"/>
      <c r="O275" s="219"/>
      <c r="P275" s="219"/>
      <c r="Q275" s="219"/>
      <c r="R275" s="219"/>
      <c r="S275" s="219"/>
      <c r="T275" s="220"/>
      <c r="AT275" s="221" t="s">
        <v>278</v>
      </c>
      <c r="AU275" s="221" t="s">
        <v>82</v>
      </c>
      <c r="AV275" s="13" t="s">
        <v>80</v>
      </c>
      <c r="AW275" s="13" t="s">
        <v>35</v>
      </c>
      <c r="AX275" s="13" t="s">
        <v>73</v>
      </c>
      <c r="AY275" s="221" t="s">
        <v>267</v>
      </c>
    </row>
    <row r="276" spans="2:51" s="13" customFormat="1" x14ac:dyDescent="0.2">
      <c r="B276" s="212"/>
      <c r="C276" s="213"/>
      <c r="D276" s="208" t="s">
        <v>278</v>
      </c>
      <c r="E276" s="214" t="s">
        <v>21</v>
      </c>
      <c r="F276" s="215" t="s">
        <v>348</v>
      </c>
      <c r="G276" s="213"/>
      <c r="H276" s="214" t="s">
        <v>21</v>
      </c>
      <c r="I276" s="216"/>
      <c r="J276" s="213"/>
      <c r="K276" s="213"/>
      <c r="L276" s="217"/>
      <c r="M276" s="218"/>
      <c r="N276" s="219"/>
      <c r="O276" s="219"/>
      <c r="P276" s="219"/>
      <c r="Q276" s="219"/>
      <c r="R276" s="219"/>
      <c r="S276" s="219"/>
      <c r="T276" s="220"/>
      <c r="AT276" s="221" t="s">
        <v>278</v>
      </c>
      <c r="AU276" s="221" t="s">
        <v>82</v>
      </c>
      <c r="AV276" s="13" t="s">
        <v>80</v>
      </c>
      <c r="AW276" s="13" t="s">
        <v>35</v>
      </c>
      <c r="AX276" s="13" t="s">
        <v>73</v>
      </c>
      <c r="AY276" s="221" t="s">
        <v>267</v>
      </c>
    </row>
    <row r="277" spans="2:51" s="14" customFormat="1" x14ac:dyDescent="0.2">
      <c r="B277" s="222"/>
      <c r="C277" s="223"/>
      <c r="D277" s="208" t="s">
        <v>278</v>
      </c>
      <c r="E277" s="224" t="s">
        <v>21</v>
      </c>
      <c r="F277" s="225" t="s">
        <v>349</v>
      </c>
      <c r="G277" s="223"/>
      <c r="H277" s="226">
        <v>299.52</v>
      </c>
      <c r="I277" s="227"/>
      <c r="J277" s="223"/>
      <c r="K277" s="223"/>
      <c r="L277" s="228"/>
      <c r="M277" s="229"/>
      <c r="N277" s="230"/>
      <c r="O277" s="230"/>
      <c r="P277" s="230"/>
      <c r="Q277" s="230"/>
      <c r="R277" s="230"/>
      <c r="S277" s="230"/>
      <c r="T277" s="231"/>
      <c r="AT277" s="232" t="s">
        <v>278</v>
      </c>
      <c r="AU277" s="232" t="s">
        <v>82</v>
      </c>
      <c r="AV277" s="14" t="s">
        <v>82</v>
      </c>
      <c r="AW277" s="14" t="s">
        <v>35</v>
      </c>
      <c r="AX277" s="14" t="s">
        <v>73</v>
      </c>
      <c r="AY277" s="232" t="s">
        <v>267</v>
      </c>
    </row>
    <row r="278" spans="2:51" s="13" customFormat="1" x14ac:dyDescent="0.2">
      <c r="B278" s="212"/>
      <c r="C278" s="213"/>
      <c r="D278" s="208" t="s">
        <v>278</v>
      </c>
      <c r="E278" s="214" t="s">
        <v>21</v>
      </c>
      <c r="F278" s="215" t="s">
        <v>330</v>
      </c>
      <c r="G278" s="213"/>
      <c r="H278" s="214" t="s">
        <v>21</v>
      </c>
      <c r="I278" s="216"/>
      <c r="J278" s="213"/>
      <c r="K278" s="213"/>
      <c r="L278" s="217"/>
      <c r="M278" s="218"/>
      <c r="N278" s="219"/>
      <c r="O278" s="219"/>
      <c r="P278" s="219"/>
      <c r="Q278" s="219"/>
      <c r="R278" s="219"/>
      <c r="S278" s="219"/>
      <c r="T278" s="220"/>
      <c r="AT278" s="221" t="s">
        <v>278</v>
      </c>
      <c r="AU278" s="221" t="s">
        <v>82</v>
      </c>
      <c r="AV278" s="13" t="s">
        <v>80</v>
      </c>
      <c r="AW278" s="13" t="s">
        <v>35</v>
      </c>
      <c r="AX278" s="13" t="s">
        <v>73</v>
      </c>
      <c r="AY278" s="221" t="s">
        <v>267</v>
      </c>
    </row>
    <row r="279" spans="2:51" s="14" customFormat="1" x14ac:dyDescent="0.2">
      <c r="B279" s="222"/>
      <c r="C279" s="223"/>
      <c r="D279" s="208" t="s">
        <v>278</v>
      </c>
      <c r="E279" s="224" t="s">
        <v>21</v>
      </c>
      <c r="F279" s="225" t="s">
        <v>350</v>
      </c>
      <c r="G279" s="223"/>
      <c r="H279" s="226">
        <v>31.68</v>
      </c>
      <c r="I279" s="227"/>
      <c r="J279" s="223"/>
      <c r="K279" s="223"/>
      <c r="L279" s="228"/>
      <c r="M279" s="229"/>
      <c r="N279" s="230"/>
      <c r="O279" s="230"/>
      <c r="P279" s="230"/>
      <c r="Q279" s="230"/>
      <c r="R279" s="230"/>
      <c r="S279" s="230"/>
      <c r="T279" s="231"/>
      <c r="AT279" s="232" t="s">
        <v>278</v>
      </c>
      <c r="AU279" s="232" t="s">
        <v>82</v>
      </c>
      <c r="AV279" s="14" t="s">
        <v>82</v>
      </c>
      <c r="AW279" s="14" t="s">
        <v>35</v>
      </c>
      <c r="AX279" s="14" t="s">
        <v>73</v>
      </c>
      <c r="AY279" s="232" t="s">
        <v>267</v>
      </c>
    </row>
    <row r="280" spans="2:51" s="13" customFormat="1" x14ac:dyDescent="0.2">
      <c r="B280" s="212"/>
      <c r="C280" s="213"/>
      <c r="D280" s="208" t="s">
        <v>278</v>
      </c>
      <c r="E280" s="214" t="s">
        <v>21</v>
      </c>
      <c r="F280" s="215" t="s">
        <v>351</v>
      </c>
      <c r="G280" s="213"/>
      <c r="H280" s="214" t="s">
        <v>21</v>
      </c>
      <c r="I280" s="216"/>
      <c r="J280" s="213"/>
      <c r="K280" s="213"/>
      <c r="L280" s="217"/>
      <c r="M280" s="218"/>
      <c r="N280" s="219"/>
      <c r="O280" s="219"/>
      <c r="P280" s="219"/>
      <c r="Q280" s="219"/>
      <c r="R280" s="219"/>
      <c r="S280" s="219"/>
      <c r="T280" s="220"/>
      <c r="AT280" s="221" t="s">
        <v>278</v>
      </c>
      <c r="AU280" s="221" t="s">
        <v>82</v>
      </c>
      <c r="AV280" s="13" t="s">
        <v>80</v>
      </c>
      <c r="AW280" s="13" t="s">
        <v>35</v>
      </c>
      <c r="AX280" s="13" t="s">
        <v>73</v>
      </c>
      <c r="AY280" s="221" t="s">
        <v>267</v>
      </c>
    </row>
    <row r="281" spans="2:51" s="14" customFormat="1" x14ac:dyDescent="0.2">
      <c r="B281" s="222"/>
      <c r="C281" s="223"/>
      <c r="D281" s="208" t="s">
        <v>278</v>
      </c>
      <c r="E281" s="224" t="s">
        <v>21</v>
      </c>
      <c r="F281" s="225" t="s">
        <v>352</v>
      </c>
      <c r="G281" s="223"/>
      <c r="H281" s="226">
        <v>96.72</v>
      </c>
      <c r="I281" s="227"/>
      <c r="J281" s="223"/>
      <c r="K281" s="223"/>
      <c r="L281" s="228"/>
      <c r="M281" s="229"/>
      <c r="N281" s="230"/>
      <c r="O281" s="230"/>
      <c r="P281" s="230"/>
      <c r="Q281" s="230"/>
      <c r="R281" s="230"/>
      <c r="S281" s="230"/>
      <c r="T281" s="231"/>
      <c r="AT281" s="232" t="s">
        <v>278</v>
      </c>
      <c r="AU281" s="232" t="s">
        <v>82</v>
      </c>
      <c r="AV281" s="14" t="s">
        <v>82</v>
      </c>
      <c r="AW281" s="14" t="s">
        <v>35</v>
      </c>
      <c r="AX281" s="14" t="s">
        <v>73</v>
      </c>
      <c r="AY281" s="232" t="s">
        <v>267</v>
      </c>
    </row>
    <row r="282" spans="2:51" s="13" customFormat="1" x14ac:dyDescent="0.2">
      <c r="B282" s="212"/>
      <c r="C282" s="213"/>
      <c r="D282" s="208" t="s">
        <v>278</v>
      </c>
      <c r="E282" s="214" t="s">
        <v>21</v>
      </c>
      <c r="F282" s="215" t="s">
        <v>330</v>
      </c>
      <c r="G282" s="213"/>
      <c r="H282" s="214" t="s">
        <v>21</v>
      </c>
      <c r="I282" s="216"/>
      <c r="J282" s="213"/>
      <c r="K282" s="213"/>
      <c r="L282" s="217"/>
      <c r="M282" s="218"/>
      <c r="N282" s="219"/>
      <c r="O282" s="219"/>
      <c r="P282" s="219"/>
      <c r="Q282" s="219"/>
      <c r="R282" s="219"/>
      <c r="S282" s="219"/>
      <c r="T282" s="220"/>
      <c r="AT282" s="221" t="s">
        <v>278</v>
      </c>
      <c r="AU282" s="221" t="s">
        <v>82</v>
      </c>
      <c r="AV282" s="13" t="s">
        <v>80</v>
      </c>
      <c r="AW282" s="13" t="s">
        <v>35</v>
      </c>
      <c r="AX282" s="13" t="s">
        <v>73</v>
      </c>
      <c r="AY282" s="221" t="s">
        <v>267</v>
      </c>
    </row>
    <row r="283" spans="2:51" s="14" customFormat="1" x14ac:dyDescent="0.2">
      <c r="B283" s="222"/>
      <c r="C283" s="223"/>
      <c r="D283" s="208" t="s">
        <v>278</v>
      </c>
      <c r="E283" s="224" t="s">
        <v>21</v>
      </c>
      <c r="F283" s="225" t="s">
        <v>353</v>
      </c>
      <c r="G283" s="223"/>
      <c r="H283" s="226">
        <v>55.8</v>
      </c>
      <c r="I283" s="227"/>
      <c r="J283" s="223"/>
      <c r="K283" s="223"/>
      <c r="L283" s="228"/>
      <c r="M283" s="229"/>
      <c r="N283" s="230"/>
      <c r="O283" s="230"/>
      <c r="P283" s="230"/>
      <c r="Q283" s="230"/>
      <c r="R283" s="230"/>
      <c r="S283" s="230"/>
      <c r="T283" s="231"/>
      <c r="AT283" s="232" t="s">
        <v>278</v>
      </c>
      <c r="AU283" s="232" t="s">
        <v>82</v>
      </c>
      <c r="AV283" s="14" t="s">
        <v>82</v>
      </c>
      <c r="AW283" s="14" t="s">
        <v>35</v>
      </c>
      <c r="AX283" s="14" t="s">
        <v>73</v>
      </c>
      <c r="AY283" s="232" t="s">
        <v>267</v>
      </c>
    </row>
    <row r="284" spans="2:51" s="14" customFormat="1" x14ac:dyDescent="0.2">
      <c r="B284" s="222"/>
      <c r="C284" s="223"/>
      <c r="D284" s="208" t="s">
        <v>278</v>
      </c>
      <c r="E284" s="224" t="s">
        <v>21</v>
      </c>
      <c r="F284" s="225" t="s">
        <v>354</v>
      </c>
      <c r="G284" s="223"/>
      <c r="H284" s="226">
        <v>74.25</v>
      </c>
      <c r="I284" s="227"/>
      <c r="J284" s="223"/>
      <c r="K284" s="223"/>
      <c r="L284" s="228"/>
      <c r="M284" s="229"/>
      <c r="N284" s="230"/>
      <c r="O284" s="230"/>
      <c r="P284" s="230"/>
      <c r="Q284" s="230"/>
      <c r="R284" s="230"/>
      <c r="S284" s="230"/>
      <c r="T284" s="231"/>
      <c r="AT284" s="232" t="s">
        <v>278</v>
      </c>
      <c r="AU284" s="232" t="s">
        <v>82</v>
      </c>
      <c r="AV284" s="14" t="s">
        <v>82</v>
      </c>
      <c r="AW284" s="14" t="s">
        <v>35</v>
      </c>
      <c r="AX284" s="14" t="s">
        <v>73</v>
      </c>
      <c r="AY284" s="232" t="s">
        <v>267</v>
      </c>
    </row>
    <row r="285" spans="2:51" s="13" customFormat="1" x14ac:dyDescent="0.2">
      <c r="B285" s="212"/>
      <c r="C285" s="213"/>
      <c r="D285" s="208" t="s">
        <v>278</v>
      </c>
      <c r="E285" s="214" t="s">
        <v>21</v>
      </c>
      <c r="F285" s="215" t="s">
        <v>408</v>
      </c>
      <c r="G285" s="213"/>
      <c r="H285" s="214" t="s">
        <v>21</v>
      </c>
      <c r="I285" s="216"/>
      <c r="J285" s="213"/>
      <c r="K285" s="213"/>
      <c r="L285" s="217"/>
      <c r="M285" s="218"/>
      <c r="N285" s="219"/>
      <c r="O285" s="219"/>
      <c r="P285" s="219"/>
      <c r="Q285" s="219"/>
      <c r="R285" s="219"/>
      <c r="S285" s="219"/>
      <c r="T285" s="220"/>
      <c r="AT285" s="221" t="s">
        <v>278</v>
      </c>
      <c r="AU285" s="221" t="s">
        <v>82</v>
      </c>
      <c r="AV285" s="13" t="s">
        <v>80</v>
      </c>
      <c r="AW285" s="13" t="s">
        <v>35</v>
      </c>
      <c r="AX285" s="13" t="s">
        <v>73</v>
      </c>
      <c r="AY285" s="221" t="s">
        <v>267</v>
      </c>
    </row>
    <row r="286" spans="2:51" s="14" customFormat="1" x14ac:dyDescent="0.2">
      <c r="B286" s="222"/>
      <c r="C286" s="223"/>
      <c r="D286" s="208" t="s">
        <v>278</v>
      </c>
      <c r="E286" s="224" t="s">
        <v>21</v>
      </c>
      <c r="F286" s="225" t="s">
        <v>426</v>
      </c>
      <c r="G286" s="223"/>
      <c r="H286" s="226">
        <v>-3.3260000000000001</v>
      </c>
      <c r="I286" s="227"/>
      <c r="J286" s="223"/>
      <c r="K286" s="223"/>
      <c r="L286" s="228"/>
      <c r="M286" s="229"/>
      <c r="N286" s="230"/>
      <c r="O286" s="230"/>
      <c r="P286" s="230"/>
      <c r="Q286" s="230"/>
      <c r="R286" s="230"/>
      <c r="S286" s="230"/>
      <c r="T286" s="231"/>
      <c r="AT286" s="232" t="s">
        <v>278</v>
      </c>
      <c r="AU286" s="232" t="s">
        <v>82</v>
      </c>
      <c r="AV286" s="14" t="s">
        <v>82</v>
      </c>
      <c r="AW286" s="14" t="s">
        <v>35</v>
      </c>
      <c r="AX286" s="14" t="s">
        <v>73</v>
      </c>
      <c r="AY286" s="232" t="s">
        <v>267</v>
      </c>
    </row>
    <row r="287" spans="2:51" s="14" customFormat="1" x14ac:dyDescent="0.2">
      <c r="B287" s="222"/>
      <c r="C287" s="223"/>
      <c r="D287" s="208" t="s">
        <v>278</v>
      </c>
      <c r="E287" s="224" t="s">
        <v>21</v>
      </c>
      <c r="F287" s="225" t="s">
        <v>427</v>
      </c>
      <c r="G287" s="223"/>
      <c r="H287" s="226">
        <v>-1</v>
      </c>
      <c r="I287" s="227"/>
      <c r="J287" s="223"/>
      <c r="K287" s="223"/>
      <c r="L287" s="228"/>
      <c r="M287" s="229"/>
      <c r="N287" s="230"/>
      <c r="O287" s="230"/>
      <c r="P287" s="230"/>
      <c r="Q287" s="230"/>
      <c r="R287" s="230"/>
      <c r="S287" s="230"/>
      <c r="T287" s="231"/>
      <c r="AT287" s="232" t="s">
        <v>278</v>
      </c>
      <c r="AU287" s="232" t="s">
        <v>82</v>
      </c>
      <c r="AV287" s="14" t="s">
        <v>82</v>
      </c>
      <c r="AW287" s="14" t="s">
        <v>35</v>
      </c>
      <c r="AX287" s="14" t="s">
        <v>73</v>
      </c>
      <c r="AY287" s="232" t="s">
        <v>267</v>
      </c>
    </row>
    <row r="288" spans="2:51" s="14" customFormat="1" x14ac:dyDescent="0.2">
      <c r="B288" s="222"/>
      <c r="C288" s="223"/>
      <c r="D288" s="208" t="s">
        <v>278</v>
      </c>
      <c r="E288" s="224" t="s">
        <v>21</v>
      </c>
      <c r="F288" s="225" t="s">
        <v>428</v>
      </c>
      <c r="G288" s="223"/>
      <c r="H288" s="226">
        <v>-7.9770000000000003</v>
      </c>
      <c r="I288" s="227"/>
      <c r="J288" s="223"/>
      <c r="K288" s="223"/>
      <c r="L288" s="228"/>
      <c r="M288" s="229"/>
      <c r="N288" s="230"/>
      <c r="O288" s="230"/>
      <c r="P288" s="230"/>
      <c r="Q288" s="230"/>
      <c r="R288" s="230"/>
      <c r="S288" s="230"/>
      <c r="T288" s="231"/>
      <c r="AT288" s="232" t="s">
        <v>278</v>
      </c>
      <c r="AU288" s="232" t="s">
        <v>82</v>
      </c>
      <c r="AV288" s="14" t="s">
        <v>82</v>
      </c>
      <c r="AW288" s="14" t="s">
        <v>35</v>
      </c>
      <c r="AX288" s="14" t="s">
        <v>73</v>
      </c>
      <c r="AY288" s="232" t="s">
        <v>267</v>
      </c>
    </row>
    <row r="289" spans="1:65" s="13" customFormat="1" x14ac:dyDescent="0.2">
      <c r="B289" s="212"/>
      <c r="C289" s="213"/>
      <c r="D289" s="208" t="s">
        <v>278</v>
      </c>
      <c r="E289" s="214" t="s">
        <v>21</v>
      </c>
      <c r="F289" s="215" t="s">
        <v>429</v>
      </c>
      <c r="G289" s="213"/>
      <c r="H289" s="214" t="s">
        <v>21</v>
      </c>
      <c r="I289" s="216"/>
      <c r="J289" s="213"/>
      <c r="K289" s="213"/>
      <c r="L289" s="217"/>
      <c r="M289" s="218"/>
      <c r="N289" s="219"/>
      <c r="O289" s="219"/>
      <c r="P289" s="219"/>
      <c r="Q289" s="219"/>
      <c r="R289" s="219"/>
      <c r="S289" s="219"/>
      <c r="T289" s="220"/>
      <c r="AT289" s="221" t="s">
        <v>278</v>
      </c>
      <c r="AU289" s="221" t="s">
        <v>82</v>
      </c>
      <c r="AV289" s="13" t="s">
        <v>80</v>
      </c>
      <c r="AW289" s="13" t="s">
        <v>35</v>
      </c>
      <c r="AX289" s="13" t="s">
        <v>73</v>
      </c>
      <c r="AY289" s="221" t="s">
        <v>267</v>
      </c>
    </row>
    <row r="290" spans="1:65" s="14" customFormat="1" x14ac:dyDescent="0.2">
      <c r="B290" s="222"/>
      <c r="C290" s="223"/>
      <c r="D290" s="208" t="s">
        <v>278</v>
      </c>
      <c r="E290" s="224" t="s">
        <v>21</v>
      </c>
      <c r="F290" s="225" t="s">
        <v>430</v>
      </c>
      <c r="G290" s="223"/>
      <c r="H290" s="226">
        <v>-9.4250000000000007</v>
      </c>
      <c r="I290" s="227"/>
      <c r="J290" s="223"/>
      <c r="K290" s="223"/>
      <c r="L290" s="228"/>
      <c r="M290" s="229"/>
      <c r="N290" s="230"/>
      <c r="O290" s="230"/>
      <c r="P290" s="230"/>
      <c r="Q290" s="230"/>
      <c r="R290" s="230"/>
      <c r="S290" s="230"/>
      <c r="T290" s="231"/>
      <c r="AT290" s="232" t="s">
        <v>278</v>
      </c>
      <c r="AU290" s="232" t="s">
        <v>82</v>
      </c>
      <c r="AV290" s="14" t="s">
        <v>82</v>
      </c>
      <c r="AW290" s="14" t="s">
        <v>35</v>
      </c>
      <c r="AX290" s="14" t="s">
        <v>73</v>
      </c>
      <c r="AY290" s="232" t="s">
        <v>267</v>
      </c>
    </row>
    <row r="291" spans="1:65" s="14" customFormat="1" x14ac:dyDescent="0.2">
      <c r="B291" s="222"/>
      <c r="C291" s="223"/>
      <c r="D291" s="208" t="s">
        <v>278</v>
      </c>
      <c r="E291" s="224" t="s">
        <v>21</v>
      </c>
      <c r="F291" s="225" t="s">
        <v>431</v>
      </c>
      <c r="G291" s="223"/>
      <c r="H291" s="226">
        <v>-4</v>
      </c>
      <c r="I291" s="227"/>
      <c r="J291" s="223"/>
      <c r="K291" s="223"/>
      <c r="L291" s="228"/>
      <c r="M291" s="229"/>
      <c r="N291" s="230"/>
      <c r="O291" s="230"/>
      <c r="P291" s="230"/>
      <c r="Q291" s="230"/>
      <c r="R291" s="230"/>
      <c r="S291" s="230"/>
      <c r="T291" s="231"/>
      <c r="AT291" s="232" t="s">
        <v>278</v>
      </c>
      <c r="AU291" s="232" t="s">
        <v>82</v>
      </c>
      <c r="AV291" s="14" t="s">
        <v>82</v>
      </c>
      <c r="AW291" s="14" t="s">
        <v>35</v>
      </c>
      <c r="AX291" s="14" t="s">
        <v>73</v>
      </c>
      <c r="AY291" s="232" t="s">
        <v>267</v>
      </c>
    </row>
    <row r="292" spans="1:65" s="14" customFormat="1" x14ac:dyDescent="0.2">
      <c r="B292" s="222"/>
      <c r="C292" s="223"/>
      <c r="D292" s="208" t="s">
        <v>278</v>
      </c>
      <c r="E292" s="224" t="s">
        <v>21</v>
      </c>
      <c r="F292" s="225" t="s">
        <v>432</v>
      </c>
      <c r="G292" s="223"/>
      <c r="H292" s="226">
        <v>-28.748999999999999</v>
      </c>
      <c r="I292" s="227"/>
      <c r="J292" s="223"/>
      <c r="K292" s="223"/>
      <c r="L292" s="228"/>
      <c r="M292" s="229"/>
      <c r="N292" s="230"/>
      <c r="O292" s="230"/>
      <c r="P292" s="230"/>
      <c r="Q292" s="230"/>
      <c r="R292" s="230"/>
      <c r="S292" s="230"/>
      <c r="T292" s="231"/>
      <c r="AT292" s="232" t="s">
        <v>278</v>
      </c>
      <c r="AU292" s="232" t="s">
        <v>82</v>
      </c>
      <c r="AV292" s="14" t="s">
        <v>82</v>
      </c>
      <c r="AW292" s="14" t="s">
        <v>35</v>
      </c>
      <c r="AX292" s="14" t="s">
        <v>73</v>
      </c>
      <c r="AY292" s="232" t="s">
        <v>267</v>
      </c>
    </row>
    <row r="293" spans="1:65" s="15" customFormat="1" x14ac:dyDescent="0.2">
      <c r="B293" s="233"/>
      <c r="C293" s="234"/>
      <c r="D293" s="208" t="s">
        <v>278</v>
      </c>
      <c r="E293" s="235" t="s">
        <v>21</v>
      </c>
      <c r="F293" s="236" t="s">
        <v>326</v>
      </c>
      <c r="G293" s="234"/>
      <c r="H293" s="237">
        <v>503.49299999999999</v>
      </c>
      <c r="I293" s="238"/>
      <c r="J293" s="234"/>
      <c r="K293" s="234"/>
      <c r="L293" s="239"/>
      <c r="M293" s="240"/>
      <c r="N293" s="241"/>
      <c r="O293" s="241"/>
      <c r="P293" s="241"/>
      <c r="Q293" s="241"/>
      <c r="R293" s="241"/>
      <c r="S293" s="241"/>
      <c r="T293" s="242"/>
      <c r="AT293" s="243" t="s">
        <v>278</v>
      </c>
      <c r="AU293" s="243" t="s">
        <v>82</v>
      </c>
      <c r="AV293" s="15" t="s">
        <v>142</v>
      </c>
      <c r="AW293" s="15" t="s">
        <v>35</v>
      </c>
      <c r="AX293" s="15" t="s">
        <v>73</v>
      </c>
      <c r="AY293" s="243" t="s">
        <v>267</v>
      </c>
    </row>
    <row r="294" spans="1:65" s="16" customFormat="1" x14ac:dyDescent="0.2">
      <c r="B294" s="244"/>
      <c r="C294" s="245"/>
      <c r="D294" s="208" t="s">
        <v>278</v>
      </c>
      <c r="E294" s="246" t="s">
        <v>21</v>
      </c>
      <c r="F294" s="247" t="s">
        <v>355</v>
      </c>
      <c r="G294" s="245"/>
      <c r="H294" s="248">
        <v>1774.856</v>
      </c>
      <c r="I294" s="249"/>
      <c r="J294" s="245"/>
      <c r="K294" s="245"/>
      <c r="L294" s="250"/>
      <c r="M294" s="251"/>
      <c r="N294" s="252"/>
      <c r="O294" s="252"/>
      <c r="P294" s="252"/>
      <c r="Q294" s="252"/>
      <c r="R294" s="252"/>
      <c r="S294" s="252"/>
      <c r="T294" s="253"/>
      <c r="AT294" s="254" t="s">
        <v>278</v>
      </c>
      <c r="AU294" s="254" t="s">
        <v>82</v>
      </c>
      <c r="AV294" s="16" t="s">
        <v>274</v>
      </c>
      <c r="AW294" s="16" t="s">
        <v>35</v>
      </c>
      <c r="AX294" s="16" t="s">
        <v>80</v>
      </c>
      <c r="AY294" s="254" t="s">
        <v>267</v>
      </c>
    </row>
    <row r="295" spans="1:65" s="2" customFormat="1" ht="33" customHeight="1" x14ac:dyDescent="0.2">
      <c r="A295" s="36"/>
      <c r="B295" s="37"/>
      <c r="C295" s="195" t="s">
        <v>8</v>
      </c>
      <c r="D295" s="195" t="s">
        <v>269</v>
      </c>
      <c r="E295" s="196" t="s">
        <v>433</v>
      </c>
      <c r="F295" s="197" t="s">
        <v>434</v>
      </c>
      <c r="G295" s="198" t="s">
        <v>320</v>
      </c>
      <c r="H295" s="199">
        <v>1066.2909999999999</v>
      </c>
      <c r="I295" s="200"/>
      <c r="J295" s="201">
        <f>ROUND(I295*H295,2)</f>
        <v>0</v>
      </c>
      <c r="K295" s="197" t="s">
        <v>273</v>
      </c>
      <c r="L295" s="41"/>
      <c r="M295" s="202" t="s">
        <v>21</v>
      </c>
      <c r="N295" s="203" t="s">
        <v>44</v>
      </c>
      <c r="O295" s="66"/>
      <c r="P295" s="204">
        <f>O295*H295</f>
        <v>0</v>
      </c>
      <c r="Q295" s="204">
        <v>0</v>
      </c>
      <c r="R295" s="204">
        <f>Q295*H295</f>
        <v>0</v>
      </c>
      <c r="S295" s="204">
        <v>0</v>
      </c>
      <c r="T295" s="205">
        <f>S295*H295</f>
        <v>0</v>
      </c>
      <c r="U295" s="36"/>
      <c r="V295" s="36"/>
      <c r="W295" s="36"/>
      <c r="X295" s="36"/>
      <c r="Y295" s="36"/>
      <c r="Z295" s="36"/>
      <c r="AA295" s="36"/>
      <c r="AB295" s="36"/>
      <c r="AC295" s="36"/>
      <c r="AD295" s="36"/>
      <c r="AE295" s="36"/>
      <c r="AR295" s="206" t="s">
        <v>274</v>
      </c>
      <c r="AT295" s="206" t="s">
        <v>269</v>
      </c>
      <c r="AU295" s="206" t="s">
        <v>82</v>
      </c>
      <c r="AY295" s="19" t="s">
        <v>267</v>
      </c>
      <c r="BE295" s="207">
        <f>IF(N295="základní",J295,0)</f>
        <v>0</v>
      </c>
      <c r="BF295" s="207">
        <f>IF(N295="snížená",J295,0)</f>
        <v>0</v>
      </c>
      <c r="BG295" s="207">
        <f>IF(N295="zákl. přenesená",J295,0)</f>
        <v>0</v>
      </c>
      <c r="BH295" s="207">
        <f>IF(N295="sníž. přenesená",J295,0)</f>
        <v>0</v>
      </c>
      <c r="BI295" s="207">
        <f>IF(N295="nulová",J295,0)</f>
        <v>0</v>
      </c>
      <c r="BJ295" s="19" t="s">
        <v>80</v>
      </c>
      <c r="BK295" s="207">
        <f>ROUND(I295*H295,2)</f>
        <v>0</v>
      </c>
      <c r="BL295" s="19" t="s">
        <v>274</v>
      </c>
      <c r="BM295" s="206" t="s">
        <v>435</v>
      </c>
    </row>
    <row r="296" spans="1:65" s="2" customFormat="1" ht="146.25" x14ac:dyDescent="0.2">
      <c r="A296" s="36"/>
      <c r="B296" s="37"/>
      <c r="C296" s="38"/>
      <c r="D296" s="208" t="s">
        <v>276</v>
      </c>
      <c r="E296" s="38"/>
      <c r="F296" s="209" t="s">
        <v>436</v>
      </c>
      <c r="G296" s="38"/>
      <c r="H296" s="38"/>
      <c r="I296" s="118"/>
      <c r="J296" s="38"/>
      <c r="K296" s="38"/>
      <c r="L296" s="41"/>
      <c r="M296" s="210"/>
      <c r="N296" s="211"/>
      <c r="O296" s="66"/>
      <c r="P296" s="66"/>
      <c r="Q296" s="66"/>
      <c r="R296" s="66"/>
      <c r="S296" s="66"/>
      <c r="T296" s="67"/>
      <c r="U296" s="36"/>
      <c r="V296" s="36"/>
      <c r="W296" s="36"/>
      <c r="X296" s="36"/>
      <c r="Y296" s="36"/>
      <c r="Z296" s="36"/>
      <c r="AA296" s="36"/>
      <c r="AB296" s="36"/>
      <c r="AC296" s="36"/>
      <c r="AD296" s="36"/>
      <c r="AE296" s="36"/>
      <c r="AT296" s="19" t="s">
        <v>276</v>
      </c>
      <c r="AU296" s="19" t="s">
        <v>82</v>
      </c>
    </row>
    <row r="297" spans="1:65" s="13" customFormat="1" ht="22.5" x14ac:dyDescent="0.2">
      <c r="B297" s="212"/>
      <c r="C297" s="213"/>
      <c r="D297" s="208" t="s">
        <v>278</v>
      </c>
      <c r="E297" s="214" t="s">
        <v>21</v>
      </c>
      <c r="F297" s="215" t="s">
        <v>437</v>
      </c>
      <c r="G297" s="213"/>
      <c r="H297" s="214" t="s">
        <v>21</v>
      </c>
      <c r="I297" s="216"/>
      <c r="J297" s="213"/>
      <c r="K297" s="213"/>
      <c r="L297" s="217"/>
      <c r="M297" s="218"/>
      <c r="N297" s="219"/>
      <c r="O297" s="219"/>
      <c r="P297" s="219"/>
      <c r="Q297" s="219"/>
      <c r="R297" s="219"/>
      <c r="S297" s="219"/>
      <c r="T297" s="220"/>
      <c r="AT297" s="221" t="s">
        <v>278</v>
      </c>
      <c r="AU297" s="221" t="s">
        <v>82</v>
      </c>
      <c r="AV297" s="13" t="s">
        <v>80</v>
      </c>
      <c r="AW297" s="13" t="s">
        <v>35</v>
      </c>
      <c r="AX297" s="13" t="s">
        <v>73</v>
      </c>
      <c r="AY297" s="221" t="s">
        <v>267</v>
      </c>
    </row>
    <row r="298" spans="1:65" s="15" customFormat="1" x14ac:dyDescent="0.2">
      <c r="B298" s="233"/>
      <c r="C298" s="234"/>
      <c r="D298" s="208" t="s">
        <v>278</v>
      </c>
      <c r="E298" s="235" t="s">
        <v>21</v>
      </c>
      <c r="F298" s="236" t="s">
        <v>326</v>
      </c>
      <c r="G298" s="234"/>
      <c r="H298" s="237">
        <v>686.65</v>
      </c>
      <c r="I298" s="238"/>
      <c r="J298" s="234"/>
      <c r="K298" s="234"/>
      <c r="L298" s="239"/>
      <c r="M298" s="240"/>
      <c r="N298" s="241"/>
      <c r="O298" s="241"/>
      <c r="P298" s="241"/>
      <c r="Q298" s="241"/>
      <c r="R298" s="241"/>
      <c r="S298" s="241"/>
      <c r="T298" s="242"/>
      <c r="AT298" s="243" t="s">
        <v>278</v>
      </c>
      <c r="AU298" s="243" t="s">
        <v>82</v>
      </c>
      <c r="AV298" s="15" t="s">
        <v>142</v>
      </c>
      <c r="AW298" s="15" t="s">
        <v>35</v>
      </c>
      <c r="AX298" s="15" t="s">
        <v>73</v>
      </c>
      <c r="AY298" s="243" t="s">
        <v>267</v>
      </c>
    </row>
    <row r="299" spans="1:65" s="15" customFormat="1" x14ac:dyDescent="0.2">
      <c r="B299" s="233"/>
      <c r="C299" s="234"/>
      <c r="D299" s="208" t="s">
        <v>278</v>
      </c>
      <c r="E299" s="235" t="s">
        <v>21</v>
      </c>
      <c r="F299" s="236" t="s">
        <v>326</v>
      </c>
      <c r="G299" s="234"/>
      <c r="H299" s="237">
        <v>-85.278000000000006</v>
      </c>
      <c r="I299" s="238"/>
      <c r="J299" s="234"/>
      <c r="K299" s="234"/>
      <c r="L299" s="239"/>
      <c r="M299" s="240"/>
      <c r="N299" s="241"/>
      <c r="O299" s="241"/>
      <c r="P299" s="241"/>
      <c r="Q299" s="241"/>
      <c r="R299" s="241"/>
      <c r="S299" s="241"/>
      <c r="T299" s="242"/>
      <c r="AT299" s="243" t="s">
        <v>278</v>
      </c>
      <c r="AU299" s="243" t="s">
        <v>82</v>
      </c>
      <c r="AV299" s="15" t="s">
        <v>142</v>
      </c>
      <c r="AW299" s="15" t="s">
        <v>35</v>
      </c>
      <c r="AX299" s="15" t="s">
        <v>73</v>
      </c>
      <c r="AY299" s="243" t="s">
        <v>267</v>
      </c>
    </row>
    <row r="300" spans="1:65" s="13" customFormat="1" x14ac:dyDescent="0.2">
      <c r="B300" s="212"/>
      <c r="C300" s="213"/>
      <c r="D300" s="208" t="s">
        <v>278</v>
      </c>
      <c r="E300" s="214" t="s">
        <v>21</v>
      </c>
      <c r="F300" s="215" t="s">
        <v>438</v>
      </c>
      <c r="G300" s="213"/>
      <c r="H300" s="214" t="s">
        <v>21</v>
      </c>
      <c r="I300" s="216"/>
      <c r="J300" s="213"/>
      <c r="K300" s="213"/>
      <c r="L300" s="217"/>
      <c r="M300" s="218"/>
      <c r="N300" s="219"/>
      <c r="O300" s="219"/>
      <c r="P300" s="219"/>
      <c r="Q300" s="219"/>
      <c r="R300" s="219"/>
      <c r="S300" s="219"/>
      <c r="T300" s="220"/>
      <c r="AT300" s="221" t="s">
        <v>278</v>
      </c>
      <c r="AU300" s="221" t="s">
        <v>82</v>
      </c>
      <c r="AV300" s="13" t="s">
        <v>80</v>
      </c>
      <c r="AW300" s="13" t="s">
        <v>35</v>
      </c>
      <c r="AX300" s="13" t="s">
        <v>73</v>
      </c>
      <c r="AY300" s="221" t="s">
        <v>267</v>
      </c>
    </row>
    <row r="301" spans="1:65" s="14" customFormat="1" x14ac:dyDescent="0.2">
      <c r="B301" s="222"/>
      <c r="C301" s="223"/>
      <c r="D301" s="208" t="s">
        <v>278</v>
      </c>
      <c r="E301" s="224" t="s">
        <v>21</v>
      </c>
      <c r="F301" s="225" t="s">
        <v>439</v>
      </c>
      <c r="G301" s="223"/>
      <c r="H301" s="226">
        <v>464.91899999999998</v>
      </c>
      <c r="I301" s="227"/>
      <c r="J301" s="223"/>
      <c r="K301" s="223"/>
      <c r="L301" s="228"/>
      <c r="M301" s="229"/>
      <c r="N301" s="230"/>
      <c r="O301" s="230"/>
      <c r="P301" s="230"/>
      <c r="Q301" s="230"/>
      <c r="R301" s="230"/>
      <c r="S301" s="230"/>
      <c r="T301" s="231"/>
      <c r="AT301" s="232" t="s">
        <v>278</v>
      </c>
      <c r="AU301" s="232" t="s">
        <v>82</v>
      </c>
      <c r="AV301" s="14" t="s">
        <v>82</v>
      </c>
      <c r="AW301" s="14" t="s">
        <v>35</v>
      </c>
      <c r="AX301" s="14" t="s">
        <v>73</v>
      </c>
      <c r="AY301" s="232" t="s">
        <v>267</v>
      </c>
    </row>
    <row r="302" spans="1:65" s="13" customFormat="1" x14ac:dyDescent="0.2">
      <c r="B302" s="212"/>
      <c r="C302" s="213"/>
      <c r="D302" s="208" t="s">
        <v>278</v>
      </c>
      <c r="E302" s="214" t="s">
        <v>21</v>
      </c>
      <c r="F302" s="215" t="s">
        <v>440</v>
      </c>
      <c r="G302" s="213"/>
      <c r="H302" s="214" t="s">
        <v>21</v>
      </c>
      <c r="I302" s="216"/>
      <c r="J302" s="213"/>
      <c r="K302" s="213"/>
      <c r="L302" s="217"/>
      <c r="M302" s="218"/>
      <c r="N302" s="219"/>
      <c r="O302" s="219"/>
      <c r="P302" s="219"/>
      <c r="Q302" s="219"/>
      <c r="R302" s="219"/>
      <c r="S302" s="219"/>
      <c r="T302" s="220"/>
      <c r="AT302" s="221" t="s">
        <v>278</v>
      </c>
      <c r="AU302" s="221" t="s">
        <v>82</v>
      </c>
      <c r="AV302" s="13" t="s">
        <v>80</v>
      </c>
      <c r="AW302" s="13" t="s">
        <v>35</v>
      </c>
      <c r="AX302" s="13" t="s">
        <v>73</v>
      </c>
      <c r="AY302" s="221" t="s">
        <v>267</v>
      </c>
    </row>
    <row r="303" spans="1:65" s="2" customFormat="1" ht="21.75" customHeight="1" x14ac:dyDescent="0.2">
      <c r="A303" s="36"/>
      <c r="B303" s="37"/>
      <c r="C303" s="195" t="s">
        <v>441</v>
      </c>
      <c r="D303" s="195" t="s">
        <v>269</v>
      </c>
      <c r="E303" s="196" t="s">
        <v>442</v>
      </c>
      <c r="F303" s="197" t="s">
        <v>443</v>
      </c>
      <c r="G303" s="198" t="s">
        <v>272</v>
      </c>
      <c r="H303" s="199">
        <v>566.48400000000004</v>
      </c>
      <c r="I303" s="200"/>
      <c r="J303" s="201">
        <f>ROUND(I303*H303,2)</f>
        <v>0</v>
      </c>
      <c r="K303" s="197" t="s">
        <v>273</v>
      </c>
      <c r="L303" s="41"/>
      <c r="M303" s="202" t="s">
        <v>21</v>
      </c>
      <c r="N303" s="203" t="s">
        <v>44</v>
      </c>
      <c r="O303" s="66"/>
      <c r="P303" s="204">
        <f>O303*H303</f>
        <v>0</v>
      </c>
      <c r="Q303" s="204">
        <v>0</v>
      </c>
      <c r="R303" s="204">
        <f>Q303*H303</f>
        <v>0</v>
      </c>
      <c r="S303" s="204">
        <v>0</v>
      </c>
      <c r="T303" s="205">
        <f>S303*H303</f>
        <v>0</v>
      </c>
      <c r="U303" s="36"/>
      <c r="V303" s="36"/>
      <c r="W303" s="36"/>
      <c r="X303" s="36"/>
      <c r="Y303" s="36"/>
      <c r="Z303" s="36"/>
      <c r="AA303" s="36"/>
      <c r="AB303" s="36"/>
      <c r="AC303" s="36"/>
      <c r="AD303" s="36"/>
      <c r="AE303" s="36"/>
      <c r="AR303" s="206" t="s">
        <v>274</v>
      </c>
      <c r="AT303" s="206" t="s">
        <v>269</v>
      </c>
      <c r="AU303" s="206" t="s">
        <v>82</v>
      </c>
      <c r="AY303" s="19" t="s">
        <v>267</v>
      </c>
      <c r="BE303" s="207">
        <f>IF(N303="základní",J303,0)</f>
        <v>0</v>
      </c>
      <c r="BF303" s="207">
        <f>IF(N303="snížená",J303,0)</f>
        <v>0</v>
      </c>
      <c r="BG303" s="207">
        <f>IF(N303="zákl. přenesená",J303,0)</f>
        <v>0</v>
      </c>
      <c r="BH303" s="207">
        <f>IF(N303="sníž. přenesená",J303,0)</f>
        <v>0</v>
      </c>
      <c r="BI303" s="207">
        <f>IF(N303="nulová",J303,0)</f>
        <v>0</v>
      </c>
      <c r="BJ303" s="19" t="s">
        <v>80</v>
      </c>
      <c r="BK303" s="207">
        <f>ROUND(I303*H303,2)</f>
        <v>0</v>
      </c>
      <c r="BL303" s="19" t="s">
        <v>274</v>
      </c>
      <c r="BM303" s="206" t="s">
        <v>444</v>
      </c>
    </row>
    <row r="304" spans="1:65" s="2" customFormat="1" ht="48.75" x14ac:dyDescent="0.2">
      <c r="A304" s="36"/>
      <c r="B304" s="37"/>
      <c r="C304" s="38"/>
      <c r="D304" s="208" t="s">
        <v>276</v>
      </c>
      <c r="E304" s="38"/>
      <c r="F304" s="209" t="s">
        <v>445</v>
      </c>
      <c r="G304" s="38"/>
      <c r="H304" s="38"/>
      <c r="I304" s="118"/>
      <c r="J304" s="38"/>
      <c r="K304" s="38"/>
      <c r="L304" s="41"/>
      <c r="M304" s="210"/>
      <c r="N304" s="211"/>
      <c r="O304" s="66"/>
      <c r="P304" s="66"/>
      <c r="Q304" s="66"/>
      <c r="R304" s="66"/>
      <c r="S304" s="66"/>
      <c r="T304" s="67"/>
      <c r="U304" s="36"/>
      <c r="V304" s="36"/>
      <c r="W304" s="36"/>
      <c r="X304" s="36"/>
      <c r="Y304" s="36"/>
      <c r="Z304" s="36"/>
      <c r="AA304" s="36"/>
      <c r="AB304" s="36"/>
      <c r="AC304" s="36"/>
      <c r="AD304" s="36"/>
      <c r="AE304" s="36"/>
      <c r="AT304" s="19" t="s">
        <v>276</v>
      </c>
      <c r="AU304" s="19" t="s">
        <v>82</v>
      </c>
    </row>
    <row r="305" spans="1:65" s="13" customFormat="1" x14ac:dyDescent="0.2">
      <c r="B305" s="212"/>
      <c r="C305" s="213"/>
      <c r="D305" s="208" t="s">
        <v>278</v>
      </c>
      <c r="E305" s="214" t="s">
        <v>21</v>
      </c>
      <c r="F305" s="215" t="s">
        <v>446</v>
      </c>
      <c r="G305" s="213"/>
      <c r="H305" s="214" t="s">
        <v>21</v>
      </c>
      <c r="I305" s="216"/>
      <c r="J305" s="213"/>
      <c r="K305" s="213"/>
      <c r="L305" s="217"/>
      <c r="M305" s="218"/>
      <c r="N305" s="219"/>
      <c r="O305" s="219"/>
      <c r="P305" s="219"/>
      <c r="Q305" s="219"/>
      <c r="R305" s="219"/>
      <c r="S305" s="219"/>
      <c r="T305" s="220"/>
      <c r="AT305" s="221" t="s">
        <v>278</v>
      </c>
      <c r="AU305" s="221" t="s">
        <v>82</v>
      </c>
      <c r="AV305" s="13" t="s">
        <v>80</v>
      </c>
      <c r="AW305" s="13" t="s">
        <v>4</v>
      </c>
      <c r="AX305" s="13" t="s">
        <v>73</v>
      </c>
      <c r="AY305" s="221" t="s">
        <v>267</v>
      </c>
    </row>
    <row r="306" spans="1:65" s="14" customFormat="1" x14ac:dyDescent="0.2">
      <c r="B306" s="222"/>
      <c r="C306" s="223"/>
      <c r="D306" s="208" t="s">
        <v>278</v>
      </c>
      <c r="E306" s="224" t="s">
        <v>21</v>
      </c>
      <c r="F306" s="225" t="s">
        <v>447</v>
      </c>
      <c r="G306" s="223"/>
      <c r="H306" s="226">
        <v>319.36</v>
      </c>
      <c r="I306" s="227"/>
      <c r="J306" s="223"/>
      <c r="K306" s="223"/>
      <c r="L306" s="228"/>
      <c r="M306" s="229"/>
      <c r="N306" s="230"/>
      <c r="O306" s="230"/>
      <c r="P306" s="230"/>
      <c r="Q306" s="230"/>
      <c r="R306" s="230"/>
      <c r="S306" s="230"/>
      <c r="T306" s="231"/>
      <c r="AT306" s="232" t="s">
        <v>278</v>
      </c>
      <c r="AU306" s="232" t="s">
        <v>82</v>
      </c>
      <c r="AV306" s="14" t="s">
        <v>82</v>
      </c>
      <c r="AW306" s="14" t="s">
        <v>35</v>
      </c>
      <c r="AX306" s="14" t="s">
        <v>73</v>
      </c>
      <c r="AY306" s="232" t="s">
        <v>267</v>
      </c>
    </row>
    <row r="307" spans="1:65" s="13" customFormat="1" x14ac:dyDescent="0.2">
      <c r="B307" s="212"/>
      <c r="C307" s="213"/>
      <c r="D307" s="208" t="s">
        <v>278</v>
      </c>
      <c r="E307" s="214" t="s">
        <v>21</v>
      </c>
      <c r="F307" s="215" t="s">
        <v>438</v>
      </c>
      <c r="G307" s="213"/>
      <c r="H307" s="214" t="s">
        <v>21</v>
      </c>
      <c r="I307" s="216"/>
      <c r="J307" s="213"/>
      <c r="K307" s="213"/>
      <c r="L307" s="217"/>
      <c r="M307" s="218"/>
      <c r="N307" s="219"/>
      <c r="O307" s="219"/>
      <c r="P307" s="219"/>
      <c r="Q307" s="219"/>
      <c r="R307" s="219"/>
      <c r="S307" s="219"/>
      <c r="T307" s="220"/>
      <c r="AT307" s="221" t="s">
        <v>278</v>
      </c>
      <c r="AU307" s="221" t="s">
        <v>82</v>
      </c>
      <c r="AV307" s="13" t="s">
        <v>80</v>
      </c>
      <c r="AW307" s="13" t="s">
        <v>35</v>
      </c>
      <c r="AX307" s="13" t="s">
        <v>73</v>
      </c>
      <c r="AY307" s="221" t="s">
        <v>267</v>
      </c>
    </row>
    <row r="308" spans="1:65" s="14" customFormat="1" x14ac:dyDescent="0.2">
      <c r="B308" s="222"/>
      <c r="C308" s="223"/>
      <c r="D308" s="208" t="s">
        <v>278</v>
      </c>
      <c r="E308" s="224" t="s">
        <v>21</v>
      </c>
      <c r="F308" s="225" t="s">
        <v>448</v>
      </c>
      <c r="G308" s="223"/>
      <c r="H308" s="226">
        <v>247.124</v>
      </c>
      <c r="I308" s="227"/>
      <c r="J308" s="223"/>
      <c r="K308" s="223"/>
      <c r="L308" s="228"/>
      <c r="M308" s="229"/>
      <c r="N308" s="230"/>
      <c r="O308" s="230"/>
      <c r="P308" s="230"/>
      <c r="Q308" s="230"/>
      <c r="R308" s="230"/>
      <c r="S308" s="230"/>
      <c r="T308" s="231"/>
      <c r="AT308" s="232" t="s">
        <v>278</v>
      </c>
      <c r="AU308" s="232" t="s">
        <v>82</v>
      </c>
      <c r="AV308" s="14" t="s">
        <v>82</v>
      </c>
      <c r="AW308" s="14" t="s">
        <v>35</v>
      </c>
      <c r="AX308" s="14" t="s">
        <v>73</v>
      </c>
      <c r="AY308" s="232" t="s">
        <v>267</v>
      </c>
    </row>
    <row r="309" spans="1:65" s="16" customFormat="1" x14ac:dyDescent="0.2">
      <c r="B309" s="244"/>
      <c r="C309" s="245"/>
      <c r="D309" s="208" t="s">
        <v>278</v>
      </c>
      <c r="E309" s="246" t="s">
        <v>21</v>
      </c>
      <c r="F309" s="247" t="s">
        <v>355</v>
      </c>
      <c r="G309" s="245"/>
      <c r="H309" s="248">
        <v>566.48400000000004</v>
      </c>
      <c r="I309" s="249"/>
      <c r="J309" s="245"/>
      <c r="K309" s="245"/>
      <c r="L309" s="250"/>
      <c r="M309" s="251"/>
      <c r="N309" s="252"/>
      <c r="O309" s="252"/>
      <c r="P309" s="252"/>
      <c r="Q309" s="252"/>
      <c r="R309" s="252"/>
      <c r="S309" s="252"/>
      <c r="T309" s="253"/>
      <c r="AT309" s="254" t="s">
        <v>278</v>
      </c>
      <c r="AU309" s="254" t="s">
        <v>82</v>
      </c>
      <c r="AV309" s="16" t="s">
        <v>274</v>
      </c>
      <c r="AW309" s="16" t="s">
        <v>35</v>
      </c>
      <c r="AX309" s="16" t="s">
        <v>80</v>
      </c>
      <c r="AY309" s="254" t="s">
        <v>267</v>
      </c>
    </row>
    <row r="310" spans="1:65" s="12" customFormat="1" ht="20.85" customHeight="1" x14ac:dyDescent="0.2">
      <c r="B310" s="179"/>
      <c r="C310" s="180"/>
      <c r="D310" s="181" t="s">
        <v>72</v>
      </c>
      <c r="E310" s="193" t="s">
        <v>8</v>
      </c>
      <c r="F310" s="193" t="s">
        <v>449</v>
      </c>
      <c r="G310" s="180"/>
      <c r="H310" s="180"/>
      <c r="I310" s="183"/>
      <c r="J310" s="194">
        <f>BK310</f>
        <v>0</v>
      </c>
      <c r="K310" s="180"/>
      <c r="L310" s="185"/>
      <c r="M310" s="186"/>
      <c r="N310" s="187"/>
      <c r="O310" s="187"/>
      <c r="P310" s="188">
        <f>SUM(P311:P314)</f>
        <v>0</v>
      </c>
      <c r="Q310" s="187"/>
      <c r="R310" s="188">
        <f>SUM(R311:R314)</f>
        <v>17.28</v>
      </c>
      <c r="S310" s="187"/>
      <c r="T310" s="189">
        <f>SUM(T311:T314)</f>
        <v>0</v>
      </c>
      <c r="AR310" s="190" t="s">
        <v>80</v>
      </c>
      <c r="AT310" s="191" t="s">
        <v>72</v>
      </c>
      <c r="AU310" s="191" t="s">
        <v>82</v>
      </c>
      <c r="AY310" s="190" t="s">
        <v>267</v>
      </c>
      <c r="BK310" s="192">
        <f>SUM(BK311:BK314)</f>
        <v>0</v>
      </c>
    </row>
    <row r="311" spans="1:65" s="2" customFormat="1" ht="33" customHeight="1" x14ac:dyDescent="0.2">
      <c r="A311" s="36"/>
      <c r="B311" s="37"/>
      <c r="C311" s="195" t="s">
        <v>450</v>
      </c>
      <c r="D311" s="195" t="s">
        <v>269</v>
      </c>
      <c r="E311" s="196" t="s">
        <v>451</v>
      </c>
      <c r="F311" s="197" t="s">
        <v>452</v>
      </c>
      <c r="G311" s="198" t="s">
        <v>272</v>
      </c>
      <c r="H311" s="199">
        <v>86.4</v>
      </c>
      <c r="I311" s="200"/>
      <c r="J311" s="201">
        <f>ROUND(I311*H311,2)</f>
        <v>0</v>
      </c>
      <c r="K311" s="197" t="s">
        <v>21</v>
      </c>
      <c r="L311" s="41"/>
      <c r="M311" s="202" t="s">
        <v>21</v>
      </c>
      <c r="N311" s="203" t="s">
        <v>44</v>
      </c>
      <c r="O311" s="66"/>
      <c r="P311" s="204">
        <f>O311*H311</f>
        <v>0</v>
      </c>
      <c r="Q311" s="204">
        <v>0.2</v>
      </c>
      <c r="R311" s="204">
        <f>Q311*H311</f>
        <v>17.28</v>
      </c>
      <c r="S311" s="204">
        <v>0</v>
      </c>
      <c r="T311" s="205">
        <f>S311*H311</f>
        <v>0</v>
      </c>
      <c r="U311" s="36"/>
      <c r="V311" s="36"/>
      <c r="W311" s="36"/>
      <c r="X311" s="36"/>
      <c r="Y311" s="36"/>
      <c r="Z311" s="36"/>
      <c r="AA311" s="36"/>
      <c r="AB311" s="36"/>
      <c r="AC311" s="36"/>
      <c r="AD311" s="36"/>
      <c r="AE311" s="36"/>
      <c r="AR311" s="206" t="s">
        <v>274</v>
      </c>
      <c r="AT311" s="206" t="s">
        <v>269</v>
      </c>
      <c r="AU311" s="206" t="s">
        <v>142</v>
      </c>
      <c r="AY311" s="19" t="s">
        <v>267</v>
      </c>
      <c r="BE311" s="207">
        <f>IF(N311="základní",J311,0)</f>
        <v>0</v>
      </c>
      <c r="BF311" s="207">
        <f>IF(N311="snížená",J311,0)</f>
        <v>0</v>
      </c>
      <c r="BG311" s="207">
        <f>IF(N311="zákl. přenesená",J311,0)</f>
        <v>0</v>
      </c>
      <c r="BH311" s="207">
        <f>IF(N311="sníž. přenesená",J311,0)</f>
        <v>0</v>
      </c>
      <c r="BI311" s="207">
        <f>IF(N311="nulová",J311,0)</f>
        <v>0</v>
      </c>
      <c r="BJ311" s="19" t="s">
        <v>80</v>
      </c>
      <c r="BK311" s="207">
        <f>ROUND(I311*H311,2)</f>
        <v>0</v>
      </c>
      <c r="BL311" s="19" t="s">
        <v>274</v>
      </c>
      <c r="BM311" s="206" t="s">
        <v>453</v>
      </c>
    </row>
    <row r="312" spans="1:65" s="2" customFormat="1" ht="58.5" x14ac:dyDescent="0.2">
      <c r="A312" s="36"/>
      <c r="B312" s="37"/>
      <c r="C312" s="38"/>
      <c r="D312" s="208" t="s">
        <v>276</v>
      </c>
      <c r="E312" s="38"/>
      <c r="F312" s="209" t="s">
        <v>454</v>
      </c>
      <c r="G312" s="38"/>
      <c r="H312" s="38"/>
      <c r="I312" s="118"/>
      <c r="J312" s="38"/>
      <c r="K312" s="38"/>
      <c r="L312" s="41"/>
      <c r="M312" s="210"/>
      <c r="N312" s="211"/>
      <c r="O312" s="66"/>
      <c r="P312" s="66"/>
      <c r="Q312" s="66"/>
      <c r="R312" s="66"/>
      <c r="S312" s="66"/>
      <c r="T312" s="67"/>
      <c r="U312" s="36"/>
      <c r="V312" s="36"/>
      <c r="W312" s="36"/>
      <c r="X312" s="36"/>
      <c r="Y312" s="36"/>
      <c r="Z312" s="36"/>
      <c r="AA312" s="36"/>
      <c r="AB312" s="36"/>
      <c r="AC312" s="36"/>
      <c r="AD312" s="36"/>
      <c r="AE312" s="36"/>
      <c r="AT312" s="19" t="s">
        <v>276</v>
      </c>
      <c r="AU312" s="19" t="s">
        <v>142</v>
      </c>
    </row>
    <row r="313" spans="1:65" s="13" customFormat="1" x14ac:dyDescent="0.2">
      <c r="B313" s="212"/>
      <c r="C313" s="213"/>
      <c r="D313" s="208" t="s">
        <v>278</v>
      </c>
      <c r="E313" s="214" t="s">
        <v>21</v>
      </c>
      <c r="F313" s="215" t="s">
        <v>455</v>
      </c>
      <c r="G313" s="213"/>
      <c r="H313" s="214" t="s">
        <v>21</v>
      </c>
      <c r="I313" s="216"/>
      <c r="J313" s="213"/>
      <c r="K313" s="213"/>
      <c r="L313" s="217"/>
      <c r="M313" s="218"/>
      <c r="N313" s="219"/>
      <c r="O313" s="219"/>
      <c r="P313" s="219"/>
      <c r="Q313" s="219"/>
      <c r="R313" s="219"/>
      <c r="S313" s="219"/>
      <c r="T313" s="220"/>
      <c r="AT313" s="221" t="s">
        <v>278</v>
      </c>
      <c r="AU313" s="221" t="s">
        <v>142</v>
      </c>
      <c r="AV313" s="13" t="s">
        <v>80</v>
      </c>
      <c r="AW313" s="13" t="s">
        <v>35</v>
      </c>
      <c r="AX313" s="13" t="s">
        <v>73</v>
      </c>
      <c r="AY313" s="221" t="s">
        <v>267</v>
      </c>
    </row>
    <row r="314" spans="1:65" s="14" customFormat="1" x14ac:dyDescent="0.2">
      <c r="B314" s="222"/>
      <c r="C314" s="223"/>
      <c r="D314" s="208" t="s">
        <v>278</v>
      </c>
      <c r="E314" s="224" t="s">
        <v>21</v>
      </c>
      <c r="F314" s="225" t="s">
        <v>456</v>
      </c>
      <c r="G314" s="223"/>
      <c r="H314" s="226">
        <v>86.4</v>
      </c>
      <c r="I314" s="227"/>
      <c r="J314" s="223"/>
      <c r="K314" s="223"/>
      <c r="L314" s="228"/>
      <c r="M314" s="229"/>
      <c r="N314" s="230"/>
      <c r="O314" s="230"/>
      <c r="P314" s="230"/>
      <c r="Q314" s="230"/>
      <c r="R314" s="230"/>
      <c r="S314" s="230"/>
      <c r="T314" s="231"/>
      <c r="AT314" s="232" t="s">
        <v>278</v>
      </c>
      <c r="AU314" s="232" t="s">
        <v>142</v>
      </c>
      <c r="AV314" s="14" t="s">
        <v>82</v>
      </c>
      <c r="AW314" s="14" t="s">
        <v>35</v>
      </c>
      <c r="AX314" s="14" t="s">
        <v>80</v>
      </c>
      <c r="AY314" s="232" t="s">
        <v>267</v>
      </c>
    </row>
    <row r="315" spans="1:65" s="12" customFormat="1" ht="22.9" customHeight="1" x14ac:dyDescent="0.2">
      <c r="B315" s="179"/>
      <c r="C315" s="180"/>
      <c r="D315" s="181" t="s">
        <v>72</v>
      </c>
      <c r="E315" s="193" t="s">
        <v>82</v>
      </c>
      <c r="F315" s="193" t="s">
        <v>457</v>
      </c>
      <c r="G315" s="180"/>
      <c r="H315" s="180"/>
      <c r="I315" s="183"/>
      <c r="J315" s="194">
        <f>BK315</f>
        <v>0</v>
      </c>
      <c r="K315" s="180"/>
      <c r="L315" s="185"/>
      <c r="M315" s="186"/>
      <c r="N315" s="187"/>
      <c r="O315" s="187"/>
      <c r="P315" s="188">
        <f>SUM(P316:P413)</f>
        <v>0</v>
      </c>
      <c r="Q315" s="187"/>
      <c r="R315" s="188">
        <f>SUM(R316:R413)</f>
        <v>877.46079468000005</v>
      </c>
      <c r="S315" s="187"/>
      <c r="T315" s="189">
        <f>SUM(T316:T413)</f>
        <v>0</v>
      </c>
      <c r="AR315" s="190" t="s">
        <v>80</v>
      </c>
      <c r="AT315" s="191" t="s">
        <v>72</v>
      </c>
      <c r="AU315" s="191" t="s">
        <v>80</v>
      </c>
      <c r="AY315" s="190" t="s">
        <v>267</v>
      </c>
      <c r="BK315" s="192">
        <f>SUM(BK316:BK413)</f>
        <v>0</v>
      </c>
    </row>
    <row r="316" spans="1:65" s="2" customFormat="1" ht="16.5" customHeight="1" x14ac:dyDescent="0.2">
      <c r="A316" s="36"/>
      <c r="B316" s="37"/>
      <c r="C316" s="195" t="s">
        <v>458</v>
      </c>
      <c r="D316" s="195" t="s">
        <v>269</v>
      </c>
      <c r="E316" s="196" t="s">
        <v>459</v>
      </c>
      <c r="F316" s="197" t="s">
        <v>460</v>
      </c>
      <c r="G316" s="198" t="s">
        <v>320</v>
      </c>
      <c r="H316" s="199">
        <v>83.531000000000006</v>
      </c>
      <c r="I316" s="200"/>
      <c r="J316" s="201">
        <f>ROUND(I316*H316,2)</f>
        <v>0</v>
      </c>
      <c r="K316" s="197" t="s">
        <v>273</v>
      </c>
      <c r="L316" s="41"/>
      <c r="M316" s="202" t="s">
        <v>21</v>
      </c>
      <c r="N316" s="203" t="s">
        <v>44</v>
      </c>
      <c r="O316" s="66"/>
      <c r="P316" s="204">
        <f>O316*H316</f>
        <v>0</v>
      </c>
      <c r="Q316" s="204">
        <v>2.2563399999999998</v>
      </c>
      <c r="R316" s="204">
        <f>Q316*H316</f>
        <v>188.47433654</v>
      </c>
      <c r="S316" s="204">
        <v>0</v>
      </c>
      <c r="T316" s="205">
        <f>S316*H316</f>
        <v>0</v>
      </c>
      <c r="U316" s="36"/>
      <c r="V316" s="36"/>
      <c r="W316" s="36"/>
      <c r="X316" s="36"/>
      <c r="Y316" s="36"/>
      <c r="Z316" s="36"/>
      <c r="AA316" s="36"/>
      <c r="AB316" s="36"/>
      <c r="AC316" s="36"/>
      <c r="AD316" s="36"/>
      <c r="AE316" s="36"/>
      <c r="AR316" s="206" t="s">
        <v>274</v>
      </c>
      <c r="AT316" s="206" t="s">
        <v>269</v>
      </c>
      <c r="AU316" s="206" t="s">
        <v>82</v>
      </c>
      <c r="AY316" s="19" t="s">
        <v>267</v>
      </c>
      <c r="BE316" s="207">
        <f>IF(N316="základní",J316,0)</f>
        <v>0</v>
      </c>
      <c r="BF316" s="207">
        <f>IF(N316="snížená",J316,0)</f>
        <v>0</v>
      </c>
      <c r="BG316" s="207">
        <f>IF(N316="zákl. přenesená",J316,0)</f>
        <v>0</v>
      </c>
      <c r="BH316" s="207">
        <f>IF(N316="sníž. přenesená",J316,0)</f>
        <v>0</v>
      </c>
      <c r="BI316" s="207">
        <f>IF(N316="nulová",J316,0)</f>
        <v>0</v>
      </c>
      <c r="BJ316" s="19" t="s">
        <v>80</v>
      </c>
      <c r="BK316" s="207">
        <f>ROUND(I316*H316,2)</f>
        <v>0</v>
      </c>
      <c r="BL316" s="19" t="s">
        <v>274</v>
      </c>
      <c r="BM316" s="206" t="s">
        <v>461</v>
      </c>
    </row>
    <row r="317" spans="1:65" s="2" customFormat="1" ht="58.5" x14ac:dyDescent="0.2">
      <c r="A317" s="36"/>
      <c r="B317" s="37"/>
      <c r="C317" s="38"/>
      <c r="D317" s="208" t="s">
        <v>276</v>
      </c>
      <c r="E317" s="38"/>
      <c r="F317" s="209" t="s">
        <v>462</v>
      </c>
      <c r="G317" s="38"/>
      <c r="H317" s="38"/>
      <c r="I317" s="118"/>
      <c r="J317" s="38"/>
      <c r="K317" s="38"/>
      <c r="L317" s="41"/>
      <c r="M317" s="210"/>
      <c r="N317" s="211"/>
      <c r="O317" s="66"/>
      <c r="P317" s="66"/>
      <c r="Q317" s="66"/>
      <c r="R317" s="66"/>
      <c r="S317" s="66"/>
      <c r="T317" s="67"/>
      <c r="U317" s="36"/>
      <c r="V317" s="36"/>
      <c r="W317" s="36"/>
      <c r="X317" s="36"/>
      <c r="Y317" s="36"/>
      <c r="Z317" s="36"/>
      <c r="AA317" s="36"/>
      <c r="AB317" s="36"/>
      <c r="AC317" s="36"/>
      <c r="AD317" s="36"/>
      <c r="AE317" s="36"/>
      <c r="AT317" s="19" t="s">
        <v>276</v>
      </c>
      <c r="AU317" s="19" t="s">
        <v>82</v>
      </c>
    </row>
    <row r="318" spans="1:65" s="13" customFormat="1" x14ac:dyDescent="0.2">
      <c r="B318" s="212"/>
      <c r="C318" s="213"/>
      <c r="D318" s="208" t="s">
        <v>278</v>
      </c>
      <c r="E318" s="214" t="s">
        <v>21</v>
      </c>
      <c r="F318" s="215" t="s">
        <v>463</v>
      </c>
      <c r="G318" s="213"/>
      <c r="H318" s="214" t="s">
        <v>21</v>
      </c>
      <c r="I318" s="216"/>
      <c r="J318" s="213"/>
      <c r="K318" s="213"/>
      <c r="L318" s="217"/>
      <c r="M318" s="218"/>
      <c r="N318" s="219"/>
      <c r="O318" s="219"/>
      <c r="P318" s="219"/>
      <c r="Q318" s="219"/>
      <c r="R318" s="219"/>
      <c r="S318" s="219"/>
      <c r="T318" s="220"/>
      <c r="AT318" s="221" t="s">
        <v>278</v>
      </c>
      <c r="AU318" s="221" t="s">
        <v>82</v>
      </c>
      <c r="AV318" s="13" t="s">
        <v>80</v>
      </c>
      <c r="AW318" s="13" t="s">
        <v>35</v>
      </c>
      <c r="AX318" s="13" t="s">
        <v>73</v>
      </c>
      <c r="AY318" s="221" t="s">
        <v>267</v>
      </c>
    </row>
    <row r="319" spans="1:65" s="13" customFormat="1" x14ac:dyDescent="0.2">
      <c r="B319" s="212"/>
      <c r="C319" s="213"/>
      <c r="D319" s="208" t="s">
        <v>278</v>
      </c>
      <c r="E319" s="214" t="s">
        <v>21</v>
      </c>
      <c r="F319" s="215" t="s">
        <v>464</v>
      </c>
      <c r="G319" s="213"/>
      <c r="H319" s="214" t="s">
        <v>21</v>
      </c>
      <c r="I319" s="216"/>
      <c r="J319" s="213"/>
      <c r="K319" s="213"/>
      <c r="L319" s="217"/>
      <c r="M319" s="218"/>
      <c r="N319" s="219"/>
      <c r="O319" s="219"/>
      <c r="P319" s="219"/>
      <c r="Q319" s="219"/>
      <c r="R319" s="219"/>
      <c r="S319" s="219"/>
      <c r="T319" s="220"/>
      <c r="AT319" s="221" t="s">
        <v>278</v>
      </c>
      <c r="AU319" s="221" t="s">
        <v>82</v>
      </c>
      <c r="AV319" s="13" t="s">
        <v>80</v>
      </c>
      <c r="AW319" s="13" t="s">
        <v>35</v>
      </c>
      <c r="AX319" s="13" t="s">
        <v>73</v>
      </c>
      <c r="AY319" s="221" t="s">
        <v>267</v>
      </c>
    </row>
    <row r="320" spans="1:65" s="14" customFormat="1" x14ac:dyDescent="0.2">
      <c r="B320" s="222"/>
      <c r="C320" s="223"/>
      <c r="D320" s="208" t="s">
        <v>278</v>
      </c>
      <c r="E320" s="224" t="s">
        <v>21</v>
      </c>
      <c r="F320" s="225" t="s">
        <v>465</v>
      </c>
      <c r="G320" s="223"/>
      <c r="H320" s="226">
        <v>51.36</v>
      </c>
      <c r="I320" s="227"/>
      <c r="J320" s="223"/>
      <c r="K320" s="223"/>
      <c r="L320" s="228"/>
      <c r="M320" s="229"/>
      <c r="N320" s="230"/>
      <c r="O320" s="230"/>
      <c r="P320" s="230"/>
      <c r="Q320" s="230"/>
      <c r="R320" s="230"/>
      <c r="S320" s="230"/>
      <c r="T320" s="231"/>
      <c r="AT320" s="232" t="s">
        <v>278</v>
      </c>
      <c r="AU320" s="232" t="s">
        <v>82</v>
      </c>
      <c r="AV320" s="14" t="s">
        <v>82</v>
      </c>
      <c r="AW320" s="14" t="s">
        <v>35</v>
      </c>
      <c r="AX320" s="14" t="s">
        <v>73</v>
      </c>
      <c r="AY320" s="232" t="s">
        <v>267</v>
      </c>
    </row>
    <row r="321" spans="2:51" s="14" customFormat="1" x14ac:dyDescent="0.2">
      <c r="B321" s="222"/>
      <c r="C321" s="223"/>
      <c r="D321" s="208" t="s">
        <v>278</v>
      </c>
      <c r="E321" s="224" t="s">
        <v>21</v>
      </c>
      <c r="F321" s="225" t="s">
        <v>466</v>
      </c>
      <c r="G321" s="223"/>
      <c r="H321" s="226">
        <v>-0.65400000000000003</v>
      </c>
      <c r="I321" s="227"/>
      <c r="J321" s="223"/>
      <c r="K321" s="223"/>
      <c r="L321" s="228"/>
      <c r="M321" s="229"/>
      <c r="N321" s="230"/>
      <c r="O321" s="230"/>
      <c r="P321" s="230"/>
      <c r="Q321" s="230"/>
      <c r="R321" s="230"/>
      <c r="S321" s="230"/>
      <c r="T321" s="231"/>
      <c r="AT321" s="232" t="s">
        <v>278</v>
      </c>
      <c r="AU321" s="232" t="s">
        <v>82</v>
      </c>
      <c r="AV321" s="14" t="s">
        <v>82</v>
      </c>
      <c r="AW321" s="14" t="s">
        <v>35</v>
      </c>
      <c r="AX321" s="14" t="s">
        <v>73</v>
      </c>
      <c r="AY321" s="232" t="s">
        <v>267</v>
      </c>
    </row>
    <row r="322" spans="2:51" s="13" customFormat="1" x14ac:dyDescent="0.2">
      <c r="B322" s="212"/>
      <c r="C322" s="213"/>
      <c r="D322" s="208" t="s">
        <v>278</v>
      </c>
      <c r="E322" s="214" t="s">
        <v>21</v>
      </c>
      <c r="F322" s="215" t="s">
        <v>467</v>
      </c>
      <c r="G322" s="213"/>
      <c r="H322" s="214" t="s">
        <v>21</v>
      </c>
      <c r="I322" s="216"/>
      <c r="J322" s="213"/>
      <c r="K322" s="213"/>
      <c r="L322" s="217"/>
      <c r="M322" s="218"/>
      <c r="N322" s="219"/>
      <c r="O322" s="219"/>
      <c r="P322" s="219"/>
      <c r="Q322" s="219"/>
      <c r="R322" s="219"/>
      <c r="S322" s="219"/>
      <c r="T322" s="220"/>
      <c r="AT322" s="221" t="s">
        <v>278</v>
      </c>
      <c r="AU322" s="221" t="s">
        <v>82</v>
      </c>
      <c r="AV322" s="13" t="s">
        <v>80</v>
      </c>
      <c r="AW322" s="13" t="s">
        <v>35</v>
      </c>
      <c r="AX322" s="13" t="s">
        <v>73</v>
      </c>
      <c r="AY322" s="221" t="s">
        <v>267</v>
      </c>
    </row>
    <row r="323" spans="2:51" s="14" customFormat="1" x14ac:dyDescent="0.2">
      <c r="B323" s="222"/>
      <c r="C323" s="223"/>
      <c r="D323" s="208" t="s">
        <v>278</v>
      </c>
      <c r="E323" s="224" t="s">
        <v>21</v>
      </c>
      <c r="F323" s="225" t="s">
        <v>468</v>
      </c>
      <c r="G323" s="223"/>
      <c r="H323" s="226">
        <v>0.4</v>
      </c>
      <c r="I323" s="227"/>
      <c r="J323" s="223"/>
      <c r="K323" s="223"/>
      <c r="L323" s="228"/>
      <c r="M323" s="229"/>
      <c r="N323" s="230"/>
      <c r="O323" s="230"/>
      <c r="P323" s="230"/>
      <c r="Q323" s="230"/>
      <c r="R323" s="230"/>
      <c r="S323" s="230"/>
      <c r="T323" s="231"/>
      <c r="AT323" s="232" t="s">
        <v>278</v>
      </c>
      <c r="AU323" s="232" t="s">
        <v>82</v>
      </c>
      <c r="AV323" s="14" t="s">
        <v>82</v>
      </c>
      <c r="AW323" s="14" t="s">
        <v>35</v>
      </c>
      <c r="AX323" s="14" t="s">
        <v>73</v>
      </c>
      <c r="AY323" s="232" t="s">
        <v>267</v>
      </c>
    </row>
    <row r="324" spans="2:51" s="14" customFormat="1" x14ac:dyDescent="0.2">
      <c r="B324" s="222"/>
      <c r="C324" s="223"/>
      <c r="D324" s="208" t="s">
        <v>278</v>
      </c>
      <c r="E324" s="224" t="s">
        <v>21</v>
      </c>
      <c r="F324" s="225" t="s">
        <v>469</v>
      </c>
      <c r="G324" s="223"/>
      <c r="H324" s="226">
        <v>3.9430000000000001</v>
      </c>
      <c r="I324" s="227"/>
      <c r="J324" s="223"/>
      <c r="K324" s="223"/>
      <c r="L324" s="228"/>
      <c r="M324" s="229"/>
      <c r="N324" s="230"/>
      <c r="O324" s="230"/>
      <c r="P324" s="230"/>
      <c r="Q324" s="230"/>
      <c r="R324" s="230"/>
      <c r="S324" s="230"/>
      <c r="T324" s="231"/>
      <c r="AT324" s="232" t="s">
        <v>278</v>
      </c>
      <c r="AU324" s="232" t="s">
        <v>82</v>
      </c>
      <c r="AV324" s="14" t="s">
        <v>82</v>
      </c>
      <c r="AW324" s="14" t="s">
        <v>35</v>
      </c>
      <c r="AX324" s="14" t="s">
        <v>73</v>
      </c>
      <c r="AY324" s="232" t="s">
        <v>267</v>
      </c>
    </row>
    <row r="325" spans="2:51" s="14" customFormat="1" x14ac:dyDescent="0.2">
      <c r="B325" s="222"/>
      <c r="C325" s="223"/>
      <c r="D325" s="208" t="s">
        <v>278</v>
      </c>
      <c r="E325" s="224" t="s">
        <v>21</v>
      </c>
      <c r="F325" s="225" t="s">
        <v>470</v>
      </c>
      <c r="G325" s="223"/>
      <c r="H325" s="226">
        <v>0.378</v>
      </c>
      <c r="I325" s="227"/>
      <c r="J325" s="223"/>
      <c r="K325" s="223"/>
      <c r="L325" s="228"/>
      <c r="M325" s="229"/>
      <c r="N325" s="230"/>
      <c r="O325" s="230"/>
      <c r="P325" s="230"/>
      <c r="Q325" s="230"/>
      <c r="R325" s="230"/>
      <c r="S325" s="230"/>
      <c r="T325" s="231"/>
      <c r="AT325" s="232" t="s">
        <v>278</v>
      </c>
      <c r="AU325" s="232" t="s">
        <v>82</v>
      </c>
      <c r="AV325" s="14" t="s">
        <v>82</v>
      </c>
      <c r="AW325" s="14" t="s">
        <v>35</v>
      </c>
      <c r="AX325" s="14" t="s">
        <v>73</v>
      </c>
      <c r="AY325" s="232" t="s">
        <v>267</v>
      </c>
    </row>
    <row r="326" spans="2:51" s="13" customFormat="1" x14ac:dyDescent="0.2">
      <c r="B326" s="212"/>
      <c r="C326" s="213"/>
      <c r="D326" s="208" t="s">
        <v>278</v>
      </c>
      <c r="E326" s="214" t="s">
        <v>21</v>
      </c>
      <c r="F326" s="215" t="s">
        <v>471</v>
      </c>
      <c r="G326" s="213"/>
      <c r="H326" s="214" t="s">
        <v>21</v>
      </c>
      <c r="I326" s="216"/>
      <c r="J326" s="213"/>
      <c r="K326" s="213"/>
      <c r="L326" s="217"/>
      <c r="M326" s="218"/>
      <c r="N326" s="219"/>
      <c r="O326" s="219"/>
      <c r="P326" s="219"/>
      <c r="Q326" s="219"/>
      <c r="R326" s="219"/>
      <c r="S326" s="219"/>
      <c r="T326" s="220"/>
      <c r="AT326" s="221" t="s">
        <v>278</v>
      </c>
      <c r="AU326" s="221" t="s">
        <v>82</v>
      </c>
      <c r="AV326" s="13" t="s">
        <v>80</v>
      </c>
      <c r="AW326" s="13" t="s">
        <v>35</v>
      </c>
      <c r="AX326" s="13" t="s">
        <v>73</v>
      </c>
      <c r="AY326" s="221" t="s">
        <v>267</v>
      </c>
    </row>
    <row r="327" spans="2:51" s="14" customFormat="1" x14ac:dyDescent="0.2">
      <c r="B327" s="222"/>
      <c r="C327" s="223"/>
      <c r="D327" s="208" t="s">
        <v>278</v>
      </c>
      <c r="E327" s="224" t="s">
        <v>21</v>
      </c>
      <c r="F327" s="225" t="s">
        <v>472</v>
      </c>
      <c r="G327" s="223"/>
      <c r="H327" s="226">
        <v>1.272</v>
      </c>
      <c r="I327" s="227"/>
      <c r="J327" s="223"/>
      <c r="K327" s="223"/>
      <c r="L327" s="228"/>
      <c r="M327" s="229"/>
      <c r="N327" s="230"/>
      <c r="O327" s="230"/>
      <c r="P327" s="230"/>
      <c r="Q327" s="230"/>
      <c r="R327" s="230"/>
      <c r="S327" s="230"/>
      <c r="T327" s="231"/>
      <c r="AT327" s="232" t="s">
        <v>278</v>
      </c>
      <c r="AU327" s="232" t="s">
        <v>82</v>
      </c>
      <c r="AV327" s="14" t="s">
        <v>82</v>
      </c>
      <c r="AW327" s="14" t="s">
        <v>35</v>
      </c>
      <c r="AX327" s="14" t="s">
        <v>73</v>
      </c>
      <c r="AY327" s="232" t="s">
        <v>267</v>
      </c>
    </row>
    <row r="328" spans="2:51" s="15" customFormat="1" x14ac:dyDescent="0.2">
      <c r="B328" s="233"/>
      <c r="C328" s="234"/>
      <c r="D328" s="208" t="s">
        <v>278</v>
      </c>
      <c r="E328" s="235" t="s">
        <v>21</v>
      </c>
      <c r="F328" s="236" t="s">
        <v>326</v>
      </c>
      <c r="G328" s="234"/>
      <c r="H328" s="237">
        <v>56.698999999999998</v>
      </c>
      <c r="I328" s="238"/>
      <c r="J328" s="234"/>
      <c r="K328" s="234"/>
      <c r="L328" s="239"/>
      <c r="M328" s="240"/>
      <c r="N328" s="241"/>
      <c r="O328" s="241"/>
      <c r="P328" s="241"/>
      <c r="Q328" s="241"/>
      <c r="R328" s="241"/>
      <c r="S328" s="241"/>
      <c r="T328" s="242"/>
      <c r="AT328" s="243" t="s">
        <v>278</v>
      </c>
      <c r="AU328" s="243" t="s">
        <v>82</v>
      </c>
      <c r="AV328" s="15" t="s">
        <v>142</v>
      </c>
      <c r="AW328" s="15" t="s">
        <v>35</v>
      </c>
      <c r="AX328" s="15" t="s">
        <v>73</v>
      </c>
      <c r="AY328" s="243" t="s">
        <v>267</v>
      </c>
    </row>
    <row r="329" spans="2:51" s="13" customFormat="1" x14ac:dyDescent="0.2">
      <c r="B329" s="212"/>
      <c r="C329" s="213"/>
      <c r="D329" s="208" t="s">
        <v>278</v>
      </c>
      <c r="E329" s="214" t="s">
        <v>21</v>
      </c>
      <c r="F329" s="215" t="s">
        <v>473</v>
      </c>
      <c r="G329" s="213"/>
      <c r="H329" s="214" t="s">
        <v>21</v>
      </c>
      <c r="I329" s="216"/>
      <c r="J329" s="213"/>
      <c r="K329" s="213"/>
      <c r="L329" s="217"/>
      <c r="M329" s="218"/>
      <c r="N329" s="219"/>
      <c r="O329" s="219"/>
      <c r="P329" s="219"/>
      <c r="Q329" s="219"/>
      <c r="R329" s="219"/>
      <c r="S329" s="219"/>
      <c r="T329" s="220"/>
      <c r="AT329" s="221" t="s">
        <v>278</v>
      </c>
      <c r="AU329" s="221" t="s">
        <v>82</v>
      </c>
      <c r="AV329" s="13" t="s">
        <v>80</v>
      </c>
      <c r="AW329" s="13" t="s">
        <v>35</v>
      </c>
      <c r="AX329" s="13" t="s">
        <v>73</v>
      </c>
      <c r="AY329" s="221" t="s">
        <v>267</v>
      </c>
    </row>
    <row r="330" spans="2:51" s="13" customFormat="1" x14ac:dyDescent="0.2">
      <c r="B330" s="212"/>
      <c r="C330" s="213"/>
      <c r="D330" s="208" t="s">
        <v>278</v>
      </c>
      <c r="E330" s="214" t="s">
        <v>21</v>
      </c>
      <c r="F330" s="215" t="s">
        <v>474</v>
      </c>
      <c r="G330" s="213"/>
      <c r="H330" s="214" t="s">
        <v>21</v>
      </c>
      <c r="I330" s="216"/>
      <c r="J330" s="213"/>
      <c r="K330" s="213"/>
      <c r="L330" s="217"/>
      <c r="M330" s="218"/>
      <c r="N330" s="219"/>
      <c r="O330" s="219"/>
      <c r="P330" s="219"/>
      <c r="Q330" s="219"/>
      <c r="R330" s="219"/>
      <c r="S330" s="219"/>
      <c r="T330" s="220"/>
      <c r="AT330" s="221" t="s">
        <v>278</v>
      </c>
      <c r="AU330" s="221" t="s">
        <v>82</v>
      </c>
      <c r="AV330" s="13" t="s">
        <v>80</v>
      </c>
      <c r="AW330" s="13" t="s">
        <v>35</v>
      </c>
      <c r="AX330" s="13" t="s">
        <v>73</v>
      </c>
      <c r="AY330" s="221" t="s">
        <v>267</v>
      </c>
    </row>
    <row r="331" spans="2:51" s="14" customFormat="1" x14ac:dyDescent="0.2">
      <c r="B331" s="222"/>
      <c r="C331" s="223"/>
      <c r="D331" s="208" t="s">
        <v>278</v>
      </c>
      <c r="E331" s="224" t="s">
        <v>21</v>
      </c>
      <c r="F331" s="225" t="s">
        <v>475</v>
      </c>
      <c r="G331" s="223"/>
      <c r="H331" s="226">
        <v>1.994</v>
      </c>
      <c r="I331" s="227"/>
      <c r="J331" s="223"/>
      <c r="K331" s="223"/>
      <c r="L331" s="228"/>
      <c r="M331" s="229"/>
      <c r="N331" s="230"/>
      <c r="O331" s="230"/>
      <c r="P331" s="230"/>
      <c r="Q331" s="230"/>
      <c r="R331" s="230"/>
      <c r="S331" s="230"/>
      <c r="T331" s="231"/>
      <c r="AT331" s="232" t="s">
        <v>278</v>
      </c>
      <c r="AU331" s="232" t="s">
        <v>82</v>
      </c>
      <c r="AV331" s="14" t="s">
        <v>82</v>
      </c>
      <c r="AW331" s="14" t="s">
        <v>35</v>
      </c>
      <c r="AX331" s="14" t="s">
        <v>73</v>
      </c>
      <c r="AY331" s="232" t="s">
        <v>267</v>
      </c>
    </row>
    <row r="332" spans="2:51" s="14" customFormat="1" x14ac:dyDescent="0.2">
      <c r="B332" s="222"/>
      <c r="C332" s="223"/>
      <c r="D332" s="208" t="s">
        <v>278</v>
      </c>
      <c r="E332" s="224" t="s">
        <v>21</v>
      </c>
      <c r="F332" s="225" t="s">
        <v>476</v>
      </c>
      <c r="G332" s="223"/>
      <c r="H332" s="226">
        <v>9.7899999999999991</v>
      </c>
      <c r="I332" s="227"/>
      <c r="J332" s="223"/>
      <c r="K332" s="223"/>
      <c r="L332" s="228"/>
      <c r="M332" s="229"/>
      <c r="N332" s="230"/>
      <c r="O332" s="230"/>
      <c r="P332" s="230"/>
      <c r="Q332" s="230"/>
      <c r="R332" s="230"/>
      <c r="S332" s="230"/>
      <c r="T332" s="231"/>
      <c r="AT332" s="232" t="s">
        <v>278</v>
      </c>
      <c r="AU332" s="232" t="s">
        <v>82</v>
      </c>
      <c r="AV332" s="14" t="s">
        <v>82</v>
      </c>
      <c r="AW332" s="14" t="s">
        <v>35</v>
      </c>
      <c r="AX332" s="14" t="s">
        <v>73</v>
      </c>
      <c r="AY332" s="232" t="s">
        <v>267</v>
      </c>
    </row>
    <row r="333" spans="2:51" s="14" customFormat="1" x14ac:dyDescent="0.2">
      <c r="B333" s="222"/>
      <c r="C333" s="223"/>
      <c r="D333" s="208" t="s">
        <v>278</v>
      </c>
      <c r="E333" s="224" t="s">
        <v>21</v>
      </c>
      <c r="F333" s="225" t="s">
        <v>477</v>
      </c>
      <c r="G333" s="223"/>
      <c r="H333" s="226">
        <v>1.038</v>
      </c>
      <c r="I333" s="227"/>
      <c r="J333" s="223"/>
      <c r="K333" s="223"/>
      <c r="L333" s="228"/>
      <c r="M333" s="229"/>
      <c r="N333" s="230"/>
      <c r="O333" s="230"/>
      <c r="P333" s="230"/>
      <c r="Q333" s="230"/>
      <c r="R333" s="230"/>
      <c r="S333" s="230"/>
      <c r="T333" s="231"/>
      <c r="AT333" s="232" t="s">
        <v>278</v>
      </c>
      <c r="AU333" s="232" t="s">
        <v>82</v>
      </c>
      <c r="AV333" s="14" t="s">
        <v>82</v>
      </c>
      <c r="AW333" s="14" t="s">
        <v>35</v>
      </c>
      <c r="AX333" s="14" t="s">
        <v>73</v>
      </c>
      <c r="AY333" s="232" t="s">
        <v>267</v>
      </c>
    </row>
    <row r="334" spans="2:51" s="14" customFormat="1" x14ac:dyDescent="0.2">
      <c r="B334" s="222"/>
      <c r="C334" s="223"/>
      <c r="D334" s="208" t="s">
        <v>278</v>
      </c>
      <c r="E334" s="224" t="s">
        <v>21</v>
      </c>
      <c r="F334" s="225" t="s">
        <v>478</v>
      </c>
      <c r="G334" s="223"/>
      <c r="H334" s="226">
        <v>1.7070000000000001</v>
      </c>
      <c r="I334" s="227"/>
      <c r="J334" s="223"/>
      <c r="K334" s="223"/>
      <c r="L334" s="228"/>
      <c r="M334" s="229"/>
      <c r="N334" s="230"/>
      <c r="O334" s="230"/>
      <c r="P334" s="230"/>
      <c r="Q334" s="230"/>
      <c r="R334" s="230"/>
      <c r="S334" s="230"/>
      <c r="T334" s="231"/>
      <c r="AT334" s="232" t="s">
        <v>278</v>
      </c>
      <c r="AU334" s="232" t="s">
        <v>82</v>
      </c>
      <c r="AV334" s="14" t="s">
        <v>82</v>
      </c>
      <c r="AW334" s="14" t="s">
        <v>35</v>
      </c>
      <c r="AX334" s="14" t="s">
        <v>73</v>
      </c>
      <c r="AY334" s="232" t="s">
        <v>267</v>
      </c>
    </row>
    <row r="335" spans="2:51" s="13" customFormat="1" x14ac:dyDescent="0.2">
      <c r="B335" s="212"/>
      <c r="C335" s="213"/>
      <c r="D335" s="208" t="s">
        <v>278</v>
      </c>
      <c r="E335" s="214" t="s">
        <v>21</v>
      </c>
      <c r="F335" s="215" t="s">
        <v>479</v>
      </c>
      <c r="G335" s="213"/>
      <c r="H335" s="214" t="s">
        <v>21</v>
      </c>
      <c r="I335" s="216"/>
      <c r="J335" s="213"/>
      <c r="K335" s="213"/>
      <c r="L335" s="217"/>
      <c r="M335" s="218"/>
      <c r="N335" s="219"/>
      <c r="O335" s="219"/>
      <c r="P335" s="219"/>
      <c r="Q335" s="219"/>
      <c r="R335" s="219"/>
      <c r="S335" s="219"/>
      <c r="T335" s="220"/>
      <c r="AT335" s="221" t="s">
        <v>278</v>
      </c>
      <c r="AU335" s="221" t="s">
        <v>82</v>
      </c>
      <c r="AV335" s="13" t="s">
        <v>80</v>
      </c>
      <c r="AW335" s="13" t="s">
        <v>35</v>
      </c>
      <c r="AX335" s="13" t="s">
        <v>73</v>
      </c>
      <c r="AY335" s="221" t="s">
        <v>267</v>
      </c>
    </row>
    <row r="336" spans="2:51" s="14" customFormat="1" x14ac:dyDescent="0.2">
      <c r="B336" s="222"/>
      <c r="C336" s="223"/>
      <c r="D336" s="208" t="s">
        <v>278</v>
      </c>
      <c r="E336" s="224" t="s">
        <v>21</v>
      </c>
      <c r="F336" s="225" t="s">
        <v>480</v>
      </c>
      <c r="G336" s="223"/>
      <c r="H336" s="226">
        <v>3.3260000000000001</v>
      </c>
      <c r="I336" s="227"/>
      <c r="J336" s="223"/>
      <c r="K336" s="223"/>
      <c r="L336" s="228"/>
      <c r="M336" s="229"/>
      <c r="N336" s="230"/>
      <c r="O336" s="230"/>
      <c r="P336" s="230"/>
      <c r="Q336" s="230"/>
      <c r="R336" s="230"/>
      <c r="S336" s="230"/>
      <c r="T336" s="231"/>
      <c r="AT336" s="232" t="s">
        <v>278</v>
      </c>
      <c r="AU336" s="232" t="s">
        <v>82</v>
      </c>
      <c r="AV336" s="14" t="s">
        <v>82</v>
      </c>
      <c r="AW336" s="14" t="s">
        <v>35</v>
      </c>
      <c r="AX336" s="14" t="s">
        <v>73</v>
      </c>
      <c r="AY336" s="232" t="s">
        <v>267</v>
      </c>
    </row>
    <row r="337" spans="1:65" s="14" customFormat="1" x14ac:dyDescent="0.2">
      <c r="B337" s="222"/>
      <c r="C337" s="223"/>
      <c r="D337" s="208" t="s">
        <v>278</v>
      </c>
      <c r="E337" s="224" t="s">
        <v>21</v>
      </c>
      <c r="F337" s="225" t="s">
        <v>481</v>
      </c>
      <c r="G337" s="223"/>
      <c r="H337" s="226">
        <v>1</v>
      </c>
      <c r="I337" s="227"/>
      <c r="J337" s="223"/>
      <c r="K337" s="223"/>
      <c r="L337" s="228"/>
      <c r="M337" s="229"/>
      <c r="N337" s="230"/>
      <c r="O337" s="230"/>
      <c r="P337" s="230"/>
      <c r="Q337" s="230"/>
      <c r="R337" s="230"/>
      <c r="S337" s="230"/>
      <c r="T337" s="231"/>
      <c r="AT337" s="232" t="s">
        <v>278</v>
      </c>
      <c r="AU337" s="232" t="s">
        <v>82</v>
      </c>
      <c r="AV337" s="14" t="s">
        <v>82</v>
      </c>
      <c r="AW337" s="14" t="s">
        <v>35</v>
      </c>
      <c r="AX337" s="14" t="s">
        <v>73</v>
      </c>
      <c r="AY337" s="232" t="s">
        <v>267</v>
      </c>
    </row>
    <row r="338" spans="1:65" s="14" customFormat="1" x14ac:dyDescent="0.2">
      <c r="B338" s="222"/>
      <c r="C338" s="223"/>
      <c r="D338" s="208" t="s">
        <v>278</v>
      </c>
      <c r="E338" s="224" t="s">
        <v>21</v>
      </c>
      <c r="F338" s="225" t="s">
        <v>482</v>
      </c>
      <c r="G338" s="223"/>
      <c r="H338" s="226">
        <v>7.9770000000000003</v>
      </c>
      <c r="I338" s="227"/>
      <c r="J338" s="223"/>
      <c r="K338" s="223"/>
      <c r="L338" s="228"/>
      <c r="M338" s="229"/>
      <c r="N338" s="230"/>
      <c r="O338" s="230"/>
      <c r="P338" s="230"/>
      <c r="Q338" s="230"/>
      <c r="R338" s="230"/>
      <c r="S338" s="230"/>
      <c r="T338" s="231"/>
      <c r="AT338" s="232" t="s">
        <v>278</v>
      </c>
      <c r="AU338" s="232" t="s">
        <v>82</v>
      </c>
      <c r="AV338" s="14" t="s">
        <v>82</v>
      </c>
      <c r="AW338" s="14" t="s">
        <v>35</v>
      </c>
      <c r="AX338" s="14" t="s">
        <v>73</v>
      </c>
      <c r="AY338" s="232" t="s">
        <v>267</v>
      </c>
    </row>
    <row r="339" spans="1:65" s="16" customFormat="1" x14ac:dyDescent="0.2">
      <c r="B339" s="244"/>
      <c r="C339" s="245"/>
      <c r="D339" s="208" t="s">
        <v>278</v>
      </c>
      <c r="E339" s="246" t="s">
        <v>21</v>
      </c>
      <c r="F339" s="247" t="s">
        <v>355</v>
      </c>
      <c r="G339" s="245"/>
      <c r="H339" s="248">
        <v>83.531000000000006</v>
      </c>
      <c r="I339" s="249"/>
      <c r="J339" s="245"/>
      <c r="K339" s="245"/>
      <c r="L339" s="250"/>
      <c r="M339" s="251"/>
      <c r="N339" s="252"/>
      <c r="O339" s="252"/>
      <c r="P339" s="252"/>
      <c r="Q339" s="252"/>
      <c r="R339" s="252"/>
      <c r="S339" s="252"/>
      <c r="T339" s="253"/>
      <c r="AT339" s="254" t="s">
        <v>278</v>
      </c>
      <c r="AU339" s="254" t="s">
        <v>82</v>
      </c>
      <c r="AV339" s="16" t="s">
        <v>274</v>
      </c>
      <c r="AW339" s="16" t="s">
        <v>35</v>
      </c>
      <c r="AX339" s="16" t="s">
        <v>80</v>
      </c>
      <c r="AY339" s="254" t="s">
        <v>267</v>
      </c>
    </row>
    <row r="340" spans="1:65" s="2" customFormat="1" ht="16.5" customHeight="1" x14ac:dyDescent="0.2">
      <c r="A340" s="36"/>
      <c r="B340" s="37"/>
      <c r="C340" s="195" t="s">
        <v>483</v>
      </c>
      <c r="D340" s="195" t="s">
        <v>269</v>
      </c>
      <c r="E340" s="196" t="s">
        <v>484</v>
      </c>
      <c r="F340" s="197" t="s">
        <v>485</v>
      </c>
      <c r="G340" s="198" t="s">
        <v>320</v>
      </c>
      <c r="H340" s="199">
        <v>92.210999999999999</v>
      </c>
      <c r="I340" s="200"/>
      <c r="J340" s="201">
        <f>ROUND(I340*H340,2)</f>
        <v>0</v>
      </c>
      <c r="K340" s="197" t="s">
        <v>273</v>
      </c>
      <c r="L340" s="41"/>
      <c r="M340" s="202" t="s">
        <v>21</v>
      </c>
      <c r="N340" s="203" t="s">
        <v>44</v>
      </c>
      <c r="O340" s="66"/>
      <c r="P340" s="204">
        <f>O340*H340</f>
        <v>0</v>
      </c>
      <c r="Q340" s="204">
        <v>2.45329</v>
      </c>
      <c r="R340" s="204">
        <f>Q340*H340</f>
        <v>226.22032418999999</v>
      </c>
      <c r="S340" s="204">
        <v>0</v>
      </c>
      <c r="T340" s="205">
        <f>S340*H340</f>
        <v>0</v>
      </c>
      <c r="U340" s="36"/>
      <c r="V340" s="36"/>
      <c r="W340" s="36"/>
      <c r="X340" s="36"/>
      <c r="Y340" s="36"/>
      <c r="Z340" s="36"/>
      <c r="AA340" s="36"/>
      <c r="AB340" s="36"/>
      <c r="AC340" s="36"/>
      <c r="AD340" s="36"/>
      <c r="AE340" s="36"/>
      <c r="AR340" s="206" t="s">
        <v>274</v>
      </c>
      <c r="AT340" s="206" t="s">
        <v>269</v>
      </c>
      <c r="AU340" s="206" t="s">
        <v>82</v>
      </c>
      <c r="AY340" s="19" t="s">
        <v>267</v>
      </c>
      <c r="BE340" s="207">
        <f>IF(N340="základní",J340,0)</f>
        <v>0</v>
      </c>
      <c r="BF340" s="207">
        <f>IF(N340="snížená",J340,0)</f>
        <v>0</v>
      </c>
      <c r="BG340" s="207">
        <f>IF(N340="zákl. přenesená",J340,0)</f>
        <v>0</v>
      </c>
      <c r="BH340" s="207">
        <f>IF(N340="sníž. přenesená",J340,0)</f>
        <v>0</v>
      </c>
      <c r="BI340" s="207">
        <f>IF(N340="nulová",J340,0)</f>
        <v>0</v>
      </c>
      <c r="BJ340" s="19" t="s">
        <v>80</v>
      </c>
      <c r="BK340" s="207">
        <f>ROUND(I340*H340,2)</f>
        <v>0</v>
      </c>
      <c r="BL340" s="19" t="s">
        <v>274</v>
      </c>
      <c r="BM340" s="206" t="s">
        <v>486</v>
      </c>
    </row>
    <row r="341" spans="1:65" s="2" customFormat="1" ht="87.75" x14ac:dyDescent="0.2">
      <c r="A341" s="36"/>
      <c r="B341" s="37"/>
      <c r="C341" s="38"/>
      <c r="D341" s="208" t="s">
        <v>276</v>
      </c>
      <c r="E341" s="38"/>
      <c r="F341" s="209" t="s">
        <v>487</v>
      </c>
      <c r="G341" s="38"/>
      <c r="H341" s="38"/>
      <c r="I341" s="118"/>
      <c r="J341" s="38"/>
      <c r="K341" s="38"/>
      <c r="L341" s="41"/>
      <c r="M341" s="210"/>
      <c r="N341" s="211"/>
      <c r="O341" s="66"/>
      <c r="P341" s="66"/>
      <c r="Q341" s="66"/>
      <c r="R341" s="66"/>
      <c r="S341" s="66"/>
      <c r="T341" s="67"/>
      <c r="U341" s="36"/>
      <c r="V341" s="36"/>
      <c r="W341" s="36"/>
      <c r="X341" s="36"/>
      <c r="Y341" s="36"/>
      <c r="Z341" s="36"/>
      <c r="AA341" s="36"/>
      <c r="AB341" s="36"/>
      <c r="AC341" s="36"/>
      <c r="AD341" s="36"/>
      <c r="AE341" s="36"/>
      <c r="AT341" s="19" t="s">
        <v>276</v>
      </c>
      <c r="AU341" s="19" t="s">
        <v>82</v>
      </c>
    </row>
    <row r="342" spans="1:65" s="13" customFormat="1" x14ac:dyDescent="0.2">
      <c r="B342" s="212"/>
      <c r="C342" s="213"/>
      <c r="D342" s="208" t="s">
        <v>278</v>
      </c>
      <c r="E342" s="214" t="s">
        <v>21</v>
      </c>
      <c r="F342" s="215" t="s">
        <v>488</v>
      </c>
      <c r="G342" s="213"/>
      <c r="H342" s="214" t="s">
        <v>21</v>
      </c>
      <c r="I342" s="216"/>
      <c r="J342" s="213"/>
      <c r="K342" s="213"/>
      <c r="L342" s="217"/>
      <c r="M342" s="218"/>
      <c r="N342" s="219"/>
      <c r="O342" s="219"/>
      <c r="P342" s="219"/>
      <c r="Q342" s="219"/>
      <c r="R342" s="219"/>
      <c r="S342" s="219"/>
      <c r="T342" s="220"/>
      <c r="AT342" s="221" t="s">
        <v>278</v>
      </c>
      <c r="AU342" s="221" t="s">
        <v>82</v>
      </c>
      <c r="AV342" s="13" t="s">
        <v>80</v>
      </c>
      <c r="AW342" s="13" t="s">
        <v>35</v>
      </c>
      <c r="AX342" s="13" t="s">
        <v>73</v>
      </c>
      <c r="AY342" s="221" t="s">
        <v>267</v>
      </c>
    </row>
    <row r="343" spans="1:65" s="13" customFormat="1" x14ac:dyDescent="0.2">
      <c r="B343" s="212"/>
      <c r="C343" s="213"/>
      <c r="D343" s="208" t="s">
        <v>278</v>
      </c>
      <c r="E343" s="214" t="s">
        <v>21</v>
      </c>
      <c r="F343" s="215" t="s">
        <v>413</v>
      </c>
      <c r="G343" s="213"/>
      <c r="H343" s="214" t="s">
        <v>21</v>
      </c>
      <c r="I343" s="216"/>
      <c r="J343" s="213"/>
      <c r="K343" s="213"/>
      <c r="L343" s="217"/>
      <c r="M343" s="218"/>
      <c r="N343" s="219"/>
      <c r="O343" s="219"/>
      <c r="P343" s="219"/>
      <c r="Q343" s="219"/>
      <c r="R343" s="219"/>
      <c r="S343" s="219"/>
      <c r="T343" s="220"/>
      <c r="AT343" s="221" t="s">
        <v>278</v>
      </c>
      <c r="AU343" s="221" t="s">
        <v>82</v>
      </c>
      <c r="AV343" s="13" t="s">
        <v>80</v>
      </c>
      <c r="AW343" s="13" t="s">
        <v>35</v>
      </c>
      <c r="AX343" s="13" t="s">
        <v>73</v>
      </c>
      <c r="AY343" s="221" t="s">
        <v>267</v>
      </c>
    </row>
    <row r="344" spans="1:65" s="13" customFormat="1" x14ac:dyDescent="0.2">
      <c r="B344" s="212"/>
      <c r="C344" s="213"/>
      <c r="D344" s="208" t="s">
        <v>278</v>
      </c>
      <c r="E344" s="214" t="s">
        <v>21</v>
      </c>
      <c r="F344" s="215" t="s">
        <v>474</v>
      </c>
      <c r="G344" s="213"/>
      <c r="H344" s="214" t="s">
        <v>21</v>
      </c>
      <c r="I344" s="216"/>
      <c r="J344" s="213"/>
      <c r="K344" s="213"/>
      <c r="L344" s="217"/>
      <c r="M344" s="218"/>
      <c r="N344" s="219"/>
      <c r="O344" s="219"/>
      <c r="P344" s="219"/>
      <c r="Q344" s="219"/>
      <c r="R344" s="219"/>
      <c r="S344" s="219"/>
      <c r="T344" s="220"/>
      <c r="AT344" s="221" t="s">
        <v>278</v>
      </c>
      <c r="AU344" s="221" t="s">
        <v>82</v>
      </c>
      <c r="AV344" s="13" t="s">
        <v>80</v>
      </c>
      <c r="AW344" s="13" t="s">
        <v>35</v>
      </c>
      <c r="AX344" s="13" t="s">
        <v>73</v>
      </c>
      <c r="AY344" s="221" t="s">
        <v>267</v>
      </c>
    </row>
    <row r="345" spans="1:65" s="14" customFormat="1" x14ac:dyDescent="0.2">
      <c r="B345" s="222"/>
      <c r="C345" s="223"/>
      <c r="D345" s="208" t="s">
        <v>278</v>
      </c>
      <c r="E345" s="224" t="s">
        <v>21</v>
      </c>
      <c r="F345" s="225" t="s">
        <v>489</v>
      </c>
      <c r="G345" s="223"/>
      <c r="H345" s="226">
        <v>5.4880000000000004</v>
      </c>
      <c r="I345" s="227"/>
      <c r="J345" s="223"/>
      <c r="K345" s="223"/>
      <c r="L345" s="228"/>
      <c r="M345" s="229"/>
      <c r="N345" s="230"/>
      <c r="O345" s="230"/>
      <c r="P345" s="230"/>
      <c r="Q345" s="230"/>
      <c r="R345" s="230"/>
      <c r="S345" s="230"/>
      <c r="T345" s="231"/>
      <c r="AT345" s="232" t="s">
        <v>278</v>
      </c>
      <c r="AU345" s="232" t="s">
        <v>82</v>
      </c>
      <c r="AV345" s="14" t="s">
        <v>82</v>
      </c>
      <c r="AW345" s="14" t="s">
        <v>35</v>
      </c>
      <c r="AX345" s="14" t="s">
        <v>73</v>
      </c>
      <c r="AY345" s="232" t="s">
        <v>267</v>
      </c>
    </row>
    <row r="346" spans="1:65" s="14" customFormat="1" x14ac:dyDescent="0.2">
      <c r="B346" s="222"/>
      <c r="C346" s="223"/>
      <c r="D346" s="208" t="s">
        <v>278</v>
      </c>
      <c r="E346" s="224" t="s">
        <v>21</v>
      </c>
      <c r="F346" s="225" t="s">
        <v>490</v>
      </c>
      <c r="G346" s="223"/>
      <c r="H346" s="226">
        <v>35.761000000000003</v>
      </c>
      <c r="I346" s="227"/>
      <c r="J346" s="223"/>
      <c r="K346" s="223"/>
      <c r="L346" s="228"/>
      <c r="M346" s="229"/>
      <c r="N346" s="230"/>
      <c r="O346" s="230"/>
      <c r="P346" s="230"/>
      <c r="Q346" s="230"/>
      <c r="R346" s="230"/>
      <c r="S346" s="230"/>
      <c r="T346" s="231"/>
      <c r="AT346" s="232" t="s">
        <v>278</v>
      </c>
      <c r="AU346" s="232" t="s">
        <v>82</v>
      </c>
      <c r="AV346" s="14" t="s">
        <v>82</v>
      </c>
      <c r="AW346" s="14" t="s">
        <v>35</v>
      </c>
      <c r="AX346" s="14" t="s">
        <v>73</v>
      </c>
      <c r="AY346" s="232" t="s">
        <v>267</v>
      </c>
    </row>
    <row r="347" spans="1:65" s="14" customFormat="1" x14ac:dyDescent="0.2">
      <c r="B347" s="222"/>
      <c r="C347" s="223"/>
      <c r="D347" s="208" t="s">
        <v>278</v>
      </c>
      <c r="E347" s="224" t="s">
        <v>21</v>
      </c>
      <c r="F347" s="225" t="s">
        <v>491</v>
      </c>
      <c r="G347" s="223"/>
      <c r="H347" s="226">
        <v>4.1500000000000004</v>
      </c>
      <c r="I347" s="227"/>
      <c r="J347" s="223"/>
      <c r="K347" s="223"/>
      <c r="L347" s="228"/>
      <c r="M347" s="229"/>
      <c r="N347" s="230"/>
      <c r="O347" s="230"/>
      <c r="P347" s="230"/>
      <c r="Q347" s="230"/>
      <c r="R347" s="230"/>
      <c r="S347" s="230"/>
      <c r="T347" s="231"/>
      <c r="AT347" s="232" t="s">
        <v>278</v>
      </c>
      <c r="AU347" s="232" t="s">
        <v>82</v>
      </c>
      <c r="AV347" s="14" t="s">
        <v>82</v>
      </c>
      <c r="AW347" s="14" t="s">
        <v>35</v>
      </c>
      <c r="AX347" s="14" t="s">
        <v>73</v>
      </c>
      <c r="AY347" s="232" t="s">
        <v>267</v>
      </c>
    </row>
    <row r="348" spans="1:65" s="14" customFormat="1" x14ac:dyDescent="0.2">
      <c r="B348" s="222"/>
      <c r="C348" s="223"/>
      <c r="D348" s="208" t="s">
        <v>278</v>
      </c>
      <c r="E348" s="224" t="s">
        <v>21</v>
      </c>
      <c r="F348" s="225" t="s">
        <v>492</v>
      </c>
      <c r="G348" s="223"/>
      <c r="H348" s="226">
        <v>4.6379999999999999</v>
      </c>
      <c r="I348" s="227"/>
      <c r="J348" s="223"/>
      <c r="K348" s="223"/>
      <c r="L348" s="228"/>
      <c r="M348" s="229"/>
      <c r="N348" s="230"/>
      <c r="O348" s="230"/>
      <c r="P348" s="230"/>
      <c r="Q348" s="230"/>
      <c r="R348" s="230"/>
      <c r="S348" s="230"/>
      <c r="T348" s="231"/>
      <c r="AT348" s="232" t="s">
        <v>278</v>
      </c>
      <c r="AU348" s="232" t="s">
        <v>82</v>
      </c>
      <c r="AV348" s="14" t="s">
        <v>82</v>
      </c>
      <c r="AW348" s="14" t="s">
        <v>35</v>
      </c>
      <c r="AX348" s="14" t="s">
        <v>73</v>
      </c>
      <c r="AY348" s="232" t="s">
        <v>267</v>
      </c>
    </row>
    <row r="349" spans="1:65" s="13" customFormat="1" x14ac:dyDescent="0.2">
      <c r="B349" s="212"/>
      <c r="C349" s="213"/>
      <c r="D349" s="208" t="s">
        <v>278</v>
      </c>
      <c r="E349" s="214" t="s">
        <v>21</v>
      </c>
      <c r="F349" s="215" t="s">
        <v>479</v>
      </c>
      <c r="G349" s="213"/>
      <c r="H349" s="214" t="s">
        <v>21</v>
      </c>
      <c r="I349" s="216"/>
      <c r="J349" s="213"/>
      <c r="K349" s="213"/>
      <c r="L349" s="217"/>
      <c r="M349" s="218"/>
      <c r="N349" s="219"/>
      <c r="O349" s="219"/>
      <c r="P349" s="219"/>
      <c r="Q349" s="219"/>
      <c r="R349" s="219"/>
      <c r="S349" s="219"/>
      <c r="T349" s="220"/>
      <c r="AT349" s="221" t="s">
        <v>278</v>
      </c>
      <c r="AU349" s="221" t="s">
        <v>82</v>
      </c>
      <c r="AV349" s="13" t="s">
        <v>80</v>
      </c>
      <c r="AW349" s="13" t="s">
        <v>35</v>
      </c>
      <c r="AX349" s="13" t="s">
        <v>73</v>
      </c>
      <c r="AY349" s="221" t="s">
        <v>267</v>
      </c>
    </row>
    <row r="350" spans="1:65" s="14" customFormat="1" x14ac:dyDescent="0.2">
      <c r="B350" s="222"/>
      <c r="C350" s="223"/>
      <c r="D350" s="208" t="s">
        <v>278</v>
      </c>
      <c r="E350" s="224" t="s">
        <v>21</v>
      </c>
      <c r="F350" s="225" t="s">
        <v>493</v>
      </c>
      <c r="G350" s="223"/>
      <c r="H350" s="226">
        <v>9.4250000000000007</v>
      </c>
      <c r="I350" s="227"/>
      <c r="J350" s="223"/>
      <c r="K350" s="223"/>
      <c r="L350" s="228"/>
      <c r="M350" s="229"/>
      <c r="N350" s="230"/>
      <c r="O350" s="230"/>
      <c r="P350" s="230"/>
      <c r="Q350" s="230"/>
      <c r="R350" s="230"/>
      <c r="S350" s="230"/>
      <c r="T350" s="231"/>
      <c r="AT350" s="232" t="s">
        <v>278</v>
      </c>
      <c r="AU350" s="232" t="s">
        <v>82</v>
      </c>
      <c r="AV350" s="14" t="s">
        <v>82</v>
      </c>
      <c r="AW350" s="14" t="s">
        <v>35</v>
      </c>
      <c r="AX350" s="14" t="s">
        <v>73</v>
      </c>
      <c r="AY350" s="232" t="s">
        <v>267</v>
      </c>
    </row>
    <row r="351" spans="1:65" s="14" customFormat="1" x14ac:dyDescent="0.2">
      <c r="B351" s="222"/>
      <c r="C351" s="223"/>
      <c r="D351" s="208" t="s">
        <v>278</v>
      </c>
      <c r="E351" s="224" t="s">
        <v>21</v>
      </c>
      <c r="F351" s="225" t="s">
        <v>494</v>
      </c>
      <c r="G351" s="223"/>
      <c r="H351" s="226">
        <v>4</v>
      </c>
      <c r="I351" s="227"/>
      <c r="J351" s="223"/>
      <c r="K351" s="223"/>
      <c r="L351" s="228"/>
      <c r="M351" s="229"/>
      <c r="N351" s="230"/>
      <c r="O351" s="230"/>
      <c r="P351" s="230"/>
      <c r="Q351" s="230"/>
      <c r="R351" s="230"/>
      <c r="S351" s="230"/>
      <c r="T351" s="231"/>
      <c r="AT351" s="232" t="s">
        <v>278</v>
      </c>
      <c r="AU351" s="232" t="s">
        <v>82</v>
      </c>
      <c r="AV351" s="14" t="s">
        <v>82</v>
      </c>
      <c r="AW351" s="14" t="s">
        <v>35</v>
      </c>
      <c r="AX351" s="14" t="s">
        <v>73</v>
      </c>
      <c r="AY351" s="232" t="s">
        <v>267</v>
      </c>
    </row>
    <row r="352" spans="1:65" s="14" customFormat="1" x14ac:dyDescent="0.2">
      <c r="B352" s="222"/>
      <c r="C352" s="223"/>
      <c r="D352" s="208" t="s">
        <v>278</v>
      </c>
      <c r="E352" s="224" t="s">
        <v>21</v>
      </c>
      <c r="F352" s="225" t="s">
        <v>495</v>
      </c>
      <c r="G352" s="223"/>
      <c r="H352" s="226">
        <v>28.748999999999999</v>
      </c>
      <c r="I352" s="227"/>
      <c r="J352" s="223"/>
      <c r="K352" s="223"/>
      <c r="L352" s="228"/>
      <c r="M352" s="229"/>
      <c r="N352" s="230"/>
      <c r="O352" s="230"/>
      <c r="P352" s="230"/>
      <c r="Q352" s="230"/>
      <c r="R352" s="230"/>
      <c r="S352" s="230"/>
      <c r="T352" s="231"/>
      <c r="AT352" s="232" t="s">
        <v>278</v>
      </c>
      <c r="AU352" s="232" t="s">
        <v>82</v>
      </c>
      <c r="AV352" s="14" t="s">
        <v>82</v>
      </c>
      <c r="AW352" s="14" t="s">
        <v>35</v>
      </c>
      <c r="AX352" s="14" t="s">
        <v>73</v>
      </c>
      <c r="AY352" s="232" t="s">
        <v>267</v>
      </c>
    </row>
    <row r="353" spans="1:65" s="16" customFormat="1" x14ac:dyDescent="0.2">
      <c r="B353" s="244"/>
      <c r="C353" s="245"/>
      <c r="D353" s="208" t="s">
        <v>278</v>
      </c>
      <c r="E353" s="246" t="s">
        <v>21</v>
      </c>
      <c r="F353" s="247" t="s">
        <v>355</v>
      </c>
      <c r="G353" s="245"/>
      <c r="H353" s="248">
        <v>92.210999999999999</v>
      </c>
      <c r="I353" s="249"/>
      <c r="J353" s="245"/>
      <c r="K353" s="245"/>
      <c r="L353" s="250"/>
      <c r="M353" s="251"/>
      <c r="N353" s="252"/>
      <c r="O353" s="252"/>
      <c r="P353" s="252"/>
      <c r="Q353" s="252"/>
      <c r="R353" s="252"/>
      <c r="S353" s="252"/>
      <c r="T353" s="253"/>
      <c r="AT353" s="254" t="s">
        <v>278</v>
      </c>
      <c r="AU353" s="254" t="s">
        <v>82</v>
      </c>
      <c r="AV353" s="16" t="s">
        <v>274</v>
      </c>
      <c r="AW353" s="16" t="s">
        <v>35</v>
      </c>
      <c r="AX353" s="16" t="s">
        <v>80</v>
      </c>
      <c r="AY353" s="254" t="s">
        <v>267</v>
      </c>
    </row>
    <row r="354" spans="1:65" s="2" customFormat="1" ht="16.5" customHeight="1" x14ac:dyDescent="0.2">
      <c r="A354" s="36"/>
      <c r="B354" s="37"/>
      <c r="C354" s="195" t="s">
        <v>496</v>
      </c>
      <c r="D354" s="195" t="s">
        <v>269</v>
      </c>
      <c r="E354" s="196" t="s">
        <v>497</v>
      </c>
      <c r="F354" s="197" t="s">
        <v>498</v>
      </c>
      <c r="G354" s="198" t="s">
        <v>320</v>
      </c>
      <c r="H354" s="199">
        <v>175.91800000000001</v>
      </c>
      <c r="I354" s="200"/>
      <c r="J354" s="201">
        <f>ROUND(I354*H354,2)</f>
        <v>0</v>
      </c>
      <c r="K354" s="197" t="s">
        <v>273</v>
      </c>
      <c r="L354" s="41"/>
      <c r="M354" s="202" t="s">
        <v>21</v>
      </c>
      <c r="N354" s="203" t="s">
        <v>44</v>
      </c>
      <c r="O354" s="66"/>
      <c r="P354" s="204">
        <f>O354*H354</f>
        <v>0</v>
      </c>
      <c r="Q354" s="204">
        <v>2.45329</v>
      </c>
      <c r="R354" s="204">
        <f>Q354*H354</f>
        <v>431.57787022000002</v>
      </c>
      <c r="S354" s="204">
        <v>0</v>
      </c>
      <c r="T354" s="205">
        <f>S354*H354</f>
        <v>0</v>
      </c>
      <c r="U354" s="36"/>
      <c r="V354" s="36"/>
      <c r="W354" s="36"/>
      <c r="X354" s="36"/>
      <c r="Y354" s="36"/>
      <c r="Z354" s="36"/>
      <c r="AA354" s="36"/>
      <c r="AB354" s="36"/>
      <c r="AC354" s="36"/>
      <c r="AD354" s="36"/>
      <c r="AE354" s="36"/>
      <c r="AR354" s="206" t="s">
        <v>274</v>
      </c>
      <c r="AT354" s="206" t="s">
        <v>269</v>
      </c>
      <c r="AU354" s="206" t="s">
        <v>82</v>
      </c>
      <c r="AY354" s="19" t="s">
        <v>267</v>
      </c>
      <c r="BE354" s="207">
        <f>IF(N354="základní",J354,0)</f>
        <v>0</v>
      </c>
      <c r="BF354" s="207">
        <f>IF(N354="snížená",J354,0)</f>
        <v>0</v>
      </c>
      <c r="BG354" s="207">
        <f>IF(N354="zákl. přenesená",J354,0)</f>
        <v>0</v>
      </c>
      <c r="BH354" s="207">
        <f>IF(N354="sníž. přenesená",J354,0)</f>
        <v>0</v>
      </c>
      <c r="BI354" s="207">
        <f>IF(N354="nulová",J354,0)</f>
        <v>0</v>
      </c>
      <c r="BJ354" s="19" t="s">
        <v>80</v>
      </c>
      <c r="BK354" s="207">
        <f>ROUND(I354*H354,2)</f>
        <v>0</v>
      </c>
      <c r="BL354" s="19" t="s">
        <v>274</v>
      </c>
      <c r="BM354" s="206" t="s">
        <v>499</v>
      </c>
    </row>
    <row r="355" spans="1:65" s="2" customFormat="1" ht="87.75" x14ac:dyDescent="0.2">
      <c r="A355" s="36"/>
      <c r="B355" s="37"/>
      <c r="C355" s="38"/>
      <c r="D355" s="208" t="s">
        <v>276</v>
      </c>
      <c r="E355" s="38"/>
      <c r="F355" s="209" t="s">
        <v>487</v>
      </c>
      <c r="G355" s="38"/>
      <c r="H355" s="38"/>
      <c r="I355" s="118"/>
      <c r="J355" s="38"/>
      <c r="K355" s="38"/>
      <c r="L355" s="41"/>
      <c r="M355" s="210"/>
      <c r="N355" s="211"/>
      <c r="O355" s="66"/>
      <c r="P355" s="66"/>
      <c r="Q355" s="66"/>
      <c r="R355" s="66"/>
      <c r="S355" s="66"/>
      <c r="T355" s="67"/>
      <c r="U355" s="36"/>
      <c r="V355" s="36"/>
      <c r="W355" s="36"/>
      <c r="X355" s="36"/>
      <c r="Y355" s="36"/>
      <c r="Z355" s="36"/>
      <c r="AA355" s="36"/>
      <c r="AB355" s="36"/>
      <c r="AC355" s="36"/>
      <c r="AD355" s="36"/>
      <c r="AE355" s="36"/>
      <c r="AT355" s="19" t="s">
        <v>276</v>
      </c>
      <c r="AU355" s="19" t="s">
        <v>82</v>
      </c>
    </row>
    <row r="356" spans="1:65" s="13" customFormat="1" x14ac:dyDescent="0.2">
      <c r="B356" s="212"/>
      <c r="C356" s="213"/>
      <c r="D356" s="208" t="s">
        <v>278</v>
      </c>
      <c r="E356" s="214" t="s">
        <v>21</v>
      </c>
      <c r="F356" s="215" t="s">
        <v>488</v>
      </c>
      <c r="G356" s="213"/>
      <c r="H356" s="214" t="s">
        <v>21</v>
      </c>
      <c r="I356" s="216"/>
      <c r="J356" s="213"/>
      <c r="K356" s="213"/>
      <c r="L356" s="217"/>
      <c r="M356" s="218"/>
      <c r="N356" s="219"/>
      <c r="O356" s="219"/>
      <c r="P356" s="219"/>
      <c r="Q356" s="219"/>
      <c r="R356" s="219"/>
      <c r="S356" s="219"/>
      <c r="T356" s="220"/>
      <c r="AT356" s="221" t="s">
        <v>278</v>
      </c>
      <c r="AU356" s="221" t="s">
        <v>82</v>
      </c>
      <c r="AV356" s="13" t="s">
        <v>80</v>
      </c>
      <c r="AW356" s="13" t="s">
        <v>35</v>
      </c>
      <c r="AX356" s="13" t="s">
        <v>73</v>
      </c>
      <c r="AY356" s="221" t="s">
        <v>267</v>
      </c>
    </row>
    <row r="357" spans="1:65" s="13" customFormat="1" x14ac:dyDescent="0.2">
      <c r="B357" s="212"/>
      <c r="C357" s="213"/>
      <c r="D357" s="208" t="s">
        <v>278</v>
      </c>
      <c r="E357" s="214" t="s">
        <v>21</v>
      </c>
      <c r="F357" s="215" t="s">
        <v>464</v>
      </c>
      <c r="G357" s="213"/>
      <c r="H357" s="214" t="s">
        <v>21</v>
      </c>
      <c r="I357" s="216"/>
      <c r="J357" s="213"/>
      <c r="K357" s="213"/>
      <c r="L357" s="217"/>
      <c r="M357" s="218"/>
      <c r="N357" s="219"/>
      <c r="O357" s="219"/>
      <c r="P357" s="219"/>
      <c r="Q357" s="219"/>
      <c r="R357" s="219"/>
      <c r="S357" s="219"/>
      <c r="T357" s="220"/>
      <c r="AT357" s="221" t="s">
        <v>278</v>
      </c>
      <c r="AU357" s="221" t="s">
        <v>82</v>
      </c>
      <c r="AV357" s="13" t="s">
        <v>80</v>
      </c>
      <c r="AW357" s="13" t="s">
        <v>35</v>
      </c>
      <c r="AX357" s="13" t="s">
        <v>73</v>
      </c>
      <c r="AY357" s="221" t="s">
        <v>267</v>
      </c>
    </row>
    <row r="358" spans="1:65" s="14" customFormat="1" x14ac:dyDescent="0.2">
      <c r="B358" s="222"/>
      <c r="C358" s="223"/>
      <c r="D358" s="208" t="s">
        <v>278</v>
      </c>
      <c r="E358" s="224" t="s">
        <v>21</v>
      </c>
      <c r="F358" s="225" t="s">
        <v>500</v>
      </c>
      <c r="G358" s="223"/>
      <c r="H358" s="226">
        <v>163.77799999999999</v>
      </c>
      <c r="I358" s="227"/>
      <c r="J358" s="223"/>
      <c r="K358" s="223"/>
      <c r="L358" s="228"/>
      <c r="M358" s="229"/>
      <c r="N358" s="230"/>
      <c r="O358" s="230"/>
      <c r="P358" s="230"/>
      <c r="Q358" s="230"/>
      <c r="R358" s="230"/>
      <c r="S358" s="230"/>
      <c r="T358" s="231"/>
      <c r="AT358" s="232" t="s">
        <v>278</v>
      </c>
      <c r="AU358" s="232" t="s">
        <v>82</v>
      </c>
      <c r="AV358" s="14" t="s">
        <v>82</v>
      </c>
      <c r="AW358" s="14" t="s">
        <v>35</v>
      </c>
      <c r="AX358" s="14" t="s">
        <v>73</v>
      </c>
      <c r="AY358" s="232" t="s">
        <v>267</v>
      </c>
    </row>
    <row r="359" spans="1:65" s="14" customFormat="1" x14ac:dyDescent="0.2">
      <c r="B359" s="222"/>
      <c r="C359" s="223"/>
      <c r="D359" s="208" t="s">
        <v>278</v>
      </c>
      <c r="E359" s="224" t="s">
        <v>21</v>
      </c>
      <c r="F359" s="225" t="s">
        <v>501</v>
      </c>
      <c r="G359" s="223"/>
      <c r="H359" s="226">
        <v>-1.3360000000000001</v>
      </c>
      <c r="I359" s="227"/>
      <c r="J359" s="223"/>
      <c r="K359" s="223"/>
      <c r="L359" s="228"/>
      <c r="M359" s="229"/>
      <c r="N359" s="230"/>
      <c r="O359" s="230"/>
      <c r="P359" s="230"/>
      <c r="Q359" s="230"/>
      <c r="R359" s="230"/>
      <c r="S359" s="230"/>
      <c r="T359" s="231"/>
      <c r="AT359" s="232" t="s">
        <v>278</v>
      </c>
      <c r="AU359" s="232" t="s">
        <v>82</v>
      </c>
      <c r="AV359" s="14" t="s">
        <v>82</v>
      </c>
      <c r="AW359" s="14" t="s">
        <v>35</v>
      </c>
      <c r="AX359" s="14" t="s">
        <v>73</v>
      </c>
      <c r="AY359" s="232" t="s">
        <v>267</v>
      </c>
    </row>
    <row r="360" spans="1:65" s="13" customFormat="1" x14ac:dyDescent="0.2">
      <c r="B360" s="212"/>
      <c r="C360" s="213"/>
      <c r="D360" s="208" t="s">
        <v>278</v>
      </c>
      <c r="E360" s="214" t="s">
        <v>21</v>
      </c>
      <c r="F360" s="215" t="s">
        <v>502</v>
      </c>
      <c r="G360" s="213"/>
      <c r="H360" s="214" t="s">
        <v>21</v>
      </c>
      <c r="I360" s="216"/>
      <c r="J360" s="213"/>
      <c r="K360" s="213"/>
      <c r="L360" s="217"/>
      <c r="M360" s="218"/>
      <c r="N360" s="219"/>
      <c r="O360" s="219"/>
      <c r="P360" s="219"/>
      <c r="Q360" s="219"/>
      <c r="R360" s="219"/>
      <c r="S360" s="219"/>
      <c r="T360" s="220"/>
      <c r="AT360" s="221" t="s">
        <v>278</v>
      </c>
      <c r="AU360" s="221" t="s">
        <v>82</v>
      </c>
      <c r="AV360" s="13" t="s">
        <v>80</v>
      </c>
      <c r="AW360" s="13" t="s">
        <v>35</v>
      </c>
      <c r="AX360" s="13" t="s">
        <v>73</v>
      </c>
      <c r="AY360" s="221" t="s">
        <v>267</v>
      </c>
    </row>
    <row r="361" spans="1:65" s="13" customFormat="1" x14ac:dyDescent="0.2">
      <c r="B361" s="212"/>
      <c r="C361" s="213"/>
      <c r="D361" s="208" t="s">
        <v>278</v>
      </c>
      <c r="E361" s="214" t="s">
        <v>21</v>
      </c>
      <c r="F361" s="215" t="s">
        <v>467</v>
      </c>
      <c r="G361" s="213"/>
      <c r="H361" s="214" t="s">
        <v>21</v>
      </c>
      <c r="I361" s="216"/>
      <c r="J361" s="213"/>
      <c r="K361" s="213"/>
      <c r="L361" s="217"/>
      <c r="M361" s="218"/>
      <c r="N361" s="219"/>
      <c r="O361" s="219"/>
      <c r="P361" s="219"/>
      <c r="Q361" s="219"/>
      <c r="R361" s="219"/>
      <c r="S361" s="219"/>
      <c r="T361" s="220"/>
      <c r="AT361" s="221" t="s">
        <v>278</v>
      </c>
      <c r="AU361" s="221" t="s">
        <v>82</v>
      </c>
      <c r="AV361" s="13" t="s">
        <v>80</v>
      </c>
      <c r="AW361" s="13" t="s">
        <v>35</v>
      </c>
      <c r="AX361" s="13" t="s">
        <v>73</v>
      </c>
      <c r="AY361" s="221" t="s">
        <v>267</v>
      </c>
    </row>
    <row r="362" spans="1:65" s="14" customFormat="1" x14ac:dyDescent="0.2">
      <c r="B362" s="222"/>
      <c r="C362" s="223"/>
      <c r="D362" s="208" t="s">
        <v>278</v>
      </c>
      <c r="E362" s="224" t="s">
        <v>21</v>
      </c>
      <c r="F362" s="225" t="s">
        <v>503</v>
      </c>
      <c r="G362" s="223"/>
      <c r="H362" s="226">
        <v>1.0609999999999999</v>
      </c>
      <c r="I362" s="227"/>
      <c r="J362" s="223"/>
      <c r="K362" s="223"/>
      <c r="L362" s="228"/>
      <c r="M362" s="229"/>
      <c r="N362" s="230"/>
      <c r="O362" s="230"/>
      <c r="P362" s="230"/>
      <c r="Q362" s="230"/>
      <c r="R362" s="230"/>
      <c r="S362" s="230"/>
      <c r="T362" s="231"/>
      <c r="AT362" s="232" t="s">
        <v>278</v>
      </c>
      <c r="AU362" s="232" t="s">
        <v>82</v>
      </c>
      <c r="AV362" s="14" t="s">
        <v>82</v>
      </c>
      <c r="AW362" s="14" t="s">
        <v>35</v>
      </c>
      <c r="AX362" s="14" t="s">
        <v>73</v>
      </c>
      <c r="AY362" s="232" t="s">
        <v>267</v>
      </c>
    </row>
    <row r="363" spans="1:65" s="14" customFormat="1" x14ac:dyDescent="0.2">
      <c r="B363" s="222"/>
      <c r="C363" s="223"/>
      <c r="D363" s="208" t="s">
        <v>278</v>
      </c>
      <c r="E363" s="224" t="s">
        <v>21</v>
      </c>
      <c r="F363" s="225" t="s">
        <v>504</v>
      </c>
      <c r="G363" s="223"/>
      <c r="H363" s="226">
        <v>7.8380000000000001</v>
      </c>
      <c r="I363" s="227"/>
      <c r="J363" s="223"/>
      <c r="K363" s="223"/>
      <c r="L363" s="228"/>
      <c r="M363" s="229"/>
      <c r="N363" s="230"/>
      <c r="O363" s="230"/>
      <c r="P363" s="230"/>
      <c r="Q363" s="230"/>
      <c r="R363" s="230"/>
      <c r="S363" s="230"/>
      <c r="T363" s="231"/>
      <c r="AT363" s="232" t="s">
        <v>278</v>
      </c>
      <c r="AU363" s="232" t="s">
        <v>82</v>
      </c>
      <c r="AV363" s="14" t="s">
        <v>82</v>
      </c>
      <c r="AW363" s="14" t="s">
        <v>35</v>
      </c>
      <c r="AX363" s="14" t="s">
        <v>73</v>
      </c>
      <c r="AY363" s="232" t="s">
        <v>267</v>
      </c>
    </row>
    <row r="364" spans="1:65" s="14" customFormat="1" x14ac:dyDescent="0.2">
      <c r="B364" s="222"/>
      <c r="C364" s="223"/>
      <c r="D364" s="208" t="s">
        <v>278</v>
      </c>
      <c r="E364" s="224" t="s">
        <v>21</v>
      </c>
      <c r="F364" s="225" t="s">
        <v>505</v>
      </c>
      <c r="G364" s="223"/>
      <c r="H364" s="226">
        <v>0.83199999999999996</v>
      </c>
      <c r="I364" s="227"/>
      <c r="J364" s="223"/>
      <c r="K364" s="223"/>
      <c r="L364" s="228"/>
      <c r="M364" s="229"/>
      <c r="N364" s="230"/>
      <c r="O364" s="230"/>
      <c r="P364" s="230"/>
      <c r="Q364" s="230"/>
      <c r="R364" s="230"/>
      <c r="S364" s="230"/>
      <c r="T364" s="231"/>
      <c r="AT364" s="232" t="s">
        <v>278</v>
      </c>
      <c r="AU364" s="232" t="s">
        <v>82</v>
      </c>
      <c r="AV364" s="14" t="s">
        <v>82</v>
      </c>
      <c r="AW364" s="14" t="s">
        <v>35</v>
      </c>
      <c r="AX364" s="14" t="s">
        <v>73</v>
      </c>
      <c r="AY364" s="232" t="s">
        <v>267</v>
      </c>
    </row>
    <row r="365" spans="1:65" s="13" customFormat="1" x14ac:dyDescent="0.2">
      <c r="B365" s="212"/>
      <c r="C365" s="213"/>
      <c r="D365" s="208" t="s">
        <v>278</v>
      </c>
      <c r="E365" s="214" t="s">
        <v>21</v>
      </c>
      <c r="F365" s="215" t="s">
        <v>471</v>
      </c>
      <c r="G365" s="213"/>
      <c r="H365" s="214" t="s">
        <v>21</v>
      </c>
      <c r="I365" s="216"/>
      <c r="J365" s="213"/>
      <c r="K365" s="213"/>
      <c r="L365" s="217"/>
      <c r="M365" s="218"/>
      <c r="N365" s="219"/>
      <c r="O365" s="219"/>
      <c r="P365" s="219"/>
      <c r="Q365" s="219"/>
      <c r="R365" s="219"/>
      <c r="S365" s="219"/>
      <c r="T365" s="220"/>
      <c r="AT365" s="221" t="s">
        <v>278</v>
      </c>
      <c r="AU365" s="221" t="s">
        <v>82</v>
      </c>
      <c r="AV365" s="13" t="s">
        <v>80</v>
      </c>
      <c r="AW365" s="13" t="s">
        <v>35</v>
      </c>
      <c r="AX365" s="13" t="s">
        <v>73</v>
      </c>
      <c r="AY365" s="221" t="s">
        <v>267</v>
      </c>
    </row>
    <row r="366" spans="1:65" s="14" customFormat="1" x14ac:dyDescent="0.2">
      <c r="B366" s="222"/>
      <c r="C366" s="223"/>
      <c r="D366" s="208" t="s">
        <v>278</v>
      </c>
      <c r="E366" s="224" t="s">
        <v>21</v>
      </c>
      <c r="F366" s="225" t="s">
        <v>506</v>
      </c>
      <c r="G366" s="223"/>
      <c r="H366" s="226">
        <v>1.97</v>
      </c>
      <c r="I366" s="227"/>
      <c r="J366" s="223"/>
      <c r="K366" s="223"/>
      <c r="L366" s="228"/>
      <c r="M366" s="229"/>
      <c r="N366" s="230"/>
      <c r="O366" s="230"/>
      <c r="P366" s="230"/>
      <c r="Q366" s="230"/>
      <c r="R366" s="230"/>
      <c r="S366" s="230"/>
      <c r="T366" s="231"/>
      <c r="AT366" s="232" t="s">
        <v>278</v>
      </c>
      <c r="AU366" s="232" t="s">
        <v>82</v>
      </c>
      <c r="AV366" s="14" t="s">
        <v>82</v>
      </c>
      <c r="AW366" s="14" t="s">
        <v>35</v>
      </c>
      <c r="AX366" s="14" t="s">
        <v>73</v>
      </c>
      <c r="AY366" s="232" t="s">
        <v>267</v>
      </c>
    </row>
    <row r="367" spans="1:65" s="13" customFormat="1" x14ac:dyDescent="0.2">
      <c r="B367" s="212"/>
      <c r="C367" s="213"/>
      <c r="D367" s="208" t="s">
        <v>278</v>
      </c>
      <c r="E367" s="214" t="s">
        <v>21</v>
      </c>
      <c r="F367" s="215" t="s">
        <v>507</v>
      </c>
      <c r="G367" s="213"/>
      <c r="H367" s="214" t="s">
        <v>21</v>
      </c>
      <c r="I367" s="216"/>
      <c r="J367" s="213"/>
      <c r="K367" s="213"/>
      <c r="L367" s="217"/>
      <c r="M367" s="218"/>
      <c r="N367" s="219"/>
      <c r="O367" s="219"/>
      <c r="P367" s="219"/>
      <c r="Q367" s="219"/>
      <c r="R367" s="219"/>
      <c r="S367" s="219"/>
      <c r="T367" s="220"/>
      <c r="AT367" s="221" t="s">
        <v>278</v>
      </c>
      <c r="AU367" s="221" t="s">
        <v>82</v>
      </c>
      <c r="AV367" s="13" t="s">
        <v>80</v>
      </c>
      <c r="AW367" s="13" t="s">
        <v>35</v>
      </c>
      <c r="AX367" s="13" t="s">
        <v>73</v>
      </c>
      <c r="AY367" s="221" t="s">
        <v>267</v>
      </c>
    </row>
    <row r="368" spans="1:65" s="14" customFormat="1" x14ac:dyDescent="0.2">
      <c r="B368" s="222"/>
      <c r="C368" s="223"/>
      <c r="D368" s="208" t="s">
        <v>278</v>
      </c>
      <c r="E368" s="224" t="s">
        <v>21</v>
      </c>
      <c r="F368" s="225" t="s">
        <v>508</v>
      </c>
      <c r="G368" s="223"/>
      <c r="H368" s="226">
        <v>1.7749999999999999</v>
      </c>
      <c r="I368" s="227"/>
      <c r="J368" s="223"/>
      <c r="K368" s="223"/>
      <c r="L368" s="228"/>
      <c r="M368" s="229"/>
      <c r="N368" s="230"/>
      <c r="O368" s="230"/>
      <c r="P368" s="230"/>
      <c r="Q368" s="230"/>
      <c r="R368" s="230"/>
      <c r="S368" s="230"/>
      <c r="T368" s="231"/>
      <c r="AT368" s="232" t="s">
        <v>278</v>
      </c>
      <c r="AU368" s="232" t="s">
        <v>82</v>
      </c>
      <c r="AV368" s="14" t="s">
        <v>82</v>
      </c>
      <c r="AW368" s="14" t="s">
        <v>35</v>
      </c>
      <c r="AX368" s="14" t="s">
        <v>73</v>
      </c>
      <c r="AY368" s="232" t="s">
        <v>267</v>
      </c>
    </row>
    <row r="369" spans="1:65" s="16" customFormat="1" x14ac:dyDescent="0.2">
      <c r="B369" s="244"/>
      <c r="C369" s="245"/>
      <c r="D369" s="208" t="s">
        <v>278</v>
      </c>
      <c r="E369" s="246" t="s">
        <v>21</v>
      </c>
      <c r="F369" s="247" t="s">
        <v>355</v>
      </c>
      <c r="G369" s="245"/>
      <c r="H369" s="248">
        <v>175.91800000000001</v>
      </c>
      <c r="I369" s="249"/>
      <c r="J369" s="245"/>
      <c r="K369" s="245"/>
      <c r="L369" s="250"/>
      <c r="M369" s="251"/>
      <c r="N369" s="252"/>
      <c r="O369" s="252"/>
      <c r="P369" s="252"/>
      <c r="Q369" s="252"/>
      <c r="R369" s="252"/>
      <c r="S369" s="252"/>
      <c r="T369" s="253"/>
      <c r="AT369" s="254" t="s">
        <v>278</v>
      </c>
      <c r="AU369" s="254" t="s">
        <v>82</v>
      </c>
      <c r="AV369" s="16" t="s">
        <v>274</v>
      </c>
      <c r="AW369" s="16" t="s">
        <v>35</v>
      </c>
      <c r="AX369" s="16" t="s">
        <v>80</v>
      </c>
      <c r="AY369" s="254" t="s">
        <v>267</v>
      </c>
    </row>
    <row r="370" spans="1:65" s="2" customFormat="1" ht="16.5" customHeight="1" x14ac:dyDescent="0.2">
      <c r="A370" s="36"/>
      <c r="B370" s="37"/>
      <c r="C370" s="195" t="s">
        <v>7</v>
      </c>
      <c r="D370" s="195" t="s">
        <v>269</v>
      </c>
      <c r="E370" s="196" t="s">
        <v>509</v>
      </c>
      <c r="F370" s="197" t="s">
        <v>510</v>
      </c>
      <c r="G370" s="198" t="s">
        <v>272</v>
      </c>
      <c r="H370" s="199">
        <v>192.76900000000001</v>
      </c>
      <c r="I370" s="200"/>
      <c r="J370" s="201">
        <f>ROUND(I370*H370,2)</f>
        <v>0</v>
      </c>
      <c r="K370" s="197" t="s">
        <v>273</v>
      </c>
      <c r="L370" s="41"/>
      <c r="M370" s="202" t="s">
        <v>21</v>
      </c>
      <c r="N370" s="203" t="s">
        <v>44</v>
      </c>
      <c r="O370" s="66"/>
      <c r="P370" s="204">
        <f>O370*H370</f>
        <v>0</v>
      </c>
      <c r="Q370" s="204">
        <v>2.47E-3</v>
      </c>
      <c r="R370" s="204">
        <f>Q370*H370</f>
        <v>0.47613943000000003</v>
      </c>
      <c r="S370" s="204">
        <v>0</v>
      </c>
      <c r="T370" s="205">
        <f>S370*H370</f>
        <v>0</v>
      </c>
      <c r="U370" s="36"/>
      <c r="V370" s="36"/>
      <c r="W370" s="36"/>
      <c r="X370" s="36"/>
      <c r="Y370" s="36"/>
      <c r="Z370" s="36"/>
      <c r="AA370" s="36"/>
      <c r="AB370" s="36"/>
      <c r="AC370" s="36"/>
      <c r="AD370" s="36"/>
      <c r="AE370" s="36"/>
      <c r="AR370" s="206" t="s">
        <v>274</v>
      </c>
      <c r="AT370" s="206" t="s">
        <v>269</v>
      </c>
      <c r="AU370" s="206" t="s">
        <v>82</v>
      </c>
      <c r="AY370" s="19" t="s">
        <v>267</v>
      </c>
      <c r="BE370" s="207">
        <f>IF(N370="základní",J370,0)</f>
        <v>0</v>
      </c>
      <c r="BF370" s="207">
        <f>IF(N370="snížená",J370,0)</f>
        <v>0</v>
      </c>
      <c r="BG370" s="207">
        <f>IF(N370="zákl. přenesená",J370,0)</f>
        <v>0</v>
      </c>
      <c r="BH370" s="207">
        <f>IF(N370="sníž. přenesená",J370,0)</f>
        <v>0</v>
      </c>
      <c r="BI370" s="207">
        <f>IF(N370="nulová",J370,0)</f>
        <v>0</v>
      </c>
      <c r="BJ370" s="19" t="s">
        <v>80</v>
      </c>
      <c r="BK370" s="207">
        <f>ROUND(I370*H370,2)</f>
        <v>0</v>
      </c>
      <c r="BL370" s="19" t="s">
        <v>274</v>
      </c>
      <c r="BM370" s="206" t="s">
        <v>511</v>
      </c>
    </row>
    <row r="371" spans="1:65" s="2" customFormat="1" ht="39" x14ac:dyDescent="0.2">
      <c r="A371" s="36"/>
      <c r="B371" s="37"/>
      <c r="C371" s="38"/>
      <c r="D371" s="208" t="s">
        <v>276</v>
      </c>
      <c r="E371" s="38"/>
      <c r="F371" s="209" t="s">
        <v>512</v>
      </c>
      <c r="G371" s="38"/>
      <c r="H371" s="38"/>
      <c r="I371" s="118"/>
      <c r="J371" s="38"/>
      <c r="K371" s="38"/>
      <c r="L371" s="41"/>
      <c r="M371" s="210"/>
      <c r="N371" s="211"/>
      <c r="O371" s="66"/>
      <c r="P371" s="66"/>
      <c r="Q371" s="66"/>
      <c r="R371" s="66"/>
      <c r="S371" s="66"/>
      <c r="T371" s="67"/>
      <c r="U371" s="36"/>
      <c r="V371" s="36"/>
      <c r="W371" s="36"/>
      <c r="X371" s="36"/>
      <c r="Y371" s="36"/>
      <c r="Z371" s="36"/>
      <c r="AA371" s="36"/>
      <c r="AB371" s="36"/>
      <c r="AC371" s="36"/>
      <c r="AD371" s="36"/>
      <c r="AE371" s="36"/>
      <c r="AT371" s="19" t="s">
        <v>276</v>
      </c>
      <c r="AU371" s="19" t="s">
        <v>82</v>
      </c>
    </row>
    <row r="372" spans="1:65" s="13" customFormat="1" x14ac:dyDescent="0.2">
      <c r="B372" s="212"/>
      <c r="C372" s="213"/>
      <c r="D372" s="208" t="s">
        <v>278</v>
      </c>
      <c r="E372" s="214" t="s">
        <v>21</v>
      </c>
      <c r="F372" s="215" t="s">
        <v>488</v>
      </c>
      <c r="G372" s="213"/>
      <c r="H372" s="214" t="s">
        <v>21</v>
      </c>
      <c r="I372" s="216"/>
      <c r="J372" s="213"/>
      <c r="K372" s="213"/>
      <c r="L372" s="217"/>
      <c r="M372" s="218"/>
      <c r="N372" s="219"/>
      <c r="O372" s="219"/>
      <c r="P372" s="219"/>
      <c r="Q372" s="219"/>
      <c r="R372" s="219"/>
      <c r="S372" s="219"/>
      <c r="T372" s="220"/>
      <c r="AT372" s="221" t="s">
        <v>278</v>
      </c>
      <c r="AU372" s="221" t="s">
        <v>82</v>
      </c>
      <c r="AV372" s="13" t="s">
        <v>80</v>
      </c>
      <c r="AW372" s="13" t="s">
        <v>35</v>
      </c>
      <c r="AX372" s="13" t="s">
        <v>73</v>
      </c>
      <c r="AY372" s="221" t="s">
        <v>267</v>
      </c>
    </row>
    <row r="373" spans="1:65" s="13" customFormat="1" x14ac:dyDescent="0.2">
      <c r="B373" s="212"/>
      <c r="C373" s="213"/>
      <c r="D373" s="208" t="s">
        <v>278</v>
      </c>
      <c r="E373" s="214" t="s">
        <v>21</v>
      </c>
      <c r="F373" s="215" t="s">
        <v>413</v>
      </c>
      <c r="G373" s="213"/>
      <c r="H373" s="214" t="s">
        <v>21</v>
      </c>
      <c r="I373" s="216"/>
      <c r="J373" s="213"/>
      <c r="K373" s="213"/>
      <c r="L373" s="217"/>
      <c r="M373" s="218"/>
      <c r="N373" s="219"/>
      <c r="O373" s="219"/>
      <c r="P373" s="219"/>
      <c r="Q373" s="219"/>
      <c r="R373" s="219"/>
      <c r="S373" s="219"/>
      <c r="T373" s="220"/>
      <c r="AT373" s="221" t="s">
        <v>278</v>
      </c>
      <c r="AU373" s="221" t="s">
        <v>82</v>
      </c>
      <c r="AV373" s="13" t="s">
        <v>80</v>
      </c>
      <c r="AW373" s="13" t="s">
        <v>35</v>
      </c>
      <c r="AX373" s="13" t="s">
        <v>73</v>
      </c>
      <c r="AY373" s="221" t="s">
        <v>267</v>
      </c>
    </row>
    <row r="374" spans="1:65" s="13" customFormat="1" x14ac:dyDescent="0.2">
      <c r="B374" s="212"/>
      <c r="C374" s="213"/>
      <c r="D374" s="208" t="s">
        <v>278</v>
      </c>
      <c r="E374" s="214" t="s">
        <v>21</v>
      </c>
      <c r="F374" s="215" t="s">
        <v>474</v>
      </c>
      <c r="G374" s="213"/>
      <c r="H374" s="214" t="s">
        <v>21</v>
      </c>
      <c r="I374" s="216"/>
      <c r="J374" s="213"/>
      <c r="K374" s="213"/>
      <c r="L374" s="217"/>
      <c r="M374" s="218"/>
      <c r="N374" s="219"/>
      <c r="O374" s="219"/>
      <c r="P374" s="219"/>
      <c r="Q374" s="219"/>
      <c r="R374" s="219"/>
      <c r="S374" s="219"/>
      <c r="T374" s="220"/>
      <c r="AT374" s="221" t="s">
        <v>278</v>
      </c>
      <c r="AU374" s="221" t="s">
        <v>82</v>
      </c>
      <c r="AV374" s="13" t="s">
        <v>80</v>
      </c>
      <c r="AW374" s="13" t="s">
        <v>35</v>
      </c>
      <c r="AX374" s="13" t="s">
        <v>73</v>
      </c>
      <c r="AY374" s="221" t="s">
        <v>267</v>
      </c>
    </row>
    <row r="375" spans="1:65" s="14" customFormat="1" x14ac:dyDescent="0.2">
      <c r="B375" s="222"/>
      <c r="C375" s="223"/>
      <c r="D375" s="208" t="s">
        <v>278</v>
      </c>
      <c r="E375" s="224" t="s">
        <v>21</v>
      </c>
      <c r="F375" s="225" t="s">
        <v>513</v>
      </c>
      <c r="G375" s="223"/>
      <c r="H375" s="226">
        <v>7.8159999999999998</v>
      </c>
      <c r="I375" s="227"/>
      <c r="J375" s="223"/>
      <c r="K375" s="223"/>
      <c r="L375" s="228"/>
      <c r="M375" s="229"/>
      <c r="N375" s="230"/>
      <c r="O375" s="230"/>
      <c r="P375" s="230"/>
      <c r="Q375" s="230"/>
      <c r="R375" s="230"/>
      <c r="S375" s="230"/>
      <c r="T375" s="231"/>
      <c r="AT375" s="232" t="s">
        <v>278</v>
      </c>
      <c r="AU375" s="232" t="s">
        <v>82</v>
      </c>
      <c r="AV375" s="14" t="s">
        <v>82</v>
      </c>
      <c r="AW375" s="14" t="s">
        <v>35</v>
      </c>
      <c r="AX375" s="14" t="s">
        <v>73</v>
      </c>
      <c r="AY375" s="232" t="s">
        <v>267</v>
      </c>
    </row>
    <row r="376" spans="1:65" s="14" customFormat="1" x14ac:dyDescent="0.2">
      <c r="B376" s="222"/>
      <c r="C376" s="223"/>
      <c r="D376" s="208" t="s">
        <v>278</v>
      </c>
      <c r="E376" s="224" t="s">
        <v>21</v>
      </c>
      <c r="F376" s="225" t="s">
        <v>514</v>
      </c>
      <c r="G376" s="223"/>
      <c r="H376" s="226">
        <v>18.103999999999999</v>
      </c>
      <c r="I376" s="227"/>
      <c r="J376" s="223"/>
      <c r="K376" s="223"/>
      <c r="L376" s="228"/>
      <c r="M376" s="229"/>
      <c r="N376" s="230"/>
      <c r="O376" s="230"/>
      <c r="P376" s="230"/>
      <c r="Q376" s="230"/>
      <c r="R376" s="230"/>
      <c r="S376" s="230"/>
      <c r="T376" s="231"/>
      <c r="AT376" s="232" t="s">
        <v>278</v>
      </c>
      <c r="AU376" s="232" t="s">
        <v>82</v>
      </c>
      <c r="AV376" s="14" t="s">
        <v>82</v>
      </c>
      <c r="AW376" s="14" t="s">
        <v>35</v>
      </c>
      <c r="AX376" s="14" t="s">
        <v>73</v>
      </c>
      <c r="AY376" s="232" t="s">
        <v>267</v>
      </c>
    </row>
    <row r="377" spans="1:65" s="14" customFormat="1" x14ac:dyDescent="0.2">
      <c r="B377" s="222"/>
      <c r="C377" s="223"/>
      <c r="D377" s="208" t="s">
        <v>278</v>
      </c>
      <c r="E377" s="224" t="s">
        <v>21</v>
      </c>
      <c r="F377" s="225" t="s">
        <v>515</v>
      </c>
      <c r="G377" s="223"/>
      <c r="H377" s="226">
        <v>3.32</v>
      </c>
      <c r="I377" s="227"/>
      <c r="J377" s="223"/>
      <c r="K377" s="223"/>
      <c r="L377" s="228"/>
      <c r="M377" s="229"/>
      <c r="N377" s="230"/>
      <c r="O377" s="230"/>
      <c r="P377" s="230"/>
      <c r="Q377" s="230"/>
      <c r="R377" s="230"/>
      <c r="S377" s="230"/>
      <c r="T377" s="231"/>
      <c r="AT377" s="232" t="s">
        <v>278</v>
      </c>
      <c r="AU377" s="232" t="s">
        <v>82</v>
      </c>
      <c r="AV377" s="14" t="s">
        <v>82</v>
      </c>
      <c r="AW377" s="14" t="s">
        <v>35</v>
      </c>
      <c r="AX377" s="14" t="s">
        <v>73</v>
      </c>
      <c r="AY377" s="232" t="s">
        <v>267</v>
      </c>
    </row>
    <row r="378" spans="1:65" s="14" customFormat="1" x14ac:dyDescent="0.2">
      <c r="B378" s="222"/>
      <c r="C378" s="223"/>
      <c r="D378" s="208" t="s">
        <v>278</v>
      </c>
      <c r="E378" s="224" t="s">
        <v>21</v>
      </c>
      <c r="F378" s="225" t="s">
        <v>516</v>
      </c>
      <c r="G378" s="223"/>
      <c r="H378" s="226">
        <v>6.8159999999999998</v>
      </c>
      <c r="I378" s="227"/>
      <c r="J378" s="223"/>
      <c r="K378" s="223"/>
      <c r="L378" s="228"/>
      <c r="M378" s="229"/>
      <c r="N378" s="230"/>
      <c r="O378" s="230"/>
      <c r="P378" s="230"/>
      <c r="Q378" s="230"/>
      <c r="R378" s="230"/>
      <c r="S378" s="230"/>
      <c r="T378" s="231"/>
      <c r="AT378" s="232" t="s">
        <v>278</v>
      </c>
      <c r="AU378" s="232" t="s">
        <v>82</v>
      </c>
      <c r="AV378" s="14" t="s">
        <v>82</v>
      </c>
      <c r="AW378" s="14" t="s">
        <v>35</v>
      </c>
      <c r="AX378" s="14" t="s">
        <v>73</v>
      </c>
      <c r="AY378" s="232" t="s">
        <v>267</v>
      </c>
    </row>
    <row r="379" spans="1:65" s="13" customFormat="1" x14ac:dyDescent="0.2">
      <c r="B379" s="212"/>
      <c r="C379" s="213"/>
      <c r="D379" s="208" t="s">
        <v>278</v>
      </c>
      <c r="E379" s="214" t="s">
        <v>21</v>
      </c>
      <c r="F379" s="215" t="s">
        <v>479</v>
      </c>
      <c r="G379" s="213"/>
      <c r="H379" s="214" t="s">
        <v>21</v>
      </c>
      <c r="I379" s="216"/>
      <c r="J379" s="213"/>
      <c r="K379" s="213"/>
      <c r="L379" s="217"/>
      <c r="M379" s="218"/>
      <c r="N379" s="219"/>
      <c r="O379" s="219"/>
      <c r="P379" s="219"/>
      <c r="Q379" s="219"/>
      <c r="R379" s="219"/>
      <c r="S379" s="219"/>
      <c r="T379" s="220"/>
      <c r="AT379" s="221" t="s">
        <v>278</v>
      </c>
      <c r="AU379" s="221" t="s">
        <v>82</v>
      </c>
      <c r="AV379" s="13" t="s">
        <v>80</v>
      </c>
      <c r="AW379" s="13" t="s">
        <v>35</v>
      </c>
      <c r="AX379" s="13" t="s">
        <v>73</v>
      </c>
      <c r="AY379" s="221" t="s">
        <v>267</v>
      </c>
    </row>
    <row r="380" spans="1:65" s="14" customFormat="1" x14ac:dyDescent="0.2">
      <c r="B380" s="222"/>
      <c r="C380" s="223"/>
      <c r="D380" s="208" t="s">
        <v>278</v>
      </c>
      <c r="E380" s="224" t="s">
        <v>21</v>
      </c>
      <c r="F380" s="225" t="s">
        <v>517</v>
      </c>
      <c r="G380" s="223"/>
      <c r="H380" s="226">
        <v>11.087999999999999</v>
      </c>
      <c r="I380" s="227"/>
      <c r="J380" s="223"/>
      <c r="K380" s="223"/>
      <c r="L380" s="228"/>
      <c r="M380" s="229"/>
      <c r="N380" s="230"/>
      <c r="O380" s="230"/>
      <c r="P380" s="230"/>
      <c r="Q380" s="230"/>
      <c r="R380" s="230"/>
      <c r="S380" s="230"/>
      <c r="T380" s="231"/>
      <c r="AT380" s="232" t="s">
        <v>278</v>
      </c>
      <c r="AU380" s="232" t="s">
        <v>82</v>
      </c>
      <c r="AV380" s="14" t="s">
        <v>82</v>
      </c>
      <c r="AW380" s="14" t="s">
        <v>35</v>
      </c>
      <c r="AX380" s="14" t="s">
        <v>73</v>
      </c>
      <c r="AY380" s="232" t="s">
        <v>267</v>
      </c>
    </row>
    <row r="381" spans="1:65" s="14" customFormat="1" x14ac:dyDescent="0.2">
      <c r="B381" s="222"/>
      <c r="C381" s="223"/>
      <c r="D381" s="208" t="s">
        <v>278</v>
      </c>
      <c r="E381" s="224" t="s">
        <v>21</v>
      </c>
      <c r="F381" s="225" t="s">
        <v>518</v>
      </c>
      <c r="G381" s="223"/>
      <c r="H381" s="226">
        <v>3.2</v>
      </c>
      <c r="I381" s="227"/>
      <c r="J381" s="223"/>
      <c r="K381" s="223"/>
      <c r="L381" s="228"/>
      <c r="M381" s="229"/>
      <c r="N381" s="230"/>
      <c r="O381" s="230"/>
      <c r="P381" s="230"/>
      <c r="Q381" s="230"/>
      <c r="R381" s="230"/>
      <c r="S381" s="230"/>
      <c r="T381" s="231"/>
      <c r="AT381" s="232" t="s">
        <v>278</v>
      </c>
      <c r="AU381" s="232" t="s">
        <v>82</v>
      </c>
      <c r="AV381" s="14" t="s">
        <v>82</v>
      </c>
      <c r="AW381" s="14" t="s">
        <v>35</v>
      </c>
      <c r="AX381" s="14" t="s">
        <v>73</v>
      </c>
      <c r="AY381" s="232" t="s">
        <v>267</v>
      </c>
    </row>
    <row r="382" spans="1:65" s="14" customFormat="1" x14ac:dyDescent="0.2">
      <c r="B382" s="222"/>
      <c r="C382" s="223"/>
      <c r="D382" s="208" t="s">
        <v>278</v>
      </c>
      <c r="E382" s="224" t="s">
        <v>21</v>
      </c>
      <c r="F382" s="225" t="s">
        <v>519</v>
      </c>
      <c r="G382" s="223"/>
      <c r="H382" s="226">
        <v>17.303999999999998</v>
      </c>
      <c r="I382" s="227"/>
      <c r="J382" s="223"/>
      <c r="K382" s="223"/>
      <c r="L382" s="228"/>
      <c r="M382" s="229"/>
      <c r="N382" s="230"/>
      <c r="O382" s="230"/>
      <c r="P382" s="230"/>
      <c r="Q382" s="230"/>
      <c r="R382" s="230"/>
      <c r="S382" s="230"/>
      <c r="T382" s="231"/>
      <c r="AT382" s="232" t="s">
        <v>278</v>
      </c>
      <c r="AU382" s="232" t="s">
        <v>82</v>
      </c>
      <c r="AV382" s="14" t="s">
        <v>82</v>
      </c>
      <c r="AW382" s="14" t="s">
        <v>35</v>
      </c>
      <c r="AX382" s="14" t="s">
        <v>73</v>
      </c>
      <c r="AY382" s="232" t="s">
        <v>267</v>
      </c>
    </row>
    <row r="383" spans="1:65" s="15" customFormat="1" x14ac:dyDescent="0.2">
      <c r="B383" s="233"/>
      <c r="C383" s="234"/>
      <c r="D383" s="208" t="s">
        <v>278</v>
      </c>
      <c r="E383" s="235" t="s">
        <v>21</v>
      </c>
      <c r="F383" s="236" t="s">
        <v>326</v>
      </c>
      <c r="G383" s="234"/>
      <c r="H383" s="237">
        <v>67.647999999999996</v>
      </c>
      <c r="I383" s="238"/>
      <c r="J383" s="234"/>
      <c r="K383" s="234"/>
      <c r="L383" s="239"/>
      <c r="M383" s="240"/>
      <c r="N383" s="241"/>
      <c r="O383" s="241"/>
      <c r="P383" s="241"/>
      <c r="Q383" s="241"/>
      <c r="R383" s="241"/>
      <c r="S383" s="241"/>
      <c r="T383" s="242"/>
      <c r="AT383" s="243" t="s">
        <v>278</v>
      </c>
      <c r="AU383" s="243" t="s">
        <v>82</v>
      </c>
      <c r="AV383" s="15" t="s">
        <v>142</v>
      </c>
      <c r="AW383" s="15" t="s">
        <v>35</v>
      </c>
      <c r="AX383" s="15" t="s">
        <v>73</v>
      </c>
      <c r="AY383" s="243" t="s">
        <v>267</v>
      </c>
    </row>
    <row r="384" spans="1:65" s="13" customFormat="1" x14ac:dyDescent="0.2">
      <c r="B384" s="212"/>
      <c r="C384" s="213"/>
      <c r="D384" s="208" t="s">
        <v>278</v>
      </c>
      <c r="E384" s="214" t="s">
        <v>21</v>
      </c>
      <c r="F384" s="215" t="s">
        <v>464</v>
      </c>
      <c r="G384" s="213"/>
      <c r="H384" s="214" t="s">
        <v>21</v>
      </c>
      <c r="I384" s="216"/>
      <c r="J384" s="213"/>
      <c r="K384" s="213"/>
      <c r="L384" s="217"/>
      <c r="M384" s="218"/>
      <c r="N384" s="219"/>
      <c r="O384" s="219"/>
      <c r="P384" s="219"/>
      <c r="Q384" s="219"/>
      <c r="R384" s="219"/>
      <c r="S384" s="219"/>
      <c r="T384" s="220"/>
      <c r="AT384" s="221" t="s">
        <v>278</v>
      </c>
      <c r="AU384" s="221" t="s">
        <v>82</v>
      </c>
      <c r="AV384" s="13" t="s">
        <v>80</v>
      </c>
      <c r="AW384" s="13" t="s">
        <v>35</v>
      </c>
      <c r="AX384" s="13" t="s">
        <v>73</v>
      </c>
      <c r="AY384" s="221" t="s">
        <v>267</v>
      </c>
    </row>
    <row r="385" spans="1:65" s="14" customFormat="1" x14ac:dyDescent="0.2">
      <c r="B385" s="222"/>
      <c r="C385" s="223"/>
      <c r="D385" s="208" t="s">
        <v>278</v>
      </c>
      <c r="E385" s="224" t="s">
        <v>21</v>
      </c>
      <c r="F385" s="225" t="s">
        <v>520</v>
      </c>
      <c r="G385" s="223"/>
      <c r="H385" s="226">
        <v>31.262</v>
      </c>
      <c r="I385" s="227"/>
      <c r="J385" s="223"/>
      <c r="K385" s="223"/>
      <c r="L385" s="228"/>
      <c r="M385" s="229"/>
      <c r="N385" s="230"/>
      <c r="O385" s="230"/>
      <c r="P385" s="230"/>
      <c r="Q385" s="230"/>
      <c r="R385" s="230"/>
      <c r="S385" s="230"/>
      <c r="T385" s="231"/>
      <c r="AT385" s="232" t="s">
        <v>278</v>
      </c>
      <c r="AU385" s="232" t="s">
        <v>82</v>
      </c>
      <c r="AV385" s="14" t="s">
        <v>82</v>
      </c>
      <c r="AW385" s="14" t="s">
        <v>35</v>
      </c>
      <c r="AX385" s="14" t="s">
        <v>73</v>
      </c>
      <c r="AY385" s="232" t="s">
        <v>267</v>
      </c>
    </row>
    <row r="386" spans="1:65" s="14" customFormat="1" x14ac:dyDescent="0.2">
      <c r="B386" s="222"/>
      <c r="C386" s="223"/>
      <c r="D386" s="208" t="s">
        <v>278</v>
      </c>
      <c r="E386" s="224" t="s">
        <v>21</v>
      </c>
      <c r="F386" s="225" t="s">
        <v>521</v>
      </c>
      <c r="G386" s="223"/>
      <c r="H386" s="226">
        <v>2.758</v>
      </c>
      <c r="I386" s="227"/>
      <c r="J386" s="223"/>
      <c r="K386" s="223"/>
      <c r="L386" s="228"/>
      <c r="M386" s="229"/>
      <c r="N386" s="230"/>
      <c r="O386" s="230"/>
      <c r="P386" s="230"/>
      <c r="Q386" s="230"/>
      <c r="R386" s="230"/>
      <c r="S386" s="230"/>
      <c r="T386" s="231"/>
      <c r="AT386" s="232" t="s">
        <v>278</v>
      </c>
      <c r="AU386" s="232" t="s">
        <v>82</v>
      </c>
      <c r="AV386" s="14" t="s">
        <v>82</v>
      </c>
      <c r="AW386" s="14" t="s">
        <v>35</v>
      </c>
      <c r="AX386" s="14" t="s">
        <v>73</v>
      </c>
      <c r="AY386" s="232" t="s">
        <v>267</v>
      </c>
    </row>
    <row r="387" spans="1:65" s="13" customFormat="1" x14ac:dyDescent="0.2">
      <c r="B387" s="212"/>
      <c r="C387" s="213"/>
      <c r="D387" s="208" t="s">
        <v>278</v>
      </c>
      <c r="E387" s="214" t="s">
        <v>21</v>
      </c>
      <c r="F387" s="215" t="s">
        <v>522</v>
      </c>
      <c r="G387" s="213"/>
      <c r="H387" s="214" t="s">
        <v>21</v>
      </c>
      <c r="I387" s="216"/>
      <c r="J387" s="213"/>
      <c r="K387" s="213"/>
      <c r="L387" s="217"/>
      <c r="M387" s="218"/>
      <c r="N387" s="219"/>
      <c r="O387" s="219"/>
      <c r="P387" s="219"/>
      <c r="Q387" s="219"/>
      <c r="R387" s="219"/>
      <c r="S387" s="219"/>
      <c r="T387" s="220"/>
      <c r="AT387" s="221" t="s">
        <v>278</v>
      </c>
      <c r="AU387" s="221" t="s">
        <v>82</v>
      </c>
      <c r="AV387" s="13" t="s">
        <v>80</v>
      </c>
      <c r="AW387" s="13" t="s">
        <v>35</v>
      </c>
      <c r="AX387" s="13" t="s">
        <v>73</v>
      </c>
      <c r="AY387" s="221" t="s">
        <v>267</v>
      </c>
    </row>
    <row r="388" spans="1:65" s="14" customFormat="1" x14ac:dyDescent="0.2">
      <c r="B388" s="222"/>
      <c r="C388" s="223"/>
      <c r="D388" s="208" t="s">
        <v>278</v>
      </c>
      <c r="E388" s="224" t="s">
        <v>21</v>
      </c>
      <c r="F388" s="225" t="s">
        <v>523</v>
      </c>
      <c r="G388" s="223"/>
      <c r="H388" s="226">
        <v>68.409000000000006</v>
      </c>
      <c r="I388" s="227"/>
      <c r="J388" s="223"/>
      <c r="K388" s="223"/>
      <c r="L388" s="228"/>
      <c r="M388" s="229"/>
      <c r="N388" s="230"/>
      <c r="O388" s="230"/>
      <c r="P388" s="230"/>
      <c r="Q388" s="230"/>
      <c r="R388" s="230"/>
      <c r="S388" s="230"/>
      <c r="T388" s="231"/>
      <c r="AT388" s="232" t="s">
        <v>278</v>
      </c>
      <c r="AU388" s="232" t="s">
        <v>82</v>
      </c>
      <c r="AV388" s="14" t="s">
        <v>82</v>
      </c>
      <c r="AW388" s="14" t="s">
        <v>35</v>
      </c>
      <c r="AX388" s="14" t="s">
        <v>73</v>
      </c>
      <c r="AY388" s="232" t="s">
        <v>267</v>
      </c>
    </row>
    <row r="389" spans="1:65" s="13" customFormat="1" x14ac:dyDescent="0.2">
      <c r="B389" s="212"/>
      <c r="C389" s="213"/>
      <c r="D389" s="208" t="s">
        <v>278</v>
      </c>
      <c r="E389" s="214" t="s">
        <v>21</v>
      </c>
      <c r="F389" s="215" t="s">
        <v>467</v>
      </c>
      <c r="G389" s="213"/>
      <c r="H389" s="214" t="s">
        <v>21</v>
      </c>
      <c r="I389" s="216"/>
      <c r="J389" s="213"/>
      <c r="K389" s="213"/>
      <c r="L389" s="217"/>
      <c r="M389" s="218"/>
      <c r="N389" s="219"/>
      <c r="O389" s="219"/>
      <c r="P389" s="219"/>
      <c r="Q389" s="219"/>
      <c r="R389" s="219"/>
      <c r="S389" s="219"/>
      <c r="T389" s="220"/>
      <c r="AT389" s="221" t="s">
        <v>278</v>
      </c>
      <c r="AU389" s="221" t="s">
        <v>82</v>
      </c>
      <c r="AV389" s="13" t="s">
        <v>80</v>
      </c>
      <c r="AW389" s="13" t="s">
        <v>35</v>
      </c>
      <c r="AX389" s="13" t="s">
        <v>73</v>
      </c>
      <c r="AY389" s="221" t="s">
        <v>267</v>
      </c>
    </row>
    <row r="390" spans="1:65" s="14" customFormat="1" x14ac:dyDescent="0.2">
      <c r="B390" s="222"/>
      <c r="C390" s="223"/>
      <c r="D390" s="208" t="s">
        <v>278</v>
      </c>
      <c r="E390" s="224" t="s">
        <v>21</v>
      </c>
      <c r="F390" s="225" t="s">
        <v>524</v>
      </c>
      <c r="G390" s="223"/>
      <c r="H390" s="226">
        <v>1.7749999999999999</v>
      </c>
      <c r="I390" s="227"/>
      <c r="J390" s="223"/>
      <c r="K390" s="223"/>
      <c r="L390" s="228"/>
      <c r="M390" s="229"/>
      <c r="N390" s="230"/>
      <c r="O390" s="230"/>
      <c r="P390" s="230"/>
      <c r="Q390" s="230"/>
      <c r="R390" s="230"/>
      <c r="S390" s="230"/>
      <c r="T390" s="231"/>
      <c r="AT390" s="232" t="s">
        <v>278</v>
      </c>
      <c r="AU390" s="232" t="s">
        <v>82</v>
      </c>
      <c r="AV390" s="14" t="s">
        <v>82</v>
      </c>
      <c r="AW390" s="14" t="s">
        <v>35</v>
      </c>
      <c r="AX390" s="14" t="s">
        <v>73</v>
      </c>
      <c r="AY390" s="232" t="s">
        <v>267</v>
      </c>
    </row>
    <row r="391" spans="1:65" s="14" customFormat="1" x14ac:dyDescent="0.2">
      <c r="B391" s="222"/>
      <c r="C391" s="223"/>
      <c r="D391" s="208" t="s">
        <v>278</v>
      </c>
      <c r="E391" s="224" t="s">
        <v>21</v>
      </c>
      <c r="F391" s="225" t="s">
        <v>525</v>
      </c>
      <c r="G391" s="223"/>
      <c r="H391" s="226">
        <v>5.6189999999999998</v>
      </c>
      <c r="I391" s="227"/>
      <c r="J391" s="223"/>
      <c r="K391" s="223"/>
      <c r="L391" s="228"/>
      <c r="M391" s="229"/>
      <c r="N391" s="230"/>
      <c r="O391" s="230"/>
      <c r="P391" s="230"/>
      <c r="Q391" s="230"/>
      <c r="R391" s="230"/>
      <c r="S391" s="230"/>
      <c r="T391" s="231"/>
      <c r="AT391" s="232" t="s">
        <v>278</v>
      </c>
      <c r="AU391" s="232" t="s">
        <v>82</v>
      </c>
      <c r="AV391" s="14" t="s">
        <v>82</v>
      </c>
      <c r="AW391" s="14" t="s">
        <v>35</v>
      </c>
      <c r="AX391" s="14" t="s">
        <v>73</v>
      </c>
      <c r="AY391" s="232" t="s">
        <v>267</v>
      </c>
    </row>
    <row r="392" spans="1:65" s="14" customFormat="1" x14ac:dyDescent="0.2">
      <c r="B392" s="222"/>
      <c r="C392" s="223"/>
      <c r="D392" s="208" t="s">
        <v>278</v>
      </c>
      <c r="E392" s="224" t="s">
        <v>21</v>
      </c>
      <c r="F392" s="225" t="s">
        <v>526</v>
      </c>
      <c r="G392" s="223"/>
      <c r="H392" s="226">
        <v>0.378</v>
      </c>
      <c r="I392" s="227"/>
      <c r="J392" s="223"/>
      <c r="K392" s="223"/>
      <c r="L392" s="228"/>
      <c r="M392" s="229"/>
      <c r="N392" s="230"/>
      <c r="O392" s="230"/>
      <c r="P392" s="230"/>
      <c r="Q392" s="230"/>
      <c r="R392" s="230"/>
      <c r="S392" s="230"/>
      <c r="T392" s="231"/>
      <c r="AT392" s="232" t="s">
        <v>278</v>
      </c>
      <c r="AU392" s="232" t="s">
        <v>82</v>
      </c>
      <c r="AV392" s="14" t="s">
        <v>82</v>
      </c>
      <c r="AW392" s="14" t="s">
        <v>35</v>
      </c>
      <c r="AX392" s="14" t="s">
        <v>73</v>
      </c>
      <c r="AY392" s="232" t="s">
        <v>267</v>
      </c>
    </row>
    <row r="393" spans="1:65" s="13" customFormat="1" x14ac:dyDescent="0.2">
      <c r="B393" s="212"/>
      <c r="C393" s="213"/>
      <c r="D393" s="208" t="s">
        <v>278</v>
      </c>
      <c r="E393" s="214" t="s">
        <v>21</v>
      </c>
      <c r="F393" s="215" t="s">
        <v>471</v>
      </c>
      <c r="G393" s="213"/>
      <c r="H393" s="214" t="s">
        <v>21</v>
      </c>
      <c r="I393" s="216"/>
      <c r="J393" s="213"/>
      <c r="K393" s="213"/>
      <c r="L393" s="217"/>
      <c r="M393" s="218"/>
      <c r="N393" s="219"/>
      <c r="O393" s="219"/>
      <c r="P393" s="219"/>
      <c r="Q393" s="219"/>
      <c r="R393" s="219"/>
      <c r="S393" s="219"/>
      <c r="T393" s="220"/>
      <c r="AT393" s="221" t="s">
        <v>278</v>
      </c>
      <c r="AU393" s="221" t="s">
        <v>82</v>
      </c>
      <c r="AV393" s="13" t="s">
        <v>80</v>
      </c>
      <c r="AW393" s="13" t="s">
        <v>35</v>
      </c>
      <c r="AX393" s="13" t="s">
        <v>73</v>
      </c>
      <c r="AY393" s="221" t="s">
        <v>267</v>
      </c>
    </row>
    <row r="394" spans="1:65" s="14" customFormat="1" x14ac:dyDescent="0.2">
      <c r="B394" s="222"/>
      <c r="C394" s="223"/>
      <c r="D394" s="208" t="s">
        <v>278</v>
      </c>
      <c r="E394" s="224" t="s">
        <v>21</v>
      </c>
      <c r="F394" s="225" t="s">
        <v>527</v>
      </c>
      <c r="G394" s="223"/>
      <c r="H394" s="226">
        <v>3.09</v>
      </c>
      <c r="I394" s="227"/>
      <c r="J394" s="223"/>
      <c r="K394" s="223"/>
      <c r="L394" s="228"/>
      <c r="M394" s="229"/>
      <c r="N394" s="230"/>
      <c r="O394" s="230"/>
      <c r="P394" s="230"/>
      <c r="Q394" s="230"/>
      <c r="R394" s="230"/>
      <c r="S394" s="230"/>
      <c r="T394" s="231"/>
      <c r="AT394" s="232" t="s">
        <v>278</v>
      </c>
      <c r="AU394" s="232" t="s">
        <v>82</v>
      </c>
      <c r="AV394" s="14" t="s">
        <v>82</v>
      </c>
      <c r="AW394" s="14" t="s">
        <v>35</v>
      </c>
      <c r="AX394" s="14" t="s">
        <v>73</v>
      </c>
      <c r="AY394" s="232" t="s">
        <v>267</v>
      </c>
    </row>
    <row r="395" spans="1:65" s="13" customFormat="1" x14ac:dyDescent="0.2">
      <c r="B395" s="212"/>
      <c r="C395" s="213"/>
      <c r="D395" s="208" t="s">
        <v>278</v>
      </c>
      <c r="E395" s="214" t="s">
        <v>21</v>
      </c>
      <c r="F395" s="215" t="s">
        <v>507</v>
      </c>
      <c r="G395" s="213"/>
      <c r="H395" s="214" t="s">
        <v>21</v>
      </c>
      <c r="I395" s="216"/>
      <c r="J395" s="213"/>
      <c r="K395" s="213"/>
      <c r="L395" s="217"/>
      <c r="M395" s="218"/>
      <c r="N395" s="219"/>
      <c r="O395" s="219"/>
      <c r="P395" s="219"/>
      <c r="Q395" s="219"/>
      <c r="R395" s="219"/>
      <c r="S395" s="219"/>
      <c r="T395" s="220"/>
      <c r="AT395" s="221" t="s">
        <v>278</v>
      </c>
      <c r="AU395" s="221" t="s">
        <v>82</v>
      </c>
      <c r="AV395" s="13" t="s">
        <v>80</v>
      </c>
      <c r="AW395" s="13" t="s">
        <v>35</v>
      </c>
      <c r="AX395" s="13" t="s">
        <v>73</v>
      </c>
      <c r="AY395" s="221" t="s">
        <v>267</v>
      </c>
    </row>
    <row r="396" spans="1:65" s="14" customFormat="1" x14ac:dyDescent="0.2">
      <c r="B396" s="222"/>
      <c r="C396" s="223"/>
      <c r="D396" s="208" t="s">
        <v>278</v>
      </c>
      <c r="E396" s="224" t="s">
        <v>21</v>
      </c>
      <c r="F396" s="225" t="s">
        <v>528</v>
      </c>
      <c r="G396" s="223"/>
      <c r="H396" s="226">
        <v>11.83</v>
      </c>
      <c r="I396" s="227"/>
      <c r="J396" s="223"/>
      <c r="K396" s="223"/>
      <c r="L396" s="228"/>
      <c r="M396" s="229"/>
      <c r="N396" s="230"/>
      <c r="O396" s="230"/>
      <c r="P396" s="230"/>
      <c r="Q396" s="230"/>
      <c r="R396" s="230"/>
      <c r="S396" s="230"/>
      <c r="T396" s="231"/>
      <c r="AT396" s="232" t="s">
        <v>278</v>
      </c>
      <c r="AU396" s="232" t="s">
        <v>82</v>
      </c>
      <c r="AV396" s="14" t="s">
        <v>82</v>
      </c>
      <c r="AW396" s="14" t="s">
        <v>35</v>
      </c>
      <c r="AX396" s="14" t="s">
        <v>73</v>
      </c>
      <c r="AY396" s="232" t="s">
        <v>267</v>
      </c>
    </row>
    <row r="397" spans="1:65" s="16" customFormat="1" x14ac:dyDescent="0.2">
      <c r="B397" s="244"/>
      <c r="C397" s="245"/>
      <c r="D397" s="208" t="s">
        <v>278</v>
      </c>
      <c r="E397" s="246" t="s">
        <v>21</v>
      </c>
      <c r="F397" s="247" t="s">
        <v>355</v>
      </c>
      <c r="G397" s="245"/>
      <c r="H397" s="248">
        <v>192.76900000000001</v>
      </c>
      <c r="I397" s="249"/>
      <c r="J397" s="245"/>
      <c r="K397" s="245"/>
      <c r="L397" s="250"/>
      <c r="M397" s="251"/>
      <c r="N397" s="252"/>
      <c r="O397" s="252"/>
      <c r="P397" s="252"/>
      <c r="Q397" s="252"/>
      <c r="R397" s="252"/>
      <c r="S397" s="252"/>
      <c r="T397" s="253"/>
      <c r="AT397" s="254" t="s">
        <v>278</v>
      </c>
      <c r="AU397" s="254" t="s">
        <v>82</v>
      </c>
      <c r="AV397" s="16" t="s">
        <v>274</v>
      </c>
      <c r="AW397" s="16" t="s">
        <v>35</v>
      </c>
      <c r="AX397" s="16" t="s">
        <v>80</v>
      </c>
      <c r="AY397" s="254" t="s">
        <v>267</v>
      </c>
    </row>
    <row r="398" spans="1:65" s="2" customFormat="1" ht="16.5" customHeight="1" x14ac:dyDescent="0.2">
      <c r="A398" s="36"/>
      <c r="B398" s="37"/>
      <c r="C398" s="195" t="s">
        <v>529</v>
      </c>
      <c r="D398" s="195" t="s">
        <v>269</v>
      </c>
      <c r="E398" s="196" t="s">
        <v>530</v>
      </c>
      <c r="F398" s="197" t="s">
        <v>531</v>
      </c>
      <c r="G398" s="198" t="s">
        <v>272</v>
      </c>
      <c r="H398" s="199">
        <v>192.76900000000001</v>
      </c>
      <c r="I398" s="200"/>
      <c r="J398" s="201">
        <f>ROUND(I398*H398,2)</f>
        <v>0</v>
      </c>
      <c r="K398" s="197" t="s">
        <v>273</v>
      </c>
      <c r="L398" s="41"/>
      <c r="M398" s="202" t="s">
        <v>21</v>
      </c>
      <c r="N398" s="203" t="s">
        <v>44</v>
      </c>
      <c r="O398" s="66"/>
      <c r="P398" s="204">
        <f>O398*H398</f>
        <v>0</v>
      </c>
      <c r="Q398" s="204">
        <v>0</v>
      </c>
      <c r="R398" s="204">
        <f>Q398*H398</f>
        <v>0</v>
      </c>
      <c r="S398" s="204">
        <v>0</v>
      </c>
      <c r="T398" s="205">
        <f>S398*H398</f>
        <v>0</v>
      </c>
      <c r="U398" s="36"/>
      <c r="V398" s="36"/>
      <c r="W398" s="36"/>
      <c r="X398" s="36"/>
      <c r="Y398" s="36"/>
      <c r="Z398" s="36"/>
      <c r="AA398" s="36"/>
      <c r="AB398" s="36"/>
      <c r="AC398" s="36"/>
      <c r="AD398" s="36"/>
      <c r="AE398" s="36"/>
      <c r="AR398" s="206" t="s">
        <v>274</v>
      </c>
      <c r="AT398" s="206" t="s">
        <v>269</v>
      </c>
      <c r="AU398" s="206" t="s">
        <v>82</v>
      </c>
      <c r="AY398" s="19" t="s">
        <v>267</v>
      </c>
      <c r="BE398" s="207">
        <f>IF(N398="základní",J398,0)</f>
        <v>0</v>
      </c>
      <c r="BF398" s="207">
        <f>IF(N398="snížená",J398,0)</f>
        <v>0</v>
      </c>
      <c r="BG398" s="207">
        <f>IF(N398="zákl. přenesená",J398,0)</f>
        <v>0</v>
      </c>
      <c r="BH398" s="207">
        <f>IF(N398="sníž. přenesená",J398,0)</f>
        <v>0</v>
      </c>
      <c r="BI398" s="207">
        <f>IF(N398="nulová",J398,0)</f>
        <v>0</v>
      </c>
      <c r="BJ398" s="19" t="s">
        <v>80</v>
      </c>
      <c r="BK398" s="207">
        <f>ROUND(I398*H398,2)</f>
        <v>0</v>
      </c>
      <c r="BL398" s="19" t="s">
        <v>274</v>
      </c>
      <c r="BM398" s="206" t="s">
        <v>532</v>
      </c>
    </row>
    <row r="399" spans="1:65" s="2" customFormat="1" ht="39" x14ac:dyDescent="0.2">
      <c r="A399" s="36"/>
      <c r="B399" s="37"/>
      <c r="C399" s="38"/>
      <c r="D399" s="208" t="s">
        <v>276</v>
      </c>
      <c r="E399" s="38"/>
      <c r="F399" s="209" t="s">
        <v>512</v>
      </c>
      <c r="G399" s="38"/>
      <c r="H399" s="38"/>
      <c r="I399" s="118"/>
      <c r="J399" s="38"/>
      <c r="K399" s="38"/>
      <c r="L399" s="41"/>
      <c r="M399" s="210"/>
      <c r="N399" s="211"/>
      <c r="O399" s="66"/>
      <c r="P399" s="66"/>
      <c r="Q399" s="66"/>
      <c r="R399" s="66"/>
      <c r="S399" s="66"/>
      <c r="T399" s="67"/>
      <c r="U399" s="36"/>
      <c r="V399" s="36"/>
      <c r="W399" s="36"/>
      <c r="X399" s="36"/>
      <c r="Y399" s="36"/>
      <c r="Z399" s="36"/>
      <c r="AA399" s="36"/>
      <c r="AB399" s="36"/>
      <c r="AC399" s="36"/>
      <c r="AD399" s="36"/>
      <c r="AE399" s="36"/>
      <c r="AT399" s="19" t="s">
        <v>276</v>
      </c>
      <c r="AU399" s="19" t="s">
        <v>82</v>
      </c>
    </row>
    <row r="400" spans="1:65" s="2" customFormat="1" ht="16.5" customHeight="1" x14ac:dyDescent="0.2">
      <c r="A400" s="36"/>
      <c r="B400" s="37"/>
      <c r="C400" s="195" t="s">
        <v>533</v>
      </c>
      <c r="D400" s="195" t="s">
        <v>269</v>
      </c>
      <c r="E400" s="196" t="s">
        <v>534</v>
      </c>
      <c r="F400" s="197" t="s">
        <v>535</v>
      </c>
      <c r="G400" s="198" t="s">
        <v>395</v>
      </c>
      <c r="H400" s="199">
        <v>27.79</v>
      </c>
      <c r="I400" s="200"/>
      <c r="J400" s="201">
        <f>ROUND(I400*H400,2)</f>
        <v>0</v>
      </c>
      <c r="K400" s="197" t="s">
        <v>273</v>
      </c>
      <c r="L400" s="41"/>
      <c r="M400" s="202" t="s">
        <v>21</v>
      </c>
      <c r="N400" s="203" t="s">
        <v>44</v>
      </c>
      <c r="O400" s="66"/>
      <c r="P400" s="204">
        <f>O400*H400</f>
        <v>0</v>
      </c>
      <c r="Q400" s="204">
        <v>1.0601700000000001</v>
      </c>
      <c r="R400" s="204">
        <f>Q400*H400</f>
        <v>29.462124299999999</v>
      </c>
      <c r="S400" s="204">
        <v>0</v>
      </c>
      <c r="T400" s="205">
        <f>S400*H400</f>
        <v>0</v>
      </c>
      <c r="U400" s="36"/>
      <c r="V400" s="36"/>
      <c r="W400" s="36"/>
      <c r="X400" s="36"/>
      <c r="Y400" s="36"/>
      <c r="Z400" s="36"/>
      <c r="AA400" s="36"/>
      <c r="AB400" s="36"/>
      <c r="AC400" s="36"/>
      <c r="AD400" s="36"/>
      <c r="AE400" s="36"/>
      <c r="AR400" s="206" t="s">
        <v>274</v>
      </c>
      <c r="AT400" s="206" t="s">
        <v>269</v>
      </c>
      <c r="AU400" s="206" t="s">
        <v>82</v>
      </c>
      <c r="AY400" s="19" t="s">
        <v>267</v>
      </c>
      <c r="BE400" s="207">
        <f>IF(N400="základní",J400,0)</f>
        <v>0</v>
      </c>
      <c r="BF400" s="207">
        <f>IF(N400="snížená",J400,0)</f>
        <v>0</v>
      </c>
      <c r="BG400" s="207">
        <f>IF(N400="zákl. přenesená",J400,0)</f>
        <v>0</v>
      </c>
      <c r="BH400" s="207">
        <f>IF(N400="sníž. přenesená",J400,0)</f>
        <v>0</v>
      </c>
      <c r="BI400" s="207">
        <f>IF(N400="nulová",J400,0)</f>
        <v>0</v>
      </c>
      <c r="BJ400" s="19" t="s">
        <v>80</v>
      </c>
      <c r="BK400" s="207">
        <f>ROUND(I400*H400,2)</f>
        <v>0</v>
      </c>
      <c r="BL400" s="19" t="s">
        <v>274</v>
      </c>
      <c r="BM400" s="206" t="s">
        <v>536</v>
      </c>
    </row>
    <row r="401" spans="1:65" s="2" customFormat="1" ht="29.25" x14ac:dyDescent="0.2">
      <c r="A401" s="36"/>
      <c r="B401" s="37"/>
      <c r="C401" s="38"/>
      <c r="D401" s="208" t="s">
        <v>276</v>
      </c>
      <c r="E401" s="38"/>
      <c r="F401" s="209" t="s">
        <v>537</v>
      </c>
      <c r="G401" s="38"/>
      <c r="H401" s="38"/>
      <c r="I401" s="118"/>
      <c r="J401" s="38"/>
      <c r="K401" s="38"/>
      <c r="L401" s="41"/>
      <c r="M401" s="210"/>
      <c r="N401" s="211"/>
      <c r="O401" s="66"/>
      <c r="P401" s="66"/>
      <c r="Q401" s="66"/>
      <c r="R401" s="66"/>
      <c r="S401" s="66"/>
      <c r="T401" s="67"/>
      <c r="U401" s="36"/>
      <c r="V401" s="36"/>
      <c r="W401" s="36"/>
      <c r="X401" s="36"/>
      <c r="Y401" s="36"/>
      <c r="Z401" s="36"/>
      <c r="AA401" s="36"/>
      <c r="AB401" s="36"/>
      <c r="AC401" s="36"/>
      <c r="AD401" s="36"/>
      <c r="AE401" s="36"/>
      <c r="AT401" s="19" t="s">
        <v>276</v>
      </c>
      <c r="AU401" s="19" t="s">
        <v>82</v>
      </c>
    </row>
    <row r="402" spans="1:65" s="13" customFormat="1" x14ac:dyDescent="0.2">
      <c r="B402" s="212"/>
      <c r="C402" s="213"/>
      <c r="D402" s="208" t="s">
        <v>278</v>
      </c>
      <c r="E402" s="214" t="s">
        <v>21</v>
      </c>
      <c r="F402" s="215" t="s">
        <v>538</v>
      </c>
      <c r="G402" s="213"/>
      <c r="H402" s="214" t="s">
        <v>21</v>
      </c>
      <c r="I402" s="216"/>
      <c r="J402" s="213"/>
      <c r="K402" s="213"/>
      <c r="L402" s="217"/>
      <c r="M402" s="218"/>
      <c r="N402" s="219"/>
      <c r="O402" s="219"/>
      <c r="P402" s="219"/>
      <c r="Q402" s="219"/>
      <c r="R402" s="219"/>
      <c r="S402" s="219"/>
      <c r="T402" s="220"/>
      <c r="AT402" s="221" t="s">
        <v>278</v>
      </c>
      <c r="AU402" s="221" t="s">
        <v>82</v>
      </c>
      <c r="AV402" s="13" t="s">
        <v>80</v>
      </c>
      <c r="AW402" s="13" t="s">
        <v>35</v>
      </c>
      <c r="AX402" s="13" t="s">
        <v>73</v>
      </c>
      <c r="AY402" s="221" t="s">
        <v>267</v>
      </c>
    </row>
    <row r="403" spans="1:65" s="14" customFormat="1" x14ac:dyDescent="0.2">
      <c r="B403" s="222"/>
      <c r="C403" s="223"/>
      <c r="D403" s="208" t="s">
        <v>278</v>
      </c>
      <c r="E403" s="224" t="s">
        <v>21</v>
      </c>
      <c r="F403" s="225" t="s">
        <v>539</v>
      </c>
      <c r="G403" s="223"/>
      <c r="H403" s="226">
        <v>27.31</v>
      </c>
      <c r="I403" s="227"/>
      <c r="J403" s="223"/>
      <c r="K403" s="223"/>
      <c r="L403" s="228"/>
      <c r="M403" s="229"/>
      <c r="N403" s="230"/>
      <c r="O403" s="230"/>
      <c r="P403" s="230"/>
      <c r="Q403" s="230"/>
      <c r="R403" s="230"/>
      <c r="S403" s="230"/>
      <c r="T403" s="231"/>
      <c r="AT403" s="232" t="s">
        <v>278</v>
      </c>
      <c r="AU403" s="232" t="s">
        <v>82</v>
      </c>
      <c r="AV403" s="14" t="s">
        <v>82</v>
      </c>
      <c r="AW403" s="14" t="s">
        <v>35</v>
      </c>
      <c r="AX403" s="14" t="s">
        <v>73</v>
      </c>
      <c r="AY403" s="232" t="s">
        <v>267</v>
      </c>
    </row>
    <row r="404" spans="1:65" s="13" customFormat="1" x14ac:dyDescent="0.2">
      <c r="B404" s="212"/>
      <c r="C404" s="213"/>
      <c r="D404" s="208" t="s">
        <v>278</v>
      </c>
      <c r="E404" s="214" t="s">
        <v>21</v>
      </c>
      <c r="F404" s="215" t="s">
        <v>540</v>
      </c>
      <c r="G404" s="213"/>
      <c r="H404" s="214" t="s">
        <v>21</v>
      </c>
      <c r="I404" s="216"/>
      <c r="J404" s="213"/>
      <c r="K404" s="213"/>
      <c r="L404" s="217"/>
      <c r="M404" s="218"/>
      <c r="N404" s="219"/>
      <c r="O404" s="219"/>
      <c r="P404" s="219"/>
      <c r="Q404" s="219"/>
      <c r="R404" s="219"/>
      <c r="S404" s="219"/>
      <c r="T404" s="220"/>
      <c r="AT404" s="221" t="s">
        <v>278</v>
      </c>
      <c r="AU404" s="221" t="s">
        <v>82</v>
      </c>
      <c r="AV404" s="13" t="s">
        <v>80</v>
      </c>
      <c r="AW404" s="13" t="s">
        <v>35</v>
      </c>
      <c r="AX404" s="13" t="s">
        <v>73</v>
      </c>
      <c r="AY404" s="221" t="s">
        <v>267</v>
      </c>
    </row>
    <row r="405" spans="1:65" s="14" customFormat="1" x14ac:dyDescent="0.2">
      <c r="B405" s="222"/>
      <c r="C405" s="223"/>
      <c r="D405" s="208" t="s">
        <v>278</v>
      </c>
      <c r="E405" s="224" t="s">
        <v>21</v>
      </c>
      <c r="F405" s="225" t="s">
        <v>541</v>
      </c>
      <c r="G405" s="223"/>
      <c r="H405" s="226">
        <v>0.48</v>
      </c>
      <c r="I405" s="227"/>
      <c r="J405" s="223"/>
      <c r="K405" s="223"/>
      <c r="L405" s="228"/>
      <c r="M405" s="229"/>
      <c r="N405" s="230"/>
      <c r="O405" s="230"/>
      <c r="P405" s="230"/>
      <c r="Q405" s="230"/>
      <c r="R405" s="230"/>
      <c r="S405" s="230"/>
      <c r="T405" s="231"/>
      <c r="AT405" s="232" t="s">
        <v>278</v>
      </c>
      <c r="AU405" s="232" t="s">
        <v>82</v>
      </c>
      <c r="AV405" s="14" t="s">
        <v>82</v>
      </c>
      <c r="AW405" s="14" t="s">
        <v>35</v>
      </c>
      <c r="AX405" s="14" t="s">
        <v>73</v>
      </c>
      <c r="AY405" s="232" t="s">
        <v>267</v>
      </c>
    </row>
    <row r="406" spans="1:65" s="16" customFormat="1" x14ac:dyDescent="0.2">
      <c r="B406" s="244"/>
      <c r="C406" s="245"/>
      <c r="D406" s="208" t="s">
        <v>278</v>
      </c>
      <c r="E406" s="246" t="s">
        <v>21</v>
      </c>
      <c r="F406" s="247" t="s">
        <v>355</v>
      </c>
      <c r="G406" s="245"/>
      <c r="H406" s="248">
        <v>27.79</v>
      </c>
      <c r="I406" s="249"/>
      <c r="J406" s="245"/>
      <c r="K406" s="245"/>
      <c r="L406" s="250"/>
      <c r="M406" s="251"/>
      <c r="N406" s="252"/>
      <c r="O406" s="252"/>
      <c r="P406" s="252"/>
      <c r="Q406" s="252"/>
      <c r="R406" s="252"/>
      <c r="S406" s="252"/>
      <c r="T406" s="253"/>
      <c r="AT406" s="254" t="s">
        <v>278</v>
      </c>
      <c r="AU406" s="254" t="s">
        <v>82</v>
      </c>
      <c r="AV406" s="16" t="s">
        <v>274</v>
      </c>
      <c r="AW406" s="16" t="s">
        <v>35</v>
      </c>
      <c r="AX406" s="16" t="s">
        <v>80</v>
      </c>
      <c r="AY406" s="254" t="s">
        <v>267</v>
      </c>
    </row>
    <row r="407" spans="1:65" s="2" customFormat="1" ht="16.5" customHeight="1" x14ac:dyDescent="0.2">
      <c r="A407" s="36"/>
      <c r="B407" s="37"/>
      <c r="C407" s="195" t="s">
        <v>542</v>
      </c>
      <c r="D407" s="195" t="s">
        <v>269</v>
      </c>
      <c r="E407" s="196" t="s">
        <v>543</v>
      </c>
      <c r="F407" s="197" t="s">
        <v>544</v>
      </c>
      <c r="G407" s="198" t="s">
        <v>545</v>
      </c>
      <c r="H407" s="199">
        <v>80</v>
      </c>
      <c r="I407" s="200"/>
      <c r="J407" s="201">
        <f>ROUND(I407*H407,2)</f>
        <v>0</v>
      </c>
      <c r="K407" s="197" t="s">
        <v>21</v>
      </c>
      <c r="L407" s="41"/>
      <c r="M407" s="202" t="s">
        <v>21</v>
      </c>
      <c r="N407" s="203" t="s">
        <v>44</v>
      </c>
      <c r="O407" s="66"/>
      <c r="P407" s="204">
        <f>O407*H407</f>
        <v>0</v>
      </c>
      <c r="Q407" s="204">
        <v>1.4E-2</v>
      </c>
      <c r="R407" s="204">
        <f>Q407*H407</f>
        <v>1.1200000000000001</v>
      </c>
      <c r="S407" s="204">
        <v>0</v>
      </c>
      <c r="T407" s="205">
        <f>S407*H407</f>
        <v>0</v>
      </c>
      <c r="U407" s="36"/>
      <c r="V407" s="36"/>
      <c r="W407" s="36"/>
      <c r="X407" s="36"/>
      <c r="Y407" s="36"/>
      <c r="Z407" s="36"/>
      <c r="AA407" s="36"/>
      <c r="AB407" s="36"/>
      <c r="AC407" s="36"/>
      <c r="AD407" s="36"/>
      <c r="AE407" s="36"/>
      <c r="AR407" s="206" t="s">
        <v>274</v>
      </c>
      <c r="AT407" s="206" t="s">
        <v>269</v>
      </c>
      <c r="AU407" s="206" t="s">
        <v>82</v>
      </c>
      <c r="AY407" s="19" t="s">
        <v>267</v>
      </c>
      <c r="BE407" s="207">
        <f>IF(N407="základní",J407,0)</f>
        <v>0</v>
      </c>
      <c r="BF407" s="207">
        <f>IF(N407="snížená",J407,0)</f>
        <v>0</v>
      </c>
      <c r="BG407" s="207">
        <f>IF(N407="zákl. přenesená",J407,0)</f>
        <v>0</v>
      </c>
      <c r="BH407" s="207">
        <f>IF(N407="sníž. přenesená",J407,0)</f>
        <v>0</v>
      </c>
      <c r="BI407" s="207">
        <f>IF(N407="nulová",J407,0)</f>
        <v>0</v>
      </c>
      <c r="BJ407" s="19" t="s">
        <v>80</v>
      </c>
      <c r="BK407" s="207">
        <f>ROUND(I407*H407,2)</f>
        <v>0</v>
      </c>
      <c r="BL407" s="19" t="s">
        <v>274</v>
      </c>
      <c r="BM407" s="206" t="s">
        <v>546</v>
      </c>
    </row>
    <row r="408" spans="1:65" s="13" customFormat="1" x14ac:dyDescent="0.2">
      <c r="B408" s="212"/>
      <c r="C408" s="213"/>
      <c r="D408" s="208" t="s">
        <v>278</v>
      </c>
      <c r="E408" s="214" t="s">
        <v>21</v>
      </c>
      <c r="F408" s="215" t="s">
        <v>538</v>
      </c>
      <c r="G408" s="213"/>
      <c r="H408" s="214" t="s">
        <v>21</v>
      </c>
      <c r="I408" s="216"/>
      <c r="J408" s="213"/>
      <c r="K408" s="213"/>
      <c r="L408" s="217"/>
      <c r="M408" s="218"/>
      <c r="N408" s="219"/>
      <c r="O408" s="219"/>
      <c r="P408" s="219"/>
      <c r="Q408" s="219"/>
      <c r="R408" s="219"/>
      <c r="S408" s="219"/>
      <c r="T408" s="220"/>
      <c r="AT408" s="221" t="s">
        <v>278</v>
      </c>
      <c r="AU408" s="221" t="s">
        <v>82</v>
      </c>
      <c r="AV408" s="13" t="s">
        <v>80</v>
      </c>
      <c r="AW408" s="13" t="s">
        <v>35</v>
      </c>
      <c r="AX408" s="13" t="s">
        <v>73</v>
      </c>
      <c r="AY408" s="221" t="s">
        <v>267</v>
      </c>
    </row>
    <row r="409" spans="1:65" s="14" customFormat="1" x14ac:dyDescent="0.2">
      <c r="B409" s="222"/>
      <c r="C409" s="223"/>
      <c r="D409" s="208" t="s">
        <v>278</v>
      </c>
      <c r="E409" s="224" t="s">
        <v>21</v>
      </c>
      <c r="F409" s="225" t="s">
        <v>547</v>
      </c>
      <c r="G409" s="223"/>
      <c r="H409" s="226">
        <v>80</v>
      </c>
      <c r="I409" s="227"/>
      <c r="J409" s="223"/>
      <c r="K409" s="223"/>
      <c r="L409" s="228"/>
      <c r="M409" s="229"/>
      <c r="N409" s="230"/>
      <c r="O409" s="230"/>
      <c r="P409" s="230"/>
      <c r="Q409" s="230"/>
      <c r="R409" s="230"/>
      <c r="S409" s="230"/>
      <c r="T409" s="231"/>
      <c r="AT409" s="232" t="s">
        <v>278</v>
      </c>
      <c r="AU409" s="232" t="s">
        <v>82</v>
      </c>
      <c r="AV409" s="14" t="s">
        <v>82</v>
      </c>
      <c r="AW409" s="14" t="s">
        <v>35</v>
      </c>
      <c r="AX409" s="14" t="s">
        <v>80</v>
      </c>
      <c r="AY409" s="232" t="s">
        <v>267</v>
      </c>
    </row>
    <row r="410" spans="1:65" s="2" customFormat="1" ht="16.5" customHeight="1" x14ac:dyDescent="0.2">
      <c r="A410" s="36"/>
      <c r="B410" s="37"/>
      <c r="C410" s="195" t="s">
        <v>548</v>
      </c>
      <c r="D410" s="195" t="s">
        <v>269</v>
      </c>
      <c r="E410" s="196" t="s">
        <v>549</v>
      </c>
      <c r="F410" s="197" t="s">
        <v>550</v>
      </c>
      <c r="G410" s="198" t="s">
        <v>545</v>
      </c>
      <c r="H410" s="199">
        <v>4</v>
      </c>
      <c r="I410" s="200"/>
      <c r="J410" s="201">
        <f>ROUND(I410*H410,2)</f>
        <v>0</v>
      </c>
      <c r="K410" s="197" t="s">
        <v>21</v>
      </c>
      <c r="L410" s="41"/>
      <c r="M410" s="202" t="s">
        <v>21</v>
      </c>
      <c r="N410" s="203" t="s">
        <v>44</v>
      </c>
      <c r="O410" s="66"/>
      <c r="P410" s="204">
        <f>O410*H410</f>
        <v>0</v>
      </c>
      <c r="Q410" s="204">
        <v>0.02</v>
      </c>
      <c r="R410" s="204">
        <f>Q410*H410</f>
        <v>0.08</v>
      </c>
      <c r="S410" s="204">
        <v>0</v>
      </c>
      <c r="T410" s="205">
        <f>S410*H410</f>
        <v>0</v>
      </c>
      <c r="U410" s="36"/>
      <c r="V410" s="36"/>
      <c r="W410" s="36"/>
      <c r="X410" s="36"/>
      <c r="Y410" s="36"/>
      <c r="Z410" s="36"/>
      <c r="AA410" s="36"/>
      <c r="AB410" s="36"/>
      <c r="AC410" s="36"/>
      <c r="AD410" s="36"/>
      <c r="AE410" s="36"/>
      <c r="AR410" s="206" t="s">
        <v>274</v>
      </c>
      <c r="AT410" s="206" t="s">
        <v>269</v>
      </c>
      <c r="AU410" s="206" t="s">
        <v>82</v>
      </c>
      <c r="AY410" s="19" t="s">
        <v>267</v>
      </c>
      <c r="BE410" s="207">
        <f>IF(N410="základní",J410,0)</f>
        <v>0</v>
      </c>
      <c r="BF410" s="207">
        <f>IF(N410="snížená",J410,0)</f>
        <v>0</v>
      </c>
      <c r="BG410" s="207">
        <f>IF(N410="zákl. přenesená",J410,0)</f>
        <v>0</v>
      </c>
      <c r="BH410" s="207">
        <f>IF(N410="sníž. přenesená",J410,0)</f>
        <v>0</v>
      </c>
      <c r="BI410" s="207">
        <f>IF(N410="nulová",J410,0)</f>
        <v>0</v>
      </c>
      <c r="BJ410" s="19" t="s">
        <v>80</v>
      </c>
      <c r="BK410" s="207">
        <f>ROUND(I410*H410,2)</f>
        <v>0</v>
      </c>
      <c r="BL410" s="19" t="s">
        <v>274</v>
      </c>
      <c r="BM410" s="206" t="s">
        <v>551</v>
      </c>
    </row>
    <row r="411" spans="1:65" s="13" customFormat="1" x14ac:dyDescent="0.2">
      <c r="B411" s="212"/>
      <c r="C411" s="213"/>
      <c r="D411" s="208" t="s">
        <v>278</v>
      </c>
      <c r="E411" s="214" t="s">
        <v>21</v>
      </c>
      <c r="F411" s="215" t="s">
        <v>538</v>
      </c>
      <c r="G411" s="213"/>
      <c r="H411" s="214" t="s">
        <v>21</v>
      </c>
      <c r="I411" s="216"/>
      <c r="J411" s="213"/>
      <c r="K411" s="213"/>
      <c r="L411" s="217"/>
      <c r="M411" s="218"/>
      <c r="N411" s="219"/>
      <c r="O411" s="219"/>
      <c r="P411" s="219"/>
      <c r="Q411" s="219"/>
      <c r="R411" s="219"/>
      <c r="S411" s="219"/>
      <c r="T411" s="220"/>
      <c r="AT411" s="221" t="s">
        <v>278</v>
      </c>
      <c r="AU411" s="221" t="s">
        <v>82</v>
      </c>
      <c r="AV411" s="13" t="s">
        <v>80</v>
      </c>
      <c r="AW411" s="13" t="s">
        <v>35</v>
      </c>
      <c r="AX411" s="13" t="s">
        <v>73</v>
      </c>
      <c r="AY411" s="221" t="s">
        <v>267</v>
      </c>
    </row>
    <row r="412" spans="1:65" s="14" customFormat="1" x14ac:dyDescent="0.2">
      <c r="B412" s="222"/>
      <c r="C412" s="223"/>
      <c r="D412" s="208" t="s">
        <v>278</v>
      </c>
      <c r="E412" s="224" t="s">
        <v>21</v>
      </c>
      <c r="F412" s="225" t="s">
        <v>274</v>
      </c>
      <c r="G412" s="223"/>
      <c r="H412" s="226">
        <v>4</v>
      </c>
      <c r="I412" s="227"/>
      <c r="J412" s="223"/>
      <c r="K412" s="223"/>
      <c r="L412" s="228"/>
      <c r="M412" s="229"/>
      <c r="N412" s="230"/>
      <c r="O412" s="230"/>
      <c r="P412" s="230"/>
      <c r="Q412" s="230"/>
      <c r="R412" s="230"/>
      <c r="S412" s="230"/>
      <c r="T412" s="231"/>
      <c r="AT412" s="232" t="s">
        <v>278</v>
      </c>
      <c r="AU412" s="232" t="s">
        <v>82</v>
      </c>
      <c r="AV412" s="14" t="s">
        <v>82</v>
      </c>
      <c r="AW412" s="14" t="s">
        <v>35</v>
      </c>
      <c r="AX412" s="14" t="s">
        <v>80</v>
      </c>
      <c r="AY412" s="232" t="s">
        <v>267</v>
      </c>
    </row>
    <row r="413" spans="1:65" s="2" customFormat="1" ht="16.5" customHeight="1" x14ac:dyDescent="0.2">
      <c r="A413" s="36"/>
      <c r="B413" s="37"/>
      <c r="C413" s="195" t="s">
        <v>552</v>
      </c>
      <c r="D413" s="195" t="s">
        <v>269</v>
      </c>
      <c r="E413" s="196" t="s">
        <v>553</v>
      </c>
      <c r="F413" s="197" t="s">
        <v>554</v>
      </c>
      <c r="G413" s="198" t="s">
        <v>545</v>
      </c>
      <c r="H413" s="199">
        <v>10</v>
      </c>
      <c r="I413" s="200"/>
      <c r="J413" s="201">
        <f>ROUND(I413*H413,2)</f>
        <v>0</v>
      </c>
      <c r="K413" s="197" t="s">
        <v>21</v>
      </c>
      <c r="L413" s="41"/>
      <c r="M413" s="202" t="s">
        <v>21</v>
      </c>
      <c r="N413" s="203" t="s">
        <v>44</v>
      </c>
      <c r="O413" s="66"/>
      <c r="P413" s="204">
        <f>O413*H413</f>
        <v>0</v>
      </c>
      <c r="Q413" s="204">
        <v>5.0000000000000001E-3</v>
      </c>
      <c r="R413" s="204">
        <f>Q413*H413</f>
        <v>0.05</v>
      </c>
      <c r="S413" s="204">
        <v>0</v>
      </c>
      <c r="T413" s="205">
        <f>S413*H413</f>
        <v>0</v>
      </c>
      <c r="U413" s="36"/>
      <c r="V413" s="36"/>
      <c r="W413" s="36"/>
      <c r="X413" s="36"/>
      <c r="Y413" s="36"/>
      <c r="Z413" s="36"/>
      <c r="AA413" s="36"/>
      <c r="AB413" s="36"/>
      <c r="AC413" s="36"/>
      <c r="AD413" s="36"/>
      <c r="AE413" s="36"/>
      <c r="AR413" s="206" t="s">
        <v>274</v>
      </c>
      <c r="AT413" s="206" t="s">
        <v>269</v>
      </c>
      <c r="AU413" s="206" t="s">
        <v>82</v>
      </c>
      <c r="AY413" s="19" t="s">
        <v>267</v>
      </c>
      <c r="BE413" s="207">
        <f>IF(N413="základní",J413,0)</f>
        <v>0</v>
      </c>
      <c r="BF413" s="207">
        <f>IF(N413="snížená",J413,0)</f>
        <v>0</v>
      </c>
      <c r="BG413" s="207">
        <f>IF(N413="zákl. přenesená",J413,0)</f>
        <v>0</v>
      </c>
      <c r="BH413" s="207">
        <f>IF(N413="sníž. přenesená",J413,0)</f>
        <v>0</v>
      </c>
      <c r="BI413" s="207">
        <f>IF(N413="nulová",J413,0)</f>
        <v>0</v>
      </c>
      <c r="BJ413" s="19" t="s">
        <v>80</v>
      </c>
      <c r="BK413" s="207">
        <f>ROUND(I413*H413,2)</f>
        <v>0</v>
      </c>
      <c r="BL413" s="19" t="s">
        <v>274</v>
      </c>
      <c r="BM413" s="206" t="s">
        <v>555</v>
      </c>
    </row>
    <row r="414" spans="1:65" s="12" customFormat="1" ht="22.9" customHeight="1" x14ac:dyDescent="0.2">
      <c r="B414" s="179"/>
      <c r="C414" s="180"/>
      <c r="D414" s="181" t="s">
        <v>72</v>
      </c>
      <c r="E414" s="193" t="s">
        <v>142</v>
      </c>
      <c r="F414" s="193" t="s">
        <v>556</v>
      </c>
      <c r="G414" s="180"/>
      <c r="H414" s="180"/>
      <c r="I414" s="183"/>
      <c r="J414" s="194">
        <f>BK414</f>
        <v>0</v>
      </c>
      <c r="K414" s="180"/>
      <c r="L414" s="185"/>
      <c r="M414" s="186"/>
      <c r="N414" s="187"/>
      <c r="O414" s="187"/>
      <c r="P414" s="188">
        <f>SUM(P415:P693)</f>
        <v>0</v>
      </c>
      <c r="Q414" s="187"/>
      <c r="R414" s="188">
        <f>SUM(R415:R693)</f>
        <v>871.61237026999993</v>
      </c>
      <c r="S414" s="187"/>
      <c r="T414" s="189">
        <f>SUM(T415:T693)</f>
        <v>0</v>
      </c>
      <c r="AR414" s="190" t="s">
        <v>80</v>
      </c>
      <c r="AT414" s="191" t="s">
        <v>72</v>
      </c>
      <c r="AU414" s="191" t="s">
        <v>80</v>
      </c>
      <c r="AY414" s="190" t="s">
        <v>267</v>
      </c>
      <c r="BK414" s="192">
        <f>SUM(BK415:BK693)</f>
        <v>0</v>
      </c>
    </row>
    <row r="415" spans="1:65" s="2" customFormat="1" ht="21.75" customHeight="1" x14ac:dyDescent="0.2">
      <c r="A415" s="36"/>
      <c r="B415" s="37"/>
      <c r="C415" s="195" t="s">
        <v>557</v>
      </c>
      <c r="D415" s="195" t="s">
        <v>269</v>
      </c>
      <c r="E415" s="196" t="s">
        <v>558</v>
      </c>
      <c r="F415" s="197" t="s">
        <v>559</v>
      </c>
      <c r="G415" s="198" t="s">
        <v>320</v>
      </c>
      <c r="H415" s="199">
        <v>0.96799999999999997</v>
      </c>
      <c r="I415" s="200"/>
      <c r="J415" s="201">
        <f>ROUND(I415*H415,2)</f>
        <v>0</v>
      </c>
      <c r="K415" s="197" t="s">
        <v>273</v>
      </c>
      <c r="L415" s="41"/>
      <c r="M415" s="202" t="s">
        <v>21</v>
      </c>
      <c r="N415" s="203" t="s">
        <v>44</v>
      </c>
      <c r="O415" s="66"/>
      <c r="P415" s="204">
        <f>O415*H415</f>
        <v>0</v>
      </c>
      <c r="Q415" s="204">
        <v>1.8774999999999999</v>
      </c>
      <c r="R415" s="204">
        <f>Q415*H415</f>
        <v>1.8174199999999998</v>
      </c>
      <c r="S415" s="204">
        <v>0</v>
      </c>
      <c r="T415" s="205">
        <f>S415*H415</f>
        <v>0</v>
      </c>
      <c r="U415" s="36"/>
      <c r="V415" s="36"/>
      <c r="W415" s="36"/>
      <c r="X415" s="36"/>
      <c r="Y415" s="36"/>
      <c r="Z415" s="36"/>
      <c r="AA415" s="36"/>
      <c r="AB415" s="36"/>
      <c r="AC415" s="36"/>
      <c r="AD415" s="36"/>
      <c r="AE415" s="36"/>
      <c r="AR415" s="206" t="s">
        <v>274</v>
      </c>
      <c r="AT415" s="206" t="s">
        <v>269</v>
      </c>
      <c r="AU415" s="206" t="s">
        <v>82</v>
      </c>
      <c r="AY415" s="19" t="s">
        <v>267</v>
      </c>
      <c r="BE415" s="207">
        <f>IF(N415="základní",J415,0)</f>
        <v>0</v>
      </c>
      <c r="BF415" s="207">
        <f>IF(N415="snížená",J415,0)</f>
        <v>0</v>
      </c>
      <c r="BG415" s="207">
        <f>IF(N415="zákl. přenesená",J415,0)</f>
        <v>0</v>
      </c>
      <c r="BH415" s="207">
        <f>IF(N415="sníž. přenesená",J415,0)</f>
        <v>0</v>
      </c>
      <c r="BI415" s="207">
        <f>IF(N415="nulová",J415,0)</f>
        <v>0</v>
      </c>
      <c r="BJ415" s="19" t="s">
        <v>80</v>
      </c>
      <c r="BK415" s="207">
        <f>ROUND(I415*H415,2)</f>
        <v>0</v>
      </c>
      <c r="BL415" s="19" t="s">
        <v>274</v>
      </c>
      <c r="BM415" s="206" t="s">
        <v>560</v>
      </c>
    </row>
    <row r="416" spans="1:65" s="13" customFormat="1" x14ac:dyDescent="0.2">
      <c r="B416" s="212"/>
      <c r="C416" s="213"/>
      <c r="D416" s="208" t="s">
        <v>278</v>
      </c>
      <c r="E416" s="214" t="s">
        <v>21</v>
      </c>
      <c r="F416" s="215" t="s">
        <v>561</v>
      </c>
      <c r="G416" s="213"/>
      <c r="H416" s="214" t="s">
        <v>21</v>
      </c>
      <c r="I416" s="216"/>
      <c r="J416" s="213"/>
      <c r="K416" s="213"/>
      <c r="L416" s="217"/>
      <c r="M416" s="218"/>
      <c r="N416" s="219"/>
      <c r="O416" s="219"/>
      <c r="P416" s="219"/>
      <c r="Q416" s="219"/>
      <c r="R416" s="219"/>
      <c r="S416" s="219"/>
      <c r="T416" s="220"/>
      <c r="AT416" s="221" t="s">
        <v>278</v>
      </c>
      <c r="AU416" s="221" t="s">
        <v>82</v>
      </c>
      <c r="AV416" s="13" t="s">
        <v>80</v>
      </c>
      <c r="AW416" s="13" t="s">
        <v>35</v>
      </c>
      <c r="AX416" s="13" t="s">
        <v>73</v>
      </c>
      <c r="AY416" s="221" t="s">
        <v>267</v>
      </c>
    </row>
    <row r="417" spans="1:65" s="13" customFormat="1" x14ac:dyDescent="0.2">
      <c r="B417" s="212"/>
      <c r="C417" s="213"/>
      <c r="D417" s="208" t="s">
        <v>278</v>
      </c>
      <c r="E417" s="214" t="s">
        <v>21</v>
      </c>
      <c r="F417" s="215" t="s">
        <v>562</v>
      </c>
      <c r="G417" s="213"/>
      <c r="H417" s="214" t="s">
        <v>21</v>
      </c>
      <c r="I417" s="216"/>
      <c r="J417" s="213"/>
      <c r="K417" s="213"/>
      <c r="L417" s="217"/>
      <c r="M417" s="218"/>
      <c r="N417" s="219"/>
      <c r="O417" s="219"/>
      <c r="P417" s="219"/>
      <c r="Q417" s="219"/>
      <c r="R417" s="219"/>
      <c r="S417" s="219"/>
      <c r="T417" s="220"/>
      <c r="AT417" s="221" t="s">
        <v>278</v>
      </c>
      <c r="AU417" s="221" t="s">
        <v>82</v>
      </c>
      <c r="AV417" s="13" t="s">
        <v>80</v>
      </c>
      <c r="AW417" s="13" t="s">
        <v>35</v>
      </c>
      <c r="AX417" s="13" t="s">
        <v>73</v>
      </c>
      <c r="AY417" s="221" t="s">
        <v>267</v>
      </c>
    </row>
    <row r="418" spans="1:65" s="14" customFormat="1" x14ac:dyDescent="0.2">
      <c r="B418" s="222"/>
      <c r="C418" s="223"/>
      <c r="D418" s="208" t="s">
        <v>278</v>
      </c>
      <c r="E418" s="224" t="s">
        <v>21</v>
      </c>
      <c r="F418" s="225" t="s">
        <v>563</v>
      </c>
      <c r="G418" s="223"/>
      <c r="H418" s="226">
        <v>0.96799999999999997</v>
      </c>
      <c r="I418" s="227"/>
      <c r="J418" s="223"/>
      <c r="K418" s="223"/>
      <c r="L418" s="228"/>
      <c r="M418" s="229"/>
      <c r="N418" s="230"/>
      <c r="O418" s="230"/>
      <c r="P418" s="230"/>
      <c r="Q418" s="230"/>
      <c r="R418" s="230"/>
      <c r="S418" s="230"/>
      <c r="T418" s="231"/>
      <c r="AT418" s="232" t="s">
        <v>278</v>
      </c>
      <c r="AU418" s="232" t="s">
        <v>82</v>
      </c>
      <c r="AV418" s="14" t="s">
        <v>82</v>
      </c>
      <c r="AW418" s="14" t="s">
        <v>35</v>
      </c>
      <c r="AX418" s="14" t="s">
        <v>80</v>
      </c>
      <c r="AY418" s="232" t="s">
        <v>267</v>
      </c>
    </row>
    <row r="419" spans="1:65" s="2" customFormat="1" ht="16.5" customHeight="1" x14ac:dyDescent="0.2">
      <c r="A419" s="36"/>
      <c r="B419" s="37"/>
      <c r="C419" s="195" t="s">
        <v>564</v>
      </c>
      <c r="D419" s="195" t="s">
        <v>269</v>
      </c>
      <c r="E419" s="196" t="s">
        <v>565</v>
      </c>
      <c r="F419" s="197" t="s">
        <v>566</v>
      </c>
      <c r="G419" s="198" t="s">
        <v>320</v>
      </c>
      <c r="H419" s="199">
        <v>163.65700000000001</v>
      </c>
      <c r="I419" s="200"/>
      <c r="J419" s="201">
        <f>ROUND(I419*H419,2)</f>
        <v>0</v>
      </c>
      <c r="K419" s="197" t="s">
        <v>273</v>
      </c>
      <c r="L419" s="41"/>
      <c r="M419" s="202" t="s">
        <v>21</v>
      </c>
      <c r="N419" s="203" t="s">
        <v>44</v>
      </c>
      <c r="O419" s="66"/>
      <c r="P419" s="204">
        <f>O419*H419</f>
        <v>0</v>
      </c>
      <c r="Q419" s="204">
        <v>2.45329</v>
      </c>
      <c r="R419" s="204">
        <f>Q419*H419</f>
        <v>401.49808153000004</v>
      </c>
      <c r="S419" s="204">
        <v>0</v>
      </c>
      <c r="T419" s="205">
        <f>S419*H419</f>
        <v>0</v>
      </c>
      <c r="U419" s="36"/>
      <c r="V419" s="36"/>
      <c r="W419" s="36"/>
      <c r="X419" s="36"/>
      <c r="Y419" s="36"/>
      <c r="Z419" s="36"/>
      <c r="AA419" s="36"/>
      <c r="AB419" s="36"/>
      <c r="AC419" s="36"/>
      <c r="AD419" s="36"/>
      <c r="AE419" s="36"/>
      <c r="AR419" s="206" t="s">
        <v>274</v>
      </c>
      <c r="AT419" s="206" t="s">
        <v>269</v>
      </c>
      <c r="AU419" s="206" t="s">
        <v>82</v>
      </c>
      <c r="AY419" s="19" t="s">
        <v>267</v>
      </c>
      <c r="BE419" s="207">
        <f>IF(N419="základní",J419,0)</f>
        <v>0</v>
      </c>
      <c r="BF419" s="207">
        <f>IF(N419="snížená",J419,0)</f>
        <v>0</v>
      </c>
      <c r="BG419" s="207">
        <f>IF(N419="zákl. přenesená",J419,0)</f>
        <v>0</v>
      </c>
      <c r="BH419" s="207">
        <f>IF(N419="sníž. přenesená",J419,0)</f>
        <v>0</v>
      </c>
      <c r="BI419" s="207">
        <f>IF(N419="nulová",J419,0)</f>
        <v>0</v>
      </c>
      <c r="BJ419" s="19" t="s">
        <v>80</v>
      </c>
      <c r="BK419" s="207">
        <f>ROUND(I419*H419,2)</f>
        <v>0</v>
      </c>
      <c r="BL419" s="19" t="s">
        <v>274</v>
      </c>
      <c r="BM419" s="206" t="s">
        <v>567</v>
      </c>
    </row>
    <row r="420" spans="1:65" s="2" customFormat="1" ht="117" x14ac:dyDescent="0.2">
      <c r="A420" s="36"/>
      <c r="B420" s="37"/>
      <c r="C420" s="38"/>
      <c r="D420" s="208" t="s">
        <v>276</v>
      </c>
      <c r="E420" s="38"/>
      <c r="F420" s="209" t="s">
        <v>568</v>
      </c>
      <c r="G420" s="38"/>
      <c r="H420" s="38"/>
      <c r="I420" s="118"/>
      <c r="J420" s="38"/>
      <c r="K420" s="38"/>
      <c r="L420" s="41"/>
      <c r="M420" s="210"/>
      <c r="N420" s="211"/>
      <c r="O420" s="66"/>
      <c r="P420" s="66"/>
      <c r="Q420" s="66"/>
      <c r="R420" s="66"/>
      <c r="S420" s="66"/>
      <c r="T420" s="67"/>
      <c r="U420" s="36"/>
      <c r="V420" s="36"/>
      <c r="W420" s="36"/>
      <c r="X420" s="36"/>
      <c r="Y420" s="36"/>
      <c r="Z420" s="36"/>
      <c r="AA420" s="36"/>
      <c r="AB420" s="36"/>
      <c r="AC420" s="36"/>
      <c r="AD420" s="36"/>
      <c r="AE420" s="36"/>
      <c r="AT420" s="19" t="s">
        <v>276</v>
      </c>
      <c r="AU420" s="19" t="s">
        <v>82</v>
      </c>
    </row>
    <row r="421" spans="1:65" s="13" customFormat="1" x14ac:dyDescent="0.2">
      <c r="B421" s="212"/>
      <c r="C421" s="213"/>
      <c r="D421" s="208" t="s">
        <v>278</v>
      </c>
      <c r="E421" s="214" t="s">
        <v>21</v>
      </c>
      <c r="F421" s="215" t="s">
        <v>569</v>
      </c>
      <c r="G421" s="213"/>
      <c r="H421" s="214" t="s">
        <v>21</v>
      </c>
      <c r="I421" s="216"/>
      <c r="J421" s="213"/>
      <c r="K421" s="213"/>
      <c r="L421" s="217"/>
      <c r="M421" s="218"/>
      <c r="N421" s="219"/>
      <c r="O421" s="219"/>
      <c r="P421" s="219"/>
      <c r="Q421" s="219"/>
      <c r="R421" s="219"/>
      <c r="S421" s="219"/>
      <c r="T421" s="220"/>
      <c r="AT421" s="221" t="s">
        <v>278</v>
      </c>
      <c r="AU421" s="221" t="s">
        <v>82</v>
      </c>
      <c r="AV421" s="13" t="s">
        <v>80</v>
      </c>
      <c r="AW421" s="13" t="s">
        <v>35</v>
      </c>
      <c r="AX421" s="13" t="s">
        <v>73</v>
      </c>
      <c r="AY421" s="221" t="s">
        <v>267</v>
      </c>
    </row>
    <row r="422" spans="1:65" s="13" customFormat="1" x14ac:dyDescent="0.2">
      <c r="B422" s="212"/>
      <c r="C422" s="213"/>
      <c r="D422" s="208" t="s">
        <v>278</v>
      </c>
      <c r="E422" s="214" t="s">
        <v>21</v>
      </c>
      <c r="F422" s="215" t="s">
        <v>570</v>
      </c>
      <c r="G422" s="213"/>
      <c r="H422" s="214" t="s">
        <v>21</v>
      </c>
      <c r="I422" s="216"/>
      <c r="J422" s="213"/>
      <c r="K422" s="213"/>
      <c r="L422" s="217"/>
      <c r="M422" s="218"/>
      <c r="N422" s="219"/>
      <c r="O422" s="219"/>
      <c r="P422" s="219"/>
      <c r="Q422" s="219"/>
      <c r="R422" s="219"/>
      <c r="S422" s="219"/>
      <c r="T422" s="220"/>
      <c r="AT422" s="221" t="s">
        <v>278</v>
      </c>
      <c r="AU422" s="221" t="s">
        <v>82</v>
      </c>
      <c r="AV422" s="13" t="s">
        <v>80</v>
      </c>
      <c r="AW422" s="13" t="s">
        <v>35</v>
      </c>
      <c r="AX422" s="13" t="s">
        <v>73</v>
      </c>
      <c r="AY422" s="221" t="s">
        <v>267</v>
      </c>
    </row>
    <row r="423" spans="1:65" s="13" customFormat="1" x14ac:dyDescent="0.2">
      <c r="B423" s="212"/>
      <c r="C423" s="213"/>
      <c r="D423" s="208" t="s">
        <v>278</v>
      </c>
      <c r="E423" s="214" t="s">
        <v>21</v>
      </c>
      <c r="F423" s="215" t="s">
        <v>571</v>
      </c>
      <c r="G423" s="213"/>
      <c r="H423" s="214" t="s">
        <v>21</v>
      </c>
      <c r="I423" s="216"/>
      <c r="J423" s="213"/>
      <c r="K423" s="213"/>
      <c r="L423" s="217"/>
      <c r="M423" s="218"/>
      <c r="N423" s="219"/>
      <c r="O423" s="219"/>
      <c r="P423" s="219"/>
      <c r="Q423" s="219"/>
      <c r="R423" s="219"/>
      <c r="S423" s="219"/>
      <c r="T423" s="220"/>
      <c r="AT423" s="221" t="s">
        <v>278</v>
      </c>
      <c r="AU423" s="221" t="s">
        <v>82</v>
      </c>
      <c r="AV423" s="13" t="s">
        <v>80</v>
      </c>
      <c r="AW423" s="13" t="s">
        <v>35</v>
      </c>
      <c r="AX423" s="13" t="s">
        <v>73</v>
      </c>
      <c r="AY423" s="221" t="s">
        <v>267</v>
      </c>
    </row>
    <row r="424" spans="1:65" s="14" customFormat="1" x14ac:dyDescent="0.2">
      <c r="B424" s="222"/>
      <c r="C424" s="223"/>
      <c r="D424" s="208" t="s">
        <v>278</v>
      </c>
      <c r="E424" s="224" t="s">
        <v>21</v>
      </c>
      <c r="F424" s="225" t="s">
        <v>572</v>
      </c>
      <c r="G424" s="223"/>
      <c r="H424" s="226">
        <v>37.066000000000003</v>
      </c>
      <c r="I424" s="227"/>
      <c r="J424" s="223"/>
      <c r="K424" s="223"/>
      <c r="L424" s="228"/>
      <c r="M424" s="229"/>
      <c r="N424" s="230"/>
      <c r="O424" s="230"/>
      <c r="P424" s="230"/>
      <c r="Q424" s="230"/>
      <c r="R424" s="230"/>
      <c r="S424" s="230"/>
      <c r="T424" s="231"/>
      <c r="AT424" s="232" t="s">
        <v>278</v>
      </c>
      <c r="AU424" s="232" t="s">
        <v>82</v>
      </c>
      <c r="AV424" s="14" t="s">
        <v>82</v>
      </c>
      <c r="AW424" s="14" t="s">
        <v>35</v>
      </c>
      <c r="AX424" s="14" t="s">
        <v>73</v>
      </c>
      <c r="AY424" s="232" t="s">
        <v>267</v>
      </c>
    </row>
    <row r="425" spans="1:65" s="13" customFormat="1" x14ac:dyDescent="0.2">
      <c r="B425" s="212"/>
      <c r="C425" s="213"/>
      <c r="D425" s="208" t="s">
        <v>278</v>
      </c>
      <c r="E425" s="214" t="s">
        <v>21</v>
      </c>
      <c r="F425" s="215" t="s">
        <v>573</v>
      </c>
      <c r="G425" s="213"/>
      <c r="H425" s="214" t="s">
        <v>21</v>
      </c>
      <c r="I425" s="216"/>
      <c r="J425" s="213"/>
      <c r="K425" s="213"/>
      <c r="L425" s="217"/>
      <c r="M425" s="218"/>
      <c r="N425" s="219"/>
      <c r="O425" s="219"/>
      <c r="P425" s="219"/>
      <c r="Q425" s="219"/>
      <c r="R425" s="219"/>
      <c r="S425" s="219"/>
      <c r="T425" s="220"/>
      <c r="AT425" s="221" t="s">
        <v>278</v>
      </c>
      <c r="AU425" s="221" t="s">
        <v>82</v>
      </c>
      <c r="AV425" s="13" t="s">
        <v>80</v>
      </c>
      <c r="AW425" s="13" t="s">
        <v>35</v>
      </c>
      <c r="AX425" s="13" t="s">
        <v>73</v>
      </c>
      <c r="AY425" s="221" t="s">
        <v>267</v>
      </c>
    </row>
    <row r="426" spans="1:65" s="14" customFormat="1" x14ac:dyDescent="0.2">
      <c r="B426" s="222"/>
      <c r="C426" s="223"/>
      <c r="D426" s="208" t="s">
        <v>278</v>
      </c>
      <c r="E426" s="224" t="s">
        <v>21</v>
      </c>
      <c r="F426" s="225" t="s">
        <v>574</v>
      </c>
      <c r="G426" s="223"/>
      <c r="H426" s="226">
        <v>29.818999999999999</v>
      </c>
      <c r="I426" s="227"/>
      <c r="J426" s="223"/>
      <c r="K426" s="223"/>
      <c r="L426" s="228"/>
      <c r="M426" s="229"/>
      <c r="N426" s="230"/>
      <c r="O426" s="230"/>
      <c r="P426" s="230"/>
      <c r="Q426" s="230"/>
      <c r="R426" s="230"/>
      <c r="S426" s="230"/>
      <c r="T426" s="231"/>
      <c r="AT426" s="232" t="s">
        <v>278</v>
      </c>
      <c r="AU426" s="232" t="s">
        <v>82</v>
      </c>
      <c r="AV426" s="14" t="s">
        <v>82</v>
      </c>
      <c r="AW426" s="14" t="s">
        <v>35</v>
      </c>
      <c r="AX426" s="14" t="s">
        <v>73</v>
      </c>
      <c r="AY426" s="232" t="s">
        <v>267</v>
      </c>
    </row>
    <row r="427" spans="1:65" s="13" customFormat="1" x14ac:dyDescent="0.2">
      <c r="B427" s="212"/>
      <c r="C427" s="213"/>
      <c r="D427" s="208" t="s">
        <v>278</v>
      </c>
      <c r="E427" s="214" t="s">
        <v>21</v>
      </c>
      <c r="F427" s="215" t="s">
        <v>575</v>
      </c>
      <c r="G427" s="213"/>
      <c r="H427" s="214" t="s">
        <v>21</v>
      </c>
      <c r="I427" s="216"/>
      <c r="J427" s="213"/>
      <c r="K427" s="213"/>
      <c r="L427" s="217"/>
      <c r="M427" s="218"/>
      <c r="N427" s="219"/>
      <c r="O427" s="219"/>
      <c r="P427" s="219"/>
      <c r="Q427" s="219"/>
      <c r="R427" s="219"/>
      <c r="S427" s="219"/>
      <c r="T427" s="220"/>
      <c r="AT427" s="221" t="s">
        <v>278</v>
      </c>
      <c r="AU427" s="221" t="s">
        <v>82</v>
      </c>
      <c r="AV427" s="13" t="s">
        <v>80</v>
      </c>
      <c r="AW427" s="13" t="s">
        <v>35</v>
      </c>
      <c r="AX427" s="13" t="s">
        <v>73</v>
      </c>
      <c r="AY427" s="221" t="s">
        <v>267</v>
      </c>
    </row>
    <row r="428" spans="1:65" s="14" customFormat="1" x14ac:dyDescent="0.2">
      <c r="B428" s="222"/>
      <c r="C428" s="223"/>
      <c r="D428" s="208" t="s">
        <v>278</v>
      </c>
      <c r="E428" s="224" t="s">
        <v>21</v>
      </c>
      <c r="F428" s="225" t="s">
        <v>576</v>
      </c>
      <c r="G428" s="223"/>
      <c r="H428" s="226">
        <v>4.1980000000000004</v>
      </c>
      <c r="I428" s="227"/>
      <c r="J428" s="223"/>
      <c r="K428" s="223"/>
      <c r="L428" s="228"/>
      <c r="M428" s="229"/>
      <c r="N428" s="230"/>
      <c r="O428" s="230"/>
      <c r="P428" s="230"/>
      <c r="Q428" s="230"/>
      <c r="R428" s="230"/>
      <c r="S428" s="230"/>
      <c r="T428" s="231"/>
      <c r="AT428" s="232" t="s">
        <v>278</v>
      </c>
      <c r="AU428" s="232" t="s">
        <v>82</v>
      </c>
      <c r="AV428" s="14" t="s">
        <v>82</v>
      </c>
      <c r="AW428" s="14" t="s">
        <v>35</v>
      </c>
      <c r="AX428" s="14" t="s">
        <v>73</v>
      </c>
      <c r="AY428" s="232" t="s">
        <v>267</v>
      </c>
    </row>
    <row r="429" spans="1:65" s="14" customFormat="1" x14ac:dyDescent="0.2">
      <c r="B429" s="222"/>
      <c r="C429" s="223"/>
      <c r="D429" s="208" t="s">
        <v>278</v>
      </c>
      <c r="E429" s="224" t="s">
        <v>21</v>
      </c>
      <c r="F429" s="225" t="s">
        <v>577</v>
      </c>
      <c r="G429" s="223"/>
      <c r="H429" s="226">
        <v>-0.221</v>
      </c>
      <c r="I429" s="227"/>
      <c r="J429" s="223"/>
      <c r="K429" s="223"/>
      <c r="L429" s="228"/>
      <c r="M429" s="229"/>
      <c r="N429" s="230"/>
      <c r="O429" s="230"/>
      <c r="P429" s="230"/>
      <c r="Q429" s="230"/>
      <c r="R429" s="230"/>
      <c r="S429" s="230"/>
      <c r="T429" s="231"/>
      <c r="AT429" s="232" t="s">
        <v>278</v>
      </c>
      <c r="AU429" s="232" t="s">
        <v>82</v>
      </c>
      <c r="AV429" s="14" t="s">
        <v>82</v>
      </c>
      <c r="AW429" s="14" t="s">
        <v>35</v>
      </c>
      <c r="AX429" s="14" t="s">
        <v>73</v>
      </c>
      <c r="AY429" s="232" t="s">
        <v>267</v>
      </c>
    </row>
    <row r="430" spans="1:65" s="14" customFormat="1" x14ac:dyDescent="0.2">
      <c r="B430" s="222"/>
      <c r="C430" s="223"/>
      <c r="D430" s="208" t="s">
        <v>278</v>
      </c>
      <c r="E430" s="224" t="s">
        <v>21</v>
      </c>
      <c r="F430" s="225" t="s">
        <v>578</v>
      </c>
      <c r="G430" s="223"/>
      <c r="H430" s="226">
        <v>0.52</v>
      </c>
      <c r="I430" s="227"/>
      <c r="J430" s="223"/>
      <c r="K430" s="223"/>
      <c r="L430" s="228"/>
      <c r="M430" s="229"/>
      <c r="N430" s="230"/>
      <c r="O430" s="230"/>
      <c r="P430" s="230"/>
      <c r="Q430" s="230"/>
      <c r="R430" s="230"/>
      <c r="S430" s="230"/>
      <c r="T430" s="231"/>
      <c r="AT430" s="232" t="s">
        <v>278</v>
      </c>
      <c r="AU430" s="232" t="s">
        <v>82</v>
      </c>
      <c r="AV430" s="14" t="s">
        <v>82</v>
      </c>
      <c r="AW430" s="14" t="s">
        <v>35</v>
      </c>
      <c r="AX430" s="14" t="s">
        <v>73</v>
      </c>
      <c r="AY430" s="232" t="s">
        <v>267</v>
      </c>
    </row>
    <row r="431" spans="1:65" s="13" customFormat="1" x14ac:dyDescent="0.2">
      <c r="B431" s="212"/>
      <c r="C431" s="213"/>
      <c r="D431" s="208" t="s">
        <v>278</v>
      </c>
      <c r="E431" s="214" t="s">
        <v>21</v>
      </c>
      <c r="F431" s="215" t="s">
        <v>579</v>
      </c>
      <c r="G431" s="213"/>
      <c r="H431" s="214" t="s">
        <v>21</v>
      </c>
      <c r="I431" s="216"/>
      <c r="J431" s="213"/>
      <c r="K431" s="213"/>
      <c r="L431" s="217"/>
      <c r="M431" s="218"/>
      <c r="N431" s="219"/>
      <c r="O431" s="219"/>
      <c r="P431" s="219"/>
      <c r="Q431" s="219"/>
      <c r="R431" s="219"/>
      <c r="S431" s="219"/>
      <c r="T431" s="220"/>
      <c r="AT431" s="221" t="s">
        <v>278</v>
      </c>
      <c r="AU431" s="221" t="s">
        <v>82</v>
      </c>
      <c r="AV431" s="13" t="s">
        <v>80</v>
      </c>
      <c r="AW431" s="13" t="s">
        <v>35</v>
      </c>
      <c r="AX431" s="13" t="s">
        <v>73</v>
      </c>
      <c r="AY431" s="221" t="s">
        <v>267</v>
      </c>
    </row>
    <row r="432" spans="1:65" s="14" customFormat="1" x14ac:dyDescent="0.2">
      <c r="B432" s="222"/>
      <c r="C432" s="223"/>
      <c r="D432" s="208" t="s">
        <v>278</v>
      </c>
      <c r="E432" s="224" t="s">
        <v>21</v>
      </c>
      <c r="F432" s="225" t="s">
        <v>580</v>
      </c>
      <c r="G432" s="223"/>
      <c r="H432" s="226">
        <v>18.933</v>
      </c>
      <c r="I432" s="227"/>
      <c r="J432" s="223"/>
      <c r="K432" s="223"/>
      <c r="L432" s="228"/>
      <c r="M432" s="229"/>
      <c r="N432" s="230"/>
      <c r="O432" s="230"/>
      <c r="P432" s="230"/>
      <c r="Q432" s="230"/>
      <c r="R432" s="230"/>
      <c r="S432" s="230"/>
      <c r="T432" s="231"/>
      <c r="AT432" s="232" t="s">
        <v>278</v>
      </c>
      <c r="AU432" s="232" t="s">
        <v>82</v>
      </c>
      <c r="AV432" s="14" t="s">
        <v>82</v>
      </c>
      <c r="AW432" s="14" t="s">
        <v>35</v>
      </c>
      <c r="AX432" s="14" t="s">
        <v>73</v>
      </c>
      <c r="AY432" s="232" t="s">
        <v>267</v>
      </c>
    </row>
    <row r="433" spans="2:51" s="14" customFormat="1" x14ac:dyDescent="0.2">
      <c r="B433" s="222"/>
      <c r="C433" s="223"/>
      <c r="D433" s="208" t="s">
        <v>278</v>
      </c>
      <c r="E433" s="224" t="s">
        <v>21</v>
      </c>
      <c r="F433" s="225" t="s">
        <v>581</v>
      </c>
      <c r="G433" s="223"/>
      <c r="H433" s="226">
        <v>-1.4730000000000001</v>
      </c>
      <c r="I433" s="227"/>
      <c r="J433" s="223"/>
      <c r="K433" s="223"/>
      <c r="L433" s="228"/>
      <c r="M433" s="229"/>
      <c r="N433" s="230"/>
      <c r="O433" s="230"/>
      <c r="P433" s="230"/>
      <c r="Q433" s="230"/>
      <c r="R433" s="230"/>
      <c r="S433" s="230"/>
      <c r="T433" s="231"/>
      <c r="AT433" s="232" t="s">
        <v>278</v>
      </c>
      <c r="AU433" s="232" t="s">
        <v>82</v>
      </c>
      <c r="AV433" s="14" t="s">
        <v>82</v>
      </c>
      <c r="AW433" s="14" t="s">
        <v>35</v>
      </c>
      <c r="AX433" s="14" t="s">
        <v>73</v>
      </c>
      <c r="AY433" s="232" t="s">
        <v>267</v>
      </c>
    </row>
    <row r="434" spans="2:51" s="13" customFormat="1" x14ac:dyDescent="0.2">
      <c r="B434" s="212"/>
      <c r="C434" s="213"/>
      <c r="D434" s="208" t="s">
        <v>278</v>
      </c>
      <c r="E434" s="214" t="s">
        <v>21</v>
      </c>
      <c r="F434" s="215" t="s">
        <v>582</v>
      </c>
      <c r="G434" s="213"/>
      <c r="H434" s="214" t="s">
        <v>21</v>
      </c>
      <c r="I434" s="216"/>
      <c r="J434" s="213"/>
      <c r="K434" s="213"/>
      <c r="L434" s="217"/>
      <c r="M434" s="218"/>
      <c r="N434" s="219"/>
      <c r="O434" s="219"/>
      <c r="P434" s="219"/>
      <c r="Q434" s="219"/>
      <c r="R434" s="219"/>
      <c r="S434" s="219"/>
      <c r="T434" s="220"/>
      <c r="AT434" s="221" t="s">
        <v>278</v>
      </c>
      <c r="AU434" s="221" t="s">
        <v>82</v>
      </c>
      <c r="AV434" s="13" t="s">
        <v>80</v>
      </c>
      <c r="AW434" s="13" t="s">
        <v>35</v>
      </c>
      <c r="AX434" s="13" t="s">
        <v>73</v>
      </c>
      <c r="AY434" s="221" t="s">
        <v>267</v>
      </c>
    </row>
    <row r="435" spans="2:51" s="14" customFormat="1" x14ac:dyDescent="0.2">
      <c r="B435" s="222"/>
      <c r="C435" s="223"/>
      <c r="D435" s="208" t="s">
        <v>278</v>
      </c>
      <c r="E435" s="224" t="s">
        <v>21</v>
      </c>
      <c r="F435" s="225" t="s">
        <v>580</v>
      </c>
      <c r="G435" s="223"/>
      <c r="H435" s="226">
        <v>18.933</v>
      </c>
      <c r="I435" s="227"/>
      <c r="J435" s="223"/>
      <c r="K435" s="223"/>
      <c r="L435" s="228"/>
      <c r="M435" s="229"/>
      <c r="N435" s="230"/>
      <c r="O435" s="230"/>
      <c r="P435" s="230"/>
      <c r="Q435" s="230"/>
      <c r="R435" s="230"/>
      <c r="S435" s="230"/>
      <c r="T435" s="231"/>
      <c r="AT435" s="232" t="s">
        <v>278</v>
      </c>
      <c r="AU435" s="232" t="s">
        <v>82</v>
      </c>
      <c r="AV435" s="14" t="s">
        <v>82</v>
      </c>
      <c r="AW435" s="14" t="s">
        <v>35</v>
      </c>
      <c r="AX435" s="14" t="s">
        <v>73</v>
      </c>
      <c r="AY435" s="232" t="s">
        <v>267</v>
      </c>
    </row>
    <row r="436" spans="2:51" s="14" customFormat="1" x14ac:dyDescent="0.2">
      <c r="B436" s="222"/>
      <c r="C436" s="223"/>
      <c r="D436" s="208" t="s">
        <v>278</v>
      </c>
      <c r="E436" s="224" t="s">
        <v>21</v>
      </c>
      <c r="F436" s="225" t="s">
        <v>581</v>
      </c>
      <c r="G436" s="223"/>
      <c r="H436" s="226">
        <v>-1.4730000000000001</v>
      </c>
      <c r="I436" s="227"/>
      <c r="J436" s="223"/>
      <c r="K436" s="223"/>
      <c r="L436" s="228"/>
      <c r="M436" s="229"/>
      <c r="N436" s="230"/>
      <c r="O436" s="230"/>
      <c r="P436" s="230"/>
      <c r="Q436" s="230"/>
      <c r="R436" s="230"/>
      <c r="S436" s="230"/>
      <c r="T436" s="231"/>
      <c r="AT436" s="232" t="s">
        <v>278</v>
      </c>
      <c r="AU436" s="232" t="s">
        <v>82</v>
      </c>
      <c r="AV436" s="14" t="s">
        <v>82</v>
      </c>
      <c r="AW436" s="14" t="s">
        <v>35</v>
      </c>
      <c r="AX436" s="14" t="s">
        <v>73</v>
      </c>
      <c r="AY436" s="232" t="s">
        <v>267</v>
      </c>
    </row>
    <row r="437" spans="2:51" s="13" customFormat="1" x14ac:dyDescent="0.2">
      <c r="B437" s="212"/>
      <c r="C437" s="213"/>
      <c r="D437" s="208" t="s">
        <v>278</v>
      </c>
      <c r="E437" s="214" t="s">
        <v>21</v>
      </c>
      <c r="F437" s="215" t="s">
        <v>583</v>
      </c>
      <c r="G437" s="213"/>
      <c r="H437" s="214" t="s">
        <v>21</v>
      </c>
      <c r="I437" s="216"/>
      <c r="J437" s="213"/>
      <c r="K437" s="213"/>
      <c r="L437" s="217"/>
      <c r="M437" s="218"/>
      <c r="N437" s="219"/>
      <c r="O437" s="219"/>
      <c r="P437" s="219"/>
      <c r="Q437" s="219"/>
      <c r="R437" s="219"/>
      <c r="S437" s="219"/>
      <c r="T437" s="220"/>
      <c r="AT437" s="221" t="s">
        <v>278</v>
      </c>
      <c r="AU437" s="221" t="s">
        <v>82</v>
      </c>
      <c r="AV437" s="13" t="s">
        <v>80</v>
      </c>
      <c r="AW437" s="13" t="s">
        <v>35</v>
      </c>
      <c r="AX437" s="13" t="s">
        <v>73</v>
      </c>
      <c r="AY437" s="221" t="s">
        <v>267</v>
      </c>
    </row>
    <row r="438" spans="2:51" s="14" customFormat="1" x14ac:dyDescent="0.2">
      <c r="B438" s="222"/>
      <c r="C438" s="223"/>
      <c r="D438" s="208" t="s">
        <v>278</v>
      </c>
      <c r="E438" s="224" t="s">
        <v>21</v>
      </c>
      <c r="F438" s="225" t="s">
        <v>584</v>
      </c>
      <c r="G438" s="223"/>
      <c r="H438" s="226">
        <v>14.565</v>
      </c>
      <c r="I438" s="227"/>
      <c r="J438" s="223"/>
      <c r="K438" s="223"/>
      <c r="L438" s="228"/>
      <c r="M438" s="229"/>
      <c r="N438" s="230"/>
      <c r="O438" s="230"/>
      <c r="P438" s="230"/>
      <c r="Q438" s="230"/>
      <c r="R438" s="230"/>
      <c r="S438" s="230"/>
      <c r="T438" s="231"/>
      <c r="AT438" s="232" t="s">
        <v>278</v>
      </c>
      <c r="AU438" s="232" t="s">
        <v>82</v>
      </c>
      <c r="AV438" s="14" t="s">
        <v>82</v>
      </c>
      <c r="AW438" s="14" t="s">
        <v>35</v>
      </c>
      <c r="AX438" s="14" t="s">
        <v>73</v>
      </c>
      <c r="AY438" s="232" t="s">
        <v>267</v>
      </c>
    </row>
    <row r="439" spans="2:51" s="15" customFormat="1" x14ac:dyDescent="0.2">
      <c r="B439" s="233"/>
      <c r="C439" s="234"/>
      <c r="D439" s="208" t="s">
        <v>278</v>
      </c>
      <c r="E439" s="235" t="s">
        <v>21</v>
      </c>
      <c r="F439" s="236" t="s">
        <v>326</v>
      </c>
      <c r="G439" s="234"/>
      <c r="H439" s="237">
        <v>120.867</v>
      </c>
      <c r="I439" s="238"/>
      <c r="J439" s="234"/>
      <c r="K439" s="234"/>
      <c r="L439" s="239"/>
      <c r="M439" s="240"/>
      <c r="N439" s="241"/>
      <c r="O439" s="241"/>
      <c r="P439" s="241"/>
      <c r="Q439" s="241"/>
      <c r="R439" s="241"/>
      <c r="S439" s="241"/>
      <c r="T439" s="242"/>
      <c r="AT439" s="243" t="s">
        <v>278</v>
      </c>
      <c r="AU439" s="243" t="s">
        <v>82</v>
      </c>
      <c r="AV439" s="15" t="s">
        <v>142</v>
      </c>
      <c r="AW439" s="15" t="s">
        <v>35</v>
      </c>
      <c r="AX439" s="15" t="s">
        <v>73</v>
      </c>
      <c r="AY439" s="243" t="s">
        <v>267</v>
      </c>
    </row>
    <row r="440" spans="2:51" s="13" customFormat="1" x14ac:dyDescent="0.2">
      <c r="B440" s="212"/>
      <c r="C440" s="213"/>
      <c r="D440" s="208" t="s">
        <v>278</v>
      </c>
      <c r="E440" s="214" t="s">
        <v>21</v>
      </c>
      <c r="F440" s="215" t="s">
        <v>585</v>
      </c>
      <c r="G440" s="213"/>
      <c r="H440" s="214" t="s">
        <v>21</v>
      </c>
      <c r="I440" s="216"/>
      <c r="J440" s="213"/>
      <c r="K440" s="213"/>
      <c r="L440" s="217"/>
      <c r="M440" s="218"/>
      <c r="N440" s="219"/>
      <c r="O440" s="219"/>
      <c r="P440" s="219"/>
      <c r="Q440" s="219"/>
      <c r="R440" s="219"/>
      <c r="S440" s="219"/>
      <c r="T440" s="220"/>
      <c r="AT440" s="221" t="s">
        <v>278</v>
      </c>
      <c r="AU440" s="221" t="s">
        <v>82</v>
      </c>
      <c r="AV440" s="13" t="s">
        <v>80</v>
      </c>
      <c r="AW440" s="13" t="s">
        <v>35</v>
      </c>
      <c r="AX440" s="13" t="s">
        <v>73</v>
      </c>
      <c r="AY440" s="221" t="s">
        <v>267</v>
      </c>
    </row>
    <row r="441" spans="2:51" s="13" customFormat="1" x14ac:dyDescent="0.2">
      <c r="B441" s="212"/>
      <c r="C441" s="213"/>
      <c r="D441" s="208" t="s">
        <v>278</v>
      </c>
      <c r="E441" s="214" t="s">
        <v>21</v>
      </c>
      <c r="F441" s="215" t="s">
        <v>586</v>
      </c>
      <c r="G441" s="213"/>
      <c r="H441" s="214" t="s">
        <v>21</v>
      </c>
      <c r="I441" s="216"/>
      <c r="J441" s="213"/>
      <c r="K441" s="213"/>
      <c r="L441" s="217"/>
      <c r="M441" s="218"/>
      <c r="N441" s="219"/>
      <c r="O441" s="219"/>
      <c r="P441" s="219"/>
      <c r="Q441" s="219"/>
      <c r="R441" s="219"/>
      <c r="S441" s="219"/>
      <c r="T441" s="220"/>
      <c r="AT441" s="221" t="s">
        <v>278</v>
      </c>
      <c r="AU441" s="221" t="s">
        <v>82</v>
      </c>
      <c r="AV441" s="13" t="s">
        <v>80</v>
      </c>
      <c r="AW441" s="13" t="s">
        <v>35</v>
      </c>
      <c r="AX441" s="13" t="s">
        <v>73</v>
      </c>
      <c r="AY441" s="221" t="s">
        <v>267</v>
      </c>
    </row>
    <row r="442" spans="2:51" s="13" customFormat="1" x14ac:dyDescent="0.2">
      <c r="B442" s="212"/>
      <c r="C442" s="213"/>
      <c r="D442" s="208" t="s">
        <v>278</v>
      </c>
      <c r="E442" s="214" t="s">
        <v>21</v>
      </c>
      <c r="F442" s="215" t="s">
        <v>587</v>
      </c>
      <c r="G442" s="213"/>
      <c r="H442" s="214" t="s">
        <v>21</v>
      </c>
      <c r="I442" s="216"/>
      <c r="J442" s="213"/>
      <c r="K442" s="213"/>
      <c r="L442" s="217"/>
      <c r="M442" s="218"/>
      <c r="N442" s="219"/>
      <c r="O442" s="219"/>
      <c r="P442" s="219"/>
      <c r="Q442" s="219"/>
      <c r="R442" s="219"/>
      <c r="S442" s="219"/>
      <c r="T442" s="220"/>
      <c r="AT442" s="221" t="s">
        <v>278</v>
      </c>
      <c r="AU442" s="221" t="s">
        <v>82</v>
      </c>
      <c r="AV442" s="13" t="s">
        <v>80</v>
      </c>
      <c r="AW442" s="13" t="s">
        <v>35</v>
      </c>
      <c r="AX442" s="13" t="s">
        <v>73</v>
      </c>
      <c r="AY442" s="221" t="s">
        <v>267</v>
      </c>
    </row>
    <row r="443" spans="2:51" s="14" customFormat="1" x14ac:dyDescent="0.2">
      <c r="B443" s="222"/>
      <c r="C443" s="223"/>
      <c r="D443" s="208" t="s">
        <v>278</v>
      </c>
      <c r="E443" s="224" t="s">
        <v>21</v>
      </c>
      <c r="F443" s="225" t="s">
        <v>588</v>
      </c>
      <c r="G443" s="223"/>
      <c r="H443" s="226">
        <v>6.2210000000000001</v>
      </c>
      <c r="I443" s="227"/>
      <c r="J443" s="223"/>
      <c r="K443" s="223"/>
      <c r="L443" s="228"/>
      <c r="M443" s="229"/>
      <c r="N443" s="230"/>
      <c r="O443" s="230"/>
      <c r="P443" s="230"/>
      <c r="Q443" s="230"/>
      <c r="R443" s="230"/>
      <c r="S443" s="230"/>
      <c r="T443" s="231"/>
      <c r="AT443" s="232" t="s">
        <v>278</v>
      </c>
      <c r="AU443" s="232" t="s">
        <v>82</v>
      </c>
      <c r="AV443" s="14" t="s">
        <v>82</v>
      </c>
      <c r="AW443" s="14" t="s">
        <v>35</v>
      </c>
      <c r="AX443" s="14" t="s">
        <v>73</v>
      </c>
      <c r="AY443" s="232" t="s">
        <v>267</v>
      </c>
    </row>
    <row r="444" spans="2:51" s="14" customFormat="1" x14ac:dyDescent="0.2">
      <c r="B444" s="222"/>
      <c r="C444" s="223"/>
      <c r="D444" s="208" t="s">
        <v>278</v>
      </c>
      <c r="E444" s="224" t="s">
        <v>21</v>
      </c>
      <c r="F444" s="225" t="s">
        <v>589</v>
      </c>
      <c r="G444" s="223"/>
      <c r="H444" s="226">
        <v>-0.40500000000000003</v>
      </c>
      <c r="I444" s="227"/>
      <c r="J444" s="223"/>
      <c r="K444" s="223"/>
      <c r="L444" s="228"/>
      <c r="M444" s="229"/>
      <c r="N444" s="230"/>
      <c r="O444" s="230"/>
      <c r="P444" s="230"/>
      <c r="Q444" s="230"/>
      <c r="R444" s="230"/>
      <c r="S444" s="230"/>
      <c r="T444" s="231"/>
      <c r="AT444" s="232" t="s">
        <v>278</v>
      </c>
      <c r="AU444" s="232" t="s">
        <v>82</v>
      </c>
      <c r="AV444" s="14" t="s">
        <v>82</v>
      </c>
      <c r="AW444" s="14" t="s">
        <v>35</v>
      </c>
      <c r="AX444" s="14" t="s">
        <v>73</v>
      </c>
      <c r="AY444" s="232" t="s">
        <v>267</v>
      </c>
    </row>
    <row r="445" spans="2:51" s="14" customFormat="1" x14ac:dyDescent="0.2">
      <c r="B445" s="222"/>
      <c r="C445" s="223"/>
      <c r="D445" s="208" t="s">
        <v>278</v>
      </c>
      <c r="E445" s="224" t="s">
        <v>21</v>
      </c>
      <c r="F445" s="225" t="s">
        <v>590</v>
      </c>
      <c r="G445" s="223"/>
      <c r="H445" s="226">
        <v>-8.5000000000000006E-2</v>
      </c>
      <c r="I445" s="227"/>
      <c r="J445" s="223"/>
      <c r="K445" s="223"/>
      <c r="L445" s="228"/>
      <c r="M445" s="229"/>
      <c r="N445" s="230"/>
      <c r="O445" s="230"/>
      <c r="P445" s="230"/>
      <c r="Q445" s="230"/>
      <c r="R445" s="230"/>
      <c r="S445" s="230"/>
      <c r="T445" s="231"/>
      <c r="AT445" s="232" t="s">
        <v>278</v>
      </c>
      <c r="AU445" s="232" t="s">
        <v>82</v>
      </c>
      <c r="AV445" s="14" t="s">
        <v>82</v>
      </c>
      <c r="AW445" s="14" t="s">
        <v>35</v>
      </c>
      <c r="AX445" s="14" t="s">
        <v>73</v>
      </c>
      <c r="AY445" s="232" t="s">
        <v>267</v>
      </c>
    </row>
    <row r="446" spans="2:51" s="13" customFormat="1" x14ac:dyDescent="0.2">
      <c r="B446" s="212"/>
      <c r="C446" s="213"/>
      <c r="D446" s="208" t="s">
        <v>278</v>
      </c>
      <c r="E446" s="214" t="s">
        <v>21</v>
      </c>
      <c r="F446" s="215" t="s">
        <v>591</v>
      </c>
      <c r="G446" s="213"/>
      <c r="H446" s="214" t="s">
        <v>21</v>
      </c>
      <c r="I446" s="216"/>
      <c r="J446" s="213"/>
      <c r="K446" s="213"/>
      <c r="L446" s="217"/>
      <c r="M446" s="218"/>
      <c r="N446" s="219"/>
      <c r="O446" s="219"/>
      <c r="P446" s="219"/>
      <c r="Q446" s="219"/>
      <c r="R446" s="219"/>
      <c r="S446" s="219"/>
      <c r="T446" s="220"/>
      <c r="AT446" s="221" t="s">
        <v>278</v>
      </c>
      <c r="AU446" s="221" t="s">
        <v>82</v>
      </c>
      <c r="AV446" s="13" t="s">
        <v>80</v>
      </c>
      <c r="AW446" s="13" t="s">
        <v>35</v>
      </c>
      <c r="AX446" s="13" t="s">
        <v>73</v>
      </c>
      <c r="AY446" s="221" t="s">
        <v>267</v>
      </c>
    </row>
    <row r="447" spans="2:51" s="14" customFormat="1" x14ac:dyDescent="0.2">
      <c r="B447" s="222"/>
      <c r="C447" s="223"/>
      <c r="D447" s="208" t="s">
        <v>278</v>
      </c>
      <c r="E447" s="224" t="s">
        <v>21</v>
      </c>
      <c r="F447" s="225" t="s">
        <v>592</v>
      </c>
      <c r="G447" s="223"/>
      <c r="H447" s="226">
        <v>0.55700000000000005</v>
      </c>
      <c r="I447" s="227"/>
      <c r="J447" s="223"/>
      <c r="K447" s="223"/>
      <c r="L447" s="228"/>
      <c r="M447" s="229"/>
      <c r="N447" s="230"/>
      <c r="O447" s="230"/>
      <c r="P447" s="230"/>
      <c r="Q447" s="230"/>
      <c r="R447" s="230"/>
      <c r="S447" s="230"/>
      <c r="T447" s="231"/>
      <c r="AT447" s="232" t="s">
        <v>278</v>
      </c>
      <c r="AU447" s="232" t="s">
        <v>82</v>
      </c>
      <c r="AV447" s="14" t="s">
        <v>82</v>
      </c>
      <c r="AW447" s="14" t="s">
        <v>35</v>
      </c>
      <c r="AX447" s="14" t="s">
        <v>73</v>
      </c>
      <c r="AY447" s="232" t="s">
        <v>267</v>
      </c>
    </row>
    <row r="448" spans="2:51" s="13" customFormat="1" x14ac:dyDescent="0.2">
      <c r="B448" s="212"/>
      <c r="C448" s="213"/>
      <c r="D448" s="208" t="s">
        <v>278</v>
      </c>
      <c r="E448" s="214" t="s">
        <v>21</v>
      </c>
      <c r="F448" s="215" t="s">
        <v>593</v>
      </c>
      <c r="G448" s="213"/>
      <c r="H448" s="214" t="s">
        <v>21</v>
      </c>
      <c r="I448" s="216"/>
      <c r="J448" s="213"/>
      <c r="K448" s="213"/>
      <c r="L448" s="217"/>
      <c r="M448" s="218"/>
      <c r="N448" s="219"/>
      <c r="O448" s="219"/>
      <c r="P448" s="219"/>
      <c r="Q448" s="219"/>
      <c r="R448" s="219"/>
      <c r="S448" s="219"/>
      <c r="T448" s="220"/>
      <c r="AT448" s="221" t="s">
        <v>278</v>
      </c>
      <c r="AU448" s="221" t="s">
        <v>82</v>
      </c>
      <c r="AV448" s="13" t="s">
        <v>80</v>
      </c>
      <c r="AW448" s="13" t="s">
        <v>35</v>
      </c>
      <c r="AX448" s="13" t="s">
        <v>73</v>
      </c>
      <c r="AY448" s="221" t="s">
        <v>267</v>
      </c>
    </row>
    <row r="449" spans="2:51" s="14" customFormat="1" x14ac:dyDescent="0.2">
      <c r="B449" s="222"/>
      <c r="C449" s="223"/>
      <c r="D449" s="208" t="s">
        <v>278</v>
      </c>
      <c r="E449" s="224" t="s">
        <v>21</v>
      </c>
      <c r="F449" s="225" t="s">
        <v>594</v>
      </c>
      <c r="G449" s="223"/>
      <c r="H449" s="226">
        <v>8.0340000000000007</v>
      </c>
      <c r="I449" s="227"/>
      <c r="J449" s="223"/>
      <c r="K449" s="223"/>
      <c r="L449" s="228"/>
      <c r="M449" s="229"/>
      <c r="N449" s="230"/>
      <c r="O449" s="230"/>
      <c r="P449" s="230"/>
      <c r="Q449" s="230"/>
      <c r="R449" s="230"/>
      <c r="S449" s="230"/>
      <c r="T449" s="231"/>
      <c r="AT449" s="232" t="s">
        <v>278</v>
      </c>
      <c r="AU449" s="232" t="s">
        <v>82</v>
      </c>
      <c r="AV449" s="14" t="s">
        <v>82</v>
      </c>
      <c r="AW449" s="14" t="s">
        <v>35</v>
      </c>
      <c r="AX449" s="14" t="s">
        <v>73</v>
      </c>
      <c r="AY449" s="232" t="s">
        <v>267</v>
      </c>
    </row>
    <row r="450" spans="2:51" s="14" customFormat="1" x14ac:dyDescent="0.2">
      <c r="B450" s="222"/>
      <c r="C450" s="223"/>
      <c r="D450" s="208" t="s">
        <v>278</v>
      </c>
      <c r="E450" s="224" t="s">
        <v>21</v>
      </c>
      <c r="F450" s="225" t="s">
        <v>589</v>
      </c>
      <c r="G450" s="223"/>
      <c r="H450" s="226">
        <v>-0.40500000000000003</v>
      </c>
      <c r="I450" s="227"/>
      <c r="J450" s="223"/>
      <c r="K450" s="223"/>
      <c r="L450" s="228"/>
      <c r="M450" s="229"/>
      <c r="N450" s="230"/>
      <c r="O450" s="230"/>
      <c r="P450" s="230"/>
      <c r="Q450" s="230"/>
      <c r="R450" s="230"/>
      <c r="S450" s="230"/>
      <c r="T450" s="231"/>
      <c r="AT450" s="232" t="s">
        <v>278</v>
      </c>
      <c r="AU450" s="232" t="s">
        <v>82</v>
      </c>
      <c r="AV450" s="14" t="s">
        <v>82</v>
      </c>
      <c r="AW450" s="14" t="s">
        <v>35</v>
      </c>
      <c r="AX450" s="14" t="s">
        <v>73</v>
      </c>
      <c r="AY450" s="232" t="s">
        <v>267</v>
      </c>
    </row>
    <row r="451" spans="2:51" s="14" customFormat="1" x14ac:dyDescent="0.2">
      <c r="B451" s="222"/>
      <c r="C451" s="223"/>
      <c r="D451" s="208" t="s">
        <v>278</v>
      </c>
      <c r="E451" s="224" t="s">
        <v>21</v>
      </c>
      <c r="F451" s="225" t="s">
        <v>595</v>
      </c>
      <c r="G451" s="223"/>
      <c r="H451" s="226">
        <v>-0.85499999999999998</v>
      </c>
      <c r="I451" s="227"/>
      <c r="J451" s="223"/>
      <c r="K451" s="223"/>
      <c r="L451" s="228"/>
      <c r="M451" s="229"/>
      <c r="N451" s="230"/>
      <c r="O451" s="230"/>
      <c r="P451" s="230"/>
      <c r="Q451" s="230"/>
      <c r="R451" s="230"/>
      <c r="S451" s="230"/>
      <c r="T451" s="231"/>
      <c r="AT451" s="232" t="s">
        <v>278</v>
      </c>
      <c r="AU451" s="232" t="s">
        <v>82</v>
      </c>
      <c r="AV451" s="14" t="s">
        <v>82</v>
      </c>
      <c r="AW451" s="14" t="s">
        <v>35</v>
      </c>
      <c r="AX451" s="14" t="s">
        <v>73</v>
      </c>
      <c r="AY451" s="232" t="s">
        <v>267</v>
      </c>
    </row>
    <row r="452" spans="2:51" s="14" customFormat="1" x14ac:dyDescent="0.2">
      <c r="B452" s="222"/>
      <c r="C452" s="223"/>
      <c r="D452" s="208" t="s">
        <v>278</v>
      </c>
      <c r="E452" s="224" t="s">
        <v>21</v>
      </c>
      <c r="F452" s="225" t="s">
        <v>596</v>
      </c>
      <c r="G452" s="223"/>
      <c r="H452" s="226">
        <v>2.4510000000000001</v>
      </c>
      <c r="I452" s="227"/>
      <c r="J452" s="223"/>
      <c r="K452" s="223"/>
      <c r="L452" s="228"/>
      <c r="M452" s="229"/>
      <c r="N452" s="230"/>
      <c r="O452" s="230"/>
      <c r="P452" s="230"/>
      <c r="Q452" s="230"/>
      <c r="R452" s="230"/>
      <c r="S452" s="230"/>
      <c r="T452" s="231"/>
      <c r="AT452" s="232" t="s">
        <v>278</v>
      </c>
      <c r="AU452" s="232" t="s">
        <v>82</v>
      </c>
      <c r="AV452" s="14" t="s">
        <v>82</v>
      </c>
      <c r="AW452" s="14" t="s">
        <v>35</v>
      </c>
      <c r="AX452" s="14" t="s">
        <v>73</v>
      </c>
      <c r="AY452" s="232" t="s">
        <v>267</v>
      </c>
    </row>
    <row r="453" spans="2:51" s="14" customFormat="1" x14ac:dyDescent="0.2">
      <c r="B453" s="222"/>
      <c r="C453" s="223"/>
      <c r="D453" s="208" t="s">
        <v>278</v>
      </c>
      <c r="E453" s="224" t="s">
        <v>21</v>
      </c>
      <c r="F453" s="225" t="s">
        <v>597</v>
      </c>
      <c r="G453" s="223"/>
      <c r="H453" s="226">
        <v>-0.68100000000000005</v>
      </c>
      <c r="I453" s="227"/>
      <c r="J453" s="223"/>
      <c r="K453" s="223"/>
      <c r="L453" s="228"/>
      <c r="M453" s="229"/>
      <c r="N453" s="230"/>
      <c r="O453" s="230"/>
      <c r="P453" s="230"/>
      <c r="Q453" s="230"/>
      <c r="R453" s="230"/>
      <c r="S453" s="230"/>
      <c r="T453" s="231"/>
      <c r="AT453" s="232" t="s">
        <v>278</v>
      </c>
      <c r="AU453" s="232" t="s">
        <v>82</v>
      </c>
      <c r="AV453" s="14" t="s">
        <v>82</v>
      </c>
      <c r="AW453" s="14" t="s">
        <v>35</v>
      </c>
      <c r="AX453" s="14" t="s">
        <v>73</v>
      </c>
      <c r="AY453" s="232" t="s">
        <v>267</v>
      </c>
    </row>
    <row r="454" spans="2:51" s="13" customFormat="1" x14ac:dyDescent="0.2">
      <c r="B454" s="212"/>
      <c r="C454" s="213"/>
      <c r="D454" s="208" t="s">
        <v>278</v>
      </c>
      <c r="E454" s="214" t="s">
        <v>21</v>
      </c>
      <c r="F454" s="215" t="s">
        <v>598</v>
      </c>
      <c r="G454" s="213"/>
      <c r="H454" s="214" t="s">
        <v>21</v>
      </c>
      <c r="I454" s="216"/>
      <c r="J454" s="213"/>
      <c r="K454" s="213"/>
      <c r="L454" s="217"/>
      <c r="M454" s="218"/>
      <c r="N454" s="219"/>
      <c r="O454" s="219"/>
      <c r="P454" s="219"/>
      <c r="Q454" s="219"/>
      <c r="R454" s="219"/>
      <c r="S454" s="219"/>
      <c r="T454" s="220"/>
      <c r="AT454" s="221" t="s">
        <v>278</v>
      </c>
      <c r="AU454" s="221" t="s">
        <v>82</v>
      </c>
      <c r="AV454" s="13" t="s">
        <v>80</v>
      </c>
      <c r="AW454" s="13" t="s">
        <v>35</v>
      </c>
      <c r="AX454" s="13" t="s">
        <v>73</v>
      </c>
      <c r="AY454" s="221" t="s">
        <v>267</v>
      </c>
    </row>
    <row r="455" spans="2:51" s="14" customFormat="1" x14ac:dyDescent="0.2">
      <c r="B455" s="222"/>
      <c r="C455" s="223"/>
      <c r="D455" s="208" t="s">
        <v>278</v>
      </c>
      <c r="E455" s="224" t="s">
        <v>21</v>
      </c>
      <c r="F455" s="225" t="s">
        <v>599</v>
      </c>
      <c r="G455" s="223"/>
      <c r="H455" s="226">
        <v>13.614000000000001</v>
      </c>
      <c r="I455" s="227"/>
      <c r="J455" s="223"/>
      <c r="K455" s="223"/>
      <c r="L455" s="228"/>
      <c r="M455" s="229"/>
      <c r="N455" s="230"/>
      <c r="O455" s="230"/>
      <c r="P455" s="230"/>
      <c r="Q455" s="230"/>
      <c r="R455" s="230"/>
      <c r="S455" s="230"/>
      <c r="T455" s="231"/>
      <c r="AT455" s="232" t="s">
        <v>278</v>
      </c>
      <c r="AU455" s="232" t="s">
        <v>82</v>
      </c>
      <c r="AV455" s="14" t="s">
        <v>82</v>
      </c>
      <c r="AW455" s="14" t="s">
        <v>35</v>
      </c>
      <c r="AX455" s="14" t="s">
        <v>73</v>
      </c>
      <c r="AY455" s="232" t="s">
        <v>267</v>
      </c>
    </row>
    <row r="456" spans="2:51" s="14" customFormat="1" x14ac:dyDescent="0.2">
      <c r="B456" s="222"/>
      <c r="C456" s="223"/>
      <c r="D456" s="208" t="s">
        <v>278</v>
      </c>
      <c r="E456" s="224" t="s">
        <v>21</v>
      </c>
      <c r="F456" s="225" t="s">
        <v>600</v>
      </c>
      <c r="G456" s="223"/>
      <c r="H456" s="226">
        <v>-3.206</v>
      </c>
      <c r="I456" s="227"/>
      <c r="J456" s="223"/>
      <c r="K456" s="223"/>
      <c r="L456" s="228"/>
      <c r="M456" s="229"/>
      <c r="N456" s="230"/>
      <c r="O456" s="230"/>
      <c r="P456" s="230"/>
      <c r="Q456" s="230"/>
      <c r="R456" s="230"/>
      <c r="S456" s="230"/>
      <c r="T456" s="231"/>
      <c r="AT456" s="232" t="s">
        <v>278</v>
      </c>
      <c r="AU456" s="232" t="s">
        <v>82</v>
      </c>
      <c r="AV456" s="14" t="s">
        <v>82</v>
      </c>
      <c r="AW456" s="14" t="s">
        <v>35</v>
      </c>
      <c r="AX456" s="14" t="s">
        <v>73</v>
      </c>
      <c r="AY456" s="232" t="s">
        <v>267</v>
      </c>
    </row>
    <row r="457" spans="2:51" s="14" customFormat="1" x14ac:dyDescent="0.2">
      <c r="B457" s="222"/>
      <c r="C457" s="223"/>
      <c r="D457" s="208" t="s">
        <v>278</v>
      </c>
      <c r="E457" s="224" t="s">
        <v>21</v>
      </c>
      <c r="F457" s="225" t="s">
        <v>601</v>
      </c>
      <c r="G457" s="223"/>
      <c r="H457" s="226">
        <v>-0.13800000000000001</v>
      </c>
      <c r="I457" s="227"/>
      <c r="J457" s="223"/>
      <c r="K457" s="223"/>
      <c r="L457" s="228"/>
      <c r="M457" s="229"/>
      <c r="N457" s="230"/>
      <c r="O457" s="230"/>
      <c r="P457" s="230"/>
      <c r="Q457" s="230"/>
      <c r="R457" s="230"/>
      <c r="S457" s="230"/>
      <c r="T457" s="231"/>
      <c r="AT457" s="232" t="s">
        <v>278</v>
      </c>
      <c r="AU457" s="232" t="s">
        <v>82</v>
      </c>
      <c r="AV457" s="14" t="s">
        <v>82</v>
      </c>
      <c r="AW457" s="14" t="s">
        <v>35</v>
      </c>
      <c r="AX457" s="14" t="s">
        <v>73</v>
      </c>
      <c r="AY457" s="232" t="s">
        <v>267</v>
      </c>
    </row>
    <row r="458" spans="2:51" s="13" customFormat="1" x14ac:dyDescent="0.2">
      <c r="B458" s="212"/>
      <c r="C458" s="213"/>
      <c r="D458" s="208" t="s">
        <v>278</v>
      </c>
      <c r="E458" s="214" t="s">
        <v>21</v>
      </c>
      <c r="F458" s="215" t="s">
        <v>602</v>
      </c>
      <c r="G458" s="213"/>
      <c r="H458" s="214" t="s">
        <v>21</v>
      </c>
      <c r="I458" s="216"/>
      <c r="J458" s="213"/>
      <c r="K458" s="213"/>
      <c r="L458" s="217"/>
      <c r="M458" s="218"/>
      <c r="N458" s="219"/>
      <c r="O458" s="219"/>
      <c r="P458" s="219"/>
      <c r="Q458" s="219"/>
      <c r="R458" s="219"/>
      <c r="S458" s="219"/>
      <c r="T458" s="220"/>
      <c r="AT458" s="221" t="s">
        <v>278</v>
      </c>
      <c r="AU458" s="221" t="s">
        <v>82</v>
      </c>
      <c r="AV458" s="13" t="s">
        <v>80</v>
      </c>
      <c r="AW458" s="13" t="s">
        <v>35</v>
      </c>
      <c r="AX458" s="13" t="s">
        <v>73</v>
      </c>
      <c r="AY458" s="221" t="s">
        <v>267</v>
      </c>
    </row>
    <row r="459" spans="2:51" s="13" customFormat="1" x14ac:dyDescent="0.2">
      <c r="B459" s="212"/>
      <c r="C459" s="213"/>
      <c r="D459" s="208" t="s">
        <v>278</v>
      </c>
      <c r="E459" s="214" t="s">
        <v>21</v>
      </c>
      <c r="F459" s="215" t="s">
        <v>603</v>
      </c>
      <c r="G459" s="213"/>
      <c r="H459" s="214" t="s">
        <v>21</v>
      </c>
      <c r="I459" s="216"/>
      <c r="J459" s="213"/>
      <c r="K459" s="213"/>
      <c r="L459" s="217"/>
      <c r="M459" s="218"/>
      <c r="N459" s="219"/>
      <c r="O459" s="219"/>
      <c r="P459" s="219"/>
      <c r="Q459" s="219"/>
      <c r="R459" s="219"/>
      <c r="S459" s="219"/>
      <c r="T459" s="220"/>
      <c r="AT459" s="221" t="s">
        <v>278</v>
      </c>
      <c r="AU459" s="221" t="s">
        <v>82</v>
      </c>
      <c r="AV459" s="13" t="s">
        <v>80</v>
      </c>
      <c r="AW459" s="13" t="s">
        <v>35</v>
      </c>
      <c r="AX459" s="13" t="s">
        <v>73</v>
      </c>
      <c r="AY459" s="221" t="s">
        <v>267</v>
      </c>
    </row>
    <row r="460" spans="2:51" s="14" customFormat="1" x14ac:dyDescent="0.2">
      <c r="B460" s="222"/>
      <c r="C460" s="223"/>
      <c r="D460" s="208" t="s">
        <v>278</v>
      </c>
      <c r="E460" s="224" t="s">
        <v>21</v>
      </c>
      <c r="F460" s="225" t="s">
        <v>604</v>
      </c>
      <c r="G460" s="223"/>
      <c r="H460" s="226">
        <v>3.78</v>
      </c>
      <c r="I460" s="227"/>
      <c r="J460" s="223"/>
      <c r="K460" s="223"/>
      <c r="L460" s="228"/>
      <c r="M460" s="229"/>
      <c r="N460" s="230"/>
      <c r="O460" s="230"/>
      <c r="P460" s="230"/>
      <c r="Q460" s="230"/>
      <c r="R460" s="230"/>
      <c r="S460" s="230"/>
      <c r="T460" s="231"/>
      <c r="AT460" s="232" t="s">
        <v>278</v>
      </c>
      <c r="AU460" s="232" t="s">
        <v>82</v>
      </c>
      <c r="AV460" s="14" t="s">
        <v>82</v>
      </c>
      <c r="AW460" s="14" t="s">
        <v>35</v>
      </c>
      <c r="AX460" s="14" t="s">
        <v>73</v>
      </c>
      <c r="AY460" s="232" t="s">
        <v>267</v>
      </c>
    </row>
    <row r="461" spans="2:51" s="14" customFormat="1" x14ac:dyDescent="0.2">
      <c r="B461" s="222"/>
      <c r="C461" s="223"/>
      <c r="D461" s="208" t="s">
        <v>278</v>
      </c>
      <c r="E461" s="224" t="s">
        <v>21</v>
      </c>
      <c r="F461" s="225" t="s">
        <v>597</v>
      </c>
      <c r="G461" s="223"/>
      <c r="H461" s="226">
        <v>-0.68100000000000005</v>
      </c>
      <c r="I461" s="227"/>
      <c r="J461" s="223"/>
      <c r="K461" s="223"/>
      <c r="L461" s="228"/>
      <c r="M461" s="229"/>
      <c r="N461" s="230"/>
      <c r="O461" s="230"/>
      <c r="P461" s="230"/>
      <c r="Q461" s="230"/>
      <c r="R461" s="230"/>
      <c r="S461" s="230"/>
      <c r="T461" s="231"/>
      <c r="AT461" s="232" t="s">
        <v>278</v>
      </c>
      <c r="AU461" s="232" t="s">
        <v>82</v>
      </c>
      <c r="AV461" s="14" t="s">
        <v>82</v>
      </c>
      <c r="AW461" s="14" t="s">
        <v>35</v>
      </c>
      <c r="AX461" s="14" t="s">
        <v>73</v>
      </c>
      <c r="AY461" s="232" t="s">
        <v>267</v>
      </c>
    </row>
    <row r="462" spans="2:51" s="13" customFormat="1" x14ac:dyDescent="0.2">
      <c r="B462" s="212"/>
      <c r="C462" s="213"/>
      <c r="D462" s="208" t="s">
        <v>278</v>
      </c>
      <c r="E462" s="214" t="s">
        <v>21</v>
      </c>
      <c r="F462" s="215" t="s">
        <v>598</v>
      </c>
      <c r="G462" s="213"/>
      <c r="H462" s="214" t="s">
        <v>21</v>
      </c>
      <c r="I462" s="216"/>
      <c r="J462" s="213"/>
      <c r="K462" s="213"/>
      <c r="L462" s="217"/>
      <c r="M462" s="218"/>
      <c r="N462" s="219"/>
      <c r="O462" s="219"/>
      <c r="P462" s="219"/>
      <c r="Q462" s="219"/>
      <c r="R462" s="219"/>
      <c r="S462" s="219"/>
      <c r="T462" s="220"/>
      <c r="AT462" s="221" t="s">
        <v>278</v>
      </c>
      <c r="AU462" s="221" t="s">
        <v>82</v>
      </c>
      <c r="AV462" s="13" t="s">
        <v>80</v>
      </c>
      <c r="AW462" s="13" t="s">
        <v>35</v>
      </c>
      <c r="AX462" s="13" t="s">
        <v>73</v>
      </c>
      <c r="AY462" s="221" t="s">
        <v>267</v>
      </c>
    </row>
    <row r="463" spans="2:51" s="14" customFormat="1" x14ac:dyDescent="0.2">
      <c r="B463" s="222"/>
      <c r="C463" s="223"/>
      <c r="D463" s="208" t="s">
        <v>278</v>
      </c>
      <c r="E463" s="224" t="s">
        <v>21</v>
      </c>
      <c r="F463" s="225" t="s">
        <v>605</v>
      </c>
      <c r="G463" s="223"/>
      <c r="H463" s="226">
        <v>12.625</v>
      </c>
      <c r="I463" s="227"/>
      <c r="J463" s="223"/>
      <c r="K463" s="223"/>
      <c r="L463" s="228"/>
      <c r="M463" s="229"/>
      <c r="N463" s="230"/>
      <c r="O463" s="230"/>
      <c r="P463" s="230"/>
      <c r="Q463" s="230"/>
      <c r="R463" s="230"/>
      <c r="S463" s="230"/>
      <c r="T463" s="231"/>
      <c r="AT463" s="232" t="s">
        <v>278</v>
      </c>
      <c r="AU463" s="232" t="s">
        <v>82</v>
      </c>
      <c r="AV463" s="14" t="s">
        <v>82</v>
      </c>
      <c r="AW463" s="14" t="s">
        <v>35</v>
      </c>
      <c r="AX463" s="14" t="s">
        <v>73</v>
      </c>
      <c r="AY463" s="232" t="s">
        <v>267</v>
      </c>
    </row>
    <row r="464" spans="2:51" s="14" customFormat="1" x14ac:dyDescent="0.2">
      <c r="B464" s="222"/>
      <c r="C464" s="223"/>
      <c r="D464" s="208" t="s">
        <v>278</v>
      </c>
      <c r="E464" s="224" t="s">
        <v>21</v>
      </c>
      <c r="F464" s="225" t="s">
        <v>606</v>
      </c>
      <c r="G464" s="223"/>
      <c r="H464" s="226">
        <v>2.06</v>
      </c>
      <c r="I464" s="227"/>
      <c r="J464" s="223"/>
      <c r="K464" s="223"/>
      <c r="L464" s="228"/>
      <c r="M464" s="229"/>
      <c r="N464" s="230"/>
      <c r="O464" s="230"/>
      <c r="P464" s="230"/>
      <c r="Q464" s="230"/>
      <c r="R464" s="230"/>
      <c r="S464" s="230"/>
      <c r="T464" s="231"/>
      <c r="AT464" s="232" t="s">
        <v>278</v>
      </c>
      <c r="AU464" s="232" t="s">
        <v>82</v>
      </c>
      <c r="AV464" s="14" t="s">
        <v>82</v>
      </c>
      <c r="AW464" s="14" t="s">
        <v>35</v>
      </c>
      <c r="AX464" s="14" t="s">
        <v>73</v>
      </c>
      <c r="AY464" s="232" t="s">
        <v>267</v>
      </c>
    </row>
    <row r="465" spans="1:65" s="14" customFormat="1" x14ac:dyDescent="0.2">
      <c r="B465" s="222"/>
      <c r="C465" s="223"/>
      <c r="D465" s="208" t="s">
        <v>278</v>
      </c>
      <c r="E465" s="224" t="s">
        <v>21</v>
      </c>
      <c r="F465" s="225" t="s">
        <v>607</v>
      </c>
      <c r="G465" s="223"/>
      <c r="H465" s="226">
        <v>-9.6000000000000002E-2</v>
      </c>
      <c r="I465" s="227"/>
      <c r="J465" s="223"/>
      <c r="K465" s="223"/>
      <c r="L465" s="228"/>
      <c r="M465" s="229"/>
      <c r="N465" s="230"/>
      <c r="O465" s="230"/>
      <c r="P465" s="230"/>
      <c r="Q465" s="230"/>
      <c r="R465" s="230"/>
      <c r="S465" s="230"/>
      <c r="T465" s="231"/>
      <c r="AT465" s="232" t="s">
        <v>278</v>
      </c>
      <c r="AU465" s="232" t="s">
        <v>82</v>
      </c>
      <c r="AV465" s="14" t="s">
        <v>82</v>
      </c>
      <c r="AW465" s="14" t="s">
        <v>35</v>
      </c>
      <c r="AX465" s="14" t="s">
        <v>73</v>
      </c>
      <c r="AY465" s="232" t="s">
        <v>267</v>
      </c>
    </row>
    <row r="466" spans="1:65" s="16" customFormat="1" x14ac:dyDescent="0.2">
      <c r="B466" s="244"/>
      <c r="C466" s="245"/>
      <c r="D466" s="208" t="s">
        <v>278</v>
      </c>
      <c r="E466" s="246" t="s">
        <v>21</v>
      </c>
      <c r="F466" s="247" t="s">
        <v>355</v>
      </c>
      <c r="G466" s="245"/>
      <c r="H466" s="248">
        <v>163.65700000000001</v>
      </c>
      <c r="I466" s="249"/>
      <c r="J466" s="245"/>
      <c r="K466" s="245"/>
      <c r="L466" s="250"/>
      <c r="M466" s="251"/>
      <c r="N466" s="252"/>
      <c r="O466" s="252"/>
      <c r="P466" s="252"/>
      <c r="Q466" s="252"/>
      <c r="R466" s="252"/>
      <c r="S466" s="252"/>
      <c r="T466" s="253"/>
      <c r="AT466" s="254" t="s">
        <v>278</v>
      </c>
      <c r="AU466" s="254" t="s">
        <v>82</v>
      </c>
      <c r="AV466" s="16" t="s">
        <v>274</v>
      </c>
      <c r="AW466" s="16" t="s">
        <v>35</v>
      </c>
      <c r="AX466" s="16" t="s">
        <v>80</v>
      </c>
      <c r="AY466" s="254" t="s">
        <v>267</v>
      </c>
    </row>
    <row r="467" spans="1:65" s="2" customFormat="1" ht="16.5" customHeight="1" x14ac:dyDescent="0.2">
      <c r="A467" s="36"/>
      <c r="B467" s="37"/>
      <c r="C467" s="195" t="s">
        <v>608</v>
      </c>
      <c r="D467" s="195" t="s">
        <v>269</v>
      </c>
      <c r="E467" s="196" t="s">
        <v>609</v>
      </c>
      <c r="F467" s="197" t="s">
        <v>610</v>
      </c>
      <c r="G467" s="198" t="s">
        <v>320</v>
      </c>
      <c r="H467" s="199">
        <v>143.327</v>
      </c>
      <c r="I467" s="200"/>
      <c r="J467" s="201">
        <f>ROUND(I467*H467,2)</f>
        <v>0</v>
      </c>
      <c r="K467" s="197" t="s">
        <v>273</v>
      </c>
      <c r="L467" s="41"/>
      <c r="M467" s="202" t="s">
        <v>21</v>
      </c>
      <c r="N467" s="203" t="s">
        <v>44</v>
      </c>
      <c r="O467" s="66"/>
      <c r="P467" s="204">
        <f>O467*H467</f>
        <v>0</v>
      </c>
      <c r="Q467" s="204">
        <v>2.45329</v>
      </c>
      <c r="R467" s="204">
        <f>Q467*H467</f>
        <v>351.62269583</v>
      </c>
      <c r="S467" s="204">
        <v>0</v>
      </c>
      <c r="T467" s="205">
        <f>S467*H467</f>
        <v>0</v>
      </c>
      <c r="U467" s="36"/>
      <c r="V467" s="36"/>
      <c r="W467" s="36"/>
      <c r="X467" s="36"/>
      <c r="Y467" s="36"/>
      <c r="Z467" s="36"/>
      <c r="AA467" s="36"/>
      <c r="AB467" s="36"/>
      <c r="AC467" s="36"/>
      <c r="AD467" s="36"/>
      <c r="AE467" s="36"/>
      <c r="AR467" s="206" t="s">
        <v>274</v>
      </c>
      <c r="AT467" s="206" t="s">
        <v>269</v>
      </c>
      <c r="AU467" s="206" t="s">
        <v>82</v>
      </c>
      <c r="AY467" s="19" t="s">
        <v>267</v>
      </c>
      <c r="BE467" s="207">
        <f>IF(N467="základní",J467,0)</f>
        <v>0</v>
      </c>
      <c r="BF467" s="207">
        <f>IF(N467="snížená",J467,0)</f>
        <v>0</v>
      </c>
      <c r="BG467" s="207">
        <f>IF(N467="zákl. přenesená",J467,0)</f>
        <v>0</v>
      </c>
      <c r="BH467" s="207">
        <f>IF(N467="sníž. přenesená",J467,0)</f>
        <v>0</v>
      </c>
      <c r="BI467" s="207">
        <f>IF(N467="nulová",J467,0)</f>
        <v>0</v>
      </c>
      <c r="BJ467" s="19" t="s">
        <v>80</v>
      </c>
      <c r="BK467" s="207">
        <f>ROUND(I467*H467,2)</f>
        <v>0</v>
      </c>
      <c r="BL467" s="19" t="s">
        <v>274</v>
      </c>
      <c r="BM467" s="206" t="s">
        <v>611</v>
      </c>
    </row>
    <row r="468" spans="1:65" s="2" customFormat="1" ht="117" x14ac:dyDescent="0.2">
      <c r="A468" s="36"/>
      <c r="B468" s="37"/>
      <c r="C468" s="38"/>
      <c r="D468" s="208" t="s">
        <v>276</v>
      </c>
      <c r="E468" s="38"/>
      <c r="F468" s="209" t="s">
        <v>568</v>
      </c>
      <c r="G468" s="38"/>
      <c r="H468" s="38"/>
      <c r="I468" s="118"/>
      <c r="J468" s="38"/>
      <c r="K468" s="38"/>
      <c r="L468" s="41"/>
      <c r="M468" s="210"/>
      <c r="N468" s="211"/>
      <c r="O468" s="66"/>
      <c r="P468" s="66"/>
      <c r="Q468" s="66"/>
      <c r="R468" s="66"/>
      <c r="S468" s="66"/>
      <c r="T468" s="67"/>
      <c r="U468" s="36"/>
      <c r="V468" s="36"/>
      <c r="W468" s="36"/>
      <c r="X468" s="36"/>
      <c r="Y468" s="36"/>
      <c r="Z468" s="36"/>
      <c r="AA468" s="36"/>
      <c r="AB468" s="36"/>
      <c r="AC468" s="36"/>
      <c r="AD468" s="36"/>
      <c r="AE468" s="36"/>
      <c r="AT468" s="19" t="s">
        <v>276</v>
      </c>
      <c r="AU468" s="19" t="s">
        <v>82</v>
      </c>
    </row>
    <row r="469" spans="1:65" s="13" customFormat="1" x14ac:dyDescent="0.2">
      <c r="B469" s="212"/>
      <c r="C469" s="213"/>
      <c r="D469" s="208" t="s">
        <v>278</v>
      </c>
      <c r="E469" s="214" t="s">
        <v>21</v>
      </c>
      <c r="F469" s="215" t="s">
        <v>612</v>
      </c>
      <c r="G469" s="213"/>
      <c r="H469" s="214" t="s">
        <v>21</v>
      </c>
      <c r="I469" s="216"/>
      <c r="J469" s="213"/>
      <c r="K469" s="213"/>
      <c r="L469" s="217"/>
      <c r="M469" s="218"/>
      <c r="N469" s="219"/>
      <c r="O469" s="219"/>
      <c r="P469" s="219"/>
      <c r="Q469" s="219"/>
      <c r="R469" s="219"/>
      <c r="S469" s="219"/>
      <c r="T469" s="220"/>
      <c r="AT469" s="221" t="s">
        <v>278</v>
      </c>
      <c r="AU469" s="221" t="s">
        <v>82</v>
      </c>
      <c r="AV469" s="13" t="s">
        <v>80</v>
      </c>
      <c r="AW469" s="13" t="s">
        <v>35</v>
      </c>
      <c r="AX469" s="13" t="s">
        <v>73</v>
      </c>
      <c r="AY469" s="221" t="s">
        <v>267</v>
      </c>
    </row>
    <row r="470" spans="1:65" s="13" customFormat="1" x14ac:dyDescent="0.2">
      <c r="B470" s="212"/>
      <c r="C470" s="213"/>
      <c r="D470" s="208" t="s">
        <v>278</v>
      </c>
      <c r="E470" s="214" t="s">
        <v>21</v>
      </c>
      <c r="F470" s="215" t="s">
        <v>569</v>
      </c>
      <c r="G470" s="213"/>
      <c r="H470" s="214" t="s">
        <v>21</v>
      </c>
      <c r="I470" s="216"/>
      <c r="J470" s="213"/>
      <c r="K470" s="213"/>
      <c r="L470" s="217"/>
      <c r="M470" s="218"/>
      <c r="N470" s="219"/>
      <c r="O470" s="219"/>
      <c r="P470" s="219"/>
      <c r="Q470" s="219"/>
      <c r="R470" s="219"/>
      <c r="S470" s="219"/>
      <c r="T470" s="220"/>
      <c r="AT470" s="221" t="s">
        <v>278</v>
      </c>
      <c r="AU470" s="221" t="s">
        <v>82</v>
      </c>
      <c r="AV470" s="13" t="s">
        <v>80</v>
      </c>
      <c r="AW470" s="13" t="s">
        <v>35</v>
      </c>
      <c r="AX470" s="13" t="s">
        <v>73</v>
      </c>
      <c r="AY470" s="221" t="s">
        <v>267</v>
      </c>
    </row>
    <row r="471" spans="1:65" s="13" customFormat="1" x14ac:dyDescent="0.2">
      <c r="B471" s="212"/>
      <c r="C471" s="213"/>
      <c r="D471" s="208" t="s">
        <v>278</v>
      </c>
      <c r="E471" s="214" t="s">
        <v>21</v>
      </c>
      <c r="F471" s="215" t="s">
        <v>474</v>
      </c>
      <c r="G471" s="213"/>
      <c r="H471" s="214" t="s">
        <v>21</v>
      </c>
      <c r="I471" s="216"/>
      <c r="J471" s="213"/>
      <c r="K471" s="213"/>
      <c r="L471" s="217"/>
      <c r="M471" s="218"/>
      <c r="N471" s="219"/>
      <c r="O471" s="219"/>
      <c r="P471" s="219"/>
      <c r="Q471" s="219"/>
      <c r="R471" s="219"/>
      <c r="S471" s="219"/>
      <c r="T471" s="220"/>
      <c r="AT471" s="221" t="s">
        <v>278</v>
      </c>
      <c r="AU471" s="221" t="s">
        <v>82</v>
      </c>
      <c r="AV471" s="13" t="s">
        <v>80</v>
      </c>
      <c r="AW471" s="13" t="s">
        <v>35</v>
      </c>
      <c r="AX471" s="13" t="s">
        <v>73</v>
      </c>
      <c r="AY471" s="221" t="s">
        <v>267</v>
      </c>
    </row>
    <row r="472" spans="1:65" s="14" customFormat="1" x14ac:dyDescent="0.2">
      <c r="B472" s="222"/>
      <c r="C472" s="223"/>
      <c r="D472" s="208" t="s">
        <v>278</v>
      </c>
      <c r="E472" s="224" t="s">
        <v>21</v>
      </c>
      <c r="F472" s="225" t="s">
        <v>613</v>
      </c>
      <c r="G472" s="223"/>
      <c r="H472" s="226">
        <v>26.393000000000001</v>
      </c>
      <c r="I472" s="227"/>
      <c r="J472" s="223"/>
      <c r="K472" s="223"/>
      <c r="L472" s="228"/>
      <c r="M472" s="229"/>
      <c r="N472" s="230"/>
      <c r="O472" s="230"/>
      <c r="P472" s="230"/>
      <c r="Q472" s="230"/>
      <c r="R472" s="230"/>
      <c r="S472" s="230"/>
      <c r="T472" s="231"/>
      <c r="AT472" s="232" t="s">
        <v>278</v>
      </c>
      <c r="AU472" s="232" t="s">
        <v>82</v>
      </c>
      <c r="AV472" s="14" t="s">
        <v>82</v>
      </c>
      <c r="AW472" s="14" t="s">
        <v>35</v>
      </c>
      <c r="AX472" s="14" t="s">
        <v>73</v>
      </c>
      <c r="AY472" s="232" t="s">
        <v>267</v>
      </c>
    </row>
    <row r="473" spans="1:65" s="14" customFormat="1" x14ac:dyDescent="0.2">
      <c r="B473" s="222"/>
      <c r="C473" s="223"/>
      <c r="D473" s="208" t="s">
        <v>278</v>
      </c>
      <c r="E473" s="224" t="s">
        <v>21</v>
      </c>
      <c r="F473" s="225" t="s">
        <v>614</v>
      </c>
      <c r="G473" s="223"/>
      <c r="H473" s="226">
        <v>3.05</v>
      </c>
      <c r="I473" s="227"/>
      <c r="J473" s="223"/>
      <c r="K473" s="223"/>
      <c r="L473" s="228"/>
      <c r="M473" s="229"/>
      <c r="N473" s="230"/>
      <c r="O473" s="230"/>
      <c r="P473" s="230"/>
      <c r="Q473" s="230"/>
      <c r="R473" s="230"/>
      <c r="S473" s="230"/>
      <c r="T473" s="231"/>
      <c r="AT473" s="232" t="s">
        <v>278</v>
      </c>
      <c r="AU473" s="232" t="s">
        <v>82</v>
      </c>
      <c r="AV473" s="14" t="s">
        <v>82</v>
      </c>
      <c r="AW473" s="14" t="s">
        <v>35</v>
      </c>
      <c r="AX473" s="14" t="s">
        <v>73</v>
      </c>
      <c r="AY473" s="232" t="s">
        <v>267</v>
      </c>
    </row>
    <row r="474" spans="1:65" s="14" customFormat="1" x14ac:dyDescent="0.2">
      <c r="B474" s="222"/>
      <c r="C474" s="223"/>
      <c r="D474" s="208" t="s">
        <v>278</v>
      </c>
      <c r="E474" s="224" t="s">
        <v>21</v>
      </c>
      <c r="F474" s="225" t="s">
        <v>615</v>
      </c>
      <c r="G474" s="223"/>
      <c r="H474" s="226">
        <v>28.812000000000001</v>
      </c>
      <c r="I474" s="227"/>
      <c r="J474" s="223"/>
      <c r="K474" s="223"/>
      <c r="L474" s="228"/>
      <c r="M474" s="229"/>
      <c r="N474" s="230"/>
      <c r="O474" s="230"/>
      <c r="P474" s="230"/>
      <c r="Q474" s="230"/>
      <c r="R474" s="230"/>
      <c r="S474" s="230"/>
      <c r="T474" s="231"/>
      <c r="AT474" s="232" t="s">
        <v>278</v>
      </c>
      <c r="AU474" s="232" t="s">
        <v>82</v>
      </c>
      <c r="AV474" s="14" t="s">
        <v>82</v>
      </c>
      <c r="AW474" s="14" t="s">
        <v>35</v>
      </c>
      <c r="AX474" s="14" t="s">
        <v>73</v>
      </c>
      <c r="AY474" s="232" t="s">
        <v>267</v>
      </c>
    </row>
    <row r="475" spans="1:65" s="14" customFormat="1" x14ac:dyDescent="0.2">
      <c r="B475" s="222"/>
      <c r="C475" s="223"/>
      <c r="D475" s="208" t="s">
        <v>278</v>
      </c>
      <c r="E475" s="224" t="s">
        <v>21</v>
      </c>
      <c r="F475" s="225" t="s">
        <v>616</v>
      </c>
      <c r="G475" s="223"/>
      <c r="H475" s="226">
        <v>0.45900000000000002</v>
      </c>
      <c r="I475" s="227"/>
      <c r="J475" s="223"/>
      <c r="K475" s="223"/>
      <c r="L475" s="228"/>
      <c r="M475" s="229"/>
      <c r="N475" s="230"/>
      <c r="O475" s="230"/>
      <c r="P475" s="230"/>
      <c r="Q475" s="230"/>
      <c r="R475" s="230"/>
      <c r="S475" s="230"/>
      <c r="T475" s="231"/>
      <c r="AT475" s="232" t="s">
        <v>278</v>
      </c>
      <c r="AU475" s="232" t="s">
        <v>82</v>
      </c>
      <c r="AV475" s="14" t="s">
        <v>82</v>
      </c>
      <c r="AW475" s="14" t="s">
        <v>35</v>
      </c>
      <c r="AX475" s="14" t="s">
        <v>73</v>
      </c>
      <c r="AY475" s="232" t="s">
        <v>267</v>
      </c>
    </row>
    <row r="476" spans="1:65" s="14" customFormat="1" x14ac:dyDescent="0.2">
      <c r="B476" s="222"/>
      <c r="C476" s="223"/>
      <c r="D476" s="208" t="s">
        <v>278</v>
      </c>
      <c r="E476" s="224" t="s">
        <v>21</v>
      </c>
      <c r="F476" s="225" t="s">
        <v>617</v>
      </c>
      <c r="G476" s="223"/>
      <c r="H476" s="226">
        <v>0.375</v>
      </c>
      <c r="I476" s="227"/>
      <c r="J476" s="223"/>
      <c r="K476" s="223"/>
      <c r="L476" s="228"/>
      <c r="M476" s="229"/>
      <c r="N476" s="230"/>
      <c r="O476" s="230"/>
      <c r="P476" s="230"/>
      <c r="Q476" s="230"/>
      <c r="R476" s="230"/>
      <c r="S476" s="230"/>
      <c r="T476" s="231"/>
      <c r="AT476" s="232" t="s">
        <v>278</v>
      </c>
      <c r="AU476" s="232" t="s">
        <v>82</v>
      </c>
      <c r="AV476" s="14" t="s">
        <v>82</v>
      </c>
      <c r="AW476" s="14" t="s">
        <v>35</v>
      </c>
      <c r="AX476" s="14" t="s">
        <v>73</v>
      </c>
      <c r="AY476" s="232" t="s">
        <v>267</v>
      </c>
    </row>
    <row r="477" spans="1:65" s="14" customFormat="1" x14ac:dyDescent="0.2">
      <c r="B477" s="222"/>
      <c r="C477" s="223"/>
      <c r="D477" s="208" t="s">
        <v>278</v>
      </c>
      <c r="E477" s="224" t="s">
        <v>21</v>
      </c>
      <c r="F477" s="225" t="s">
        <v>618</v>
      </c>
      <c r="G477" s="223"/>
      <c r="H477" s="226">
        <v>0.23599999999999999</v>
      </c>
      <c r="I477" s="227"/>
      <c r="J477" s="223"/>
      <c r="K477" s="223"/>
      <c r="L477" s="228"/>
      <c r="M477" s="229"/>
      <c r="N477" s="230"/>
      <c r="O477" s="230"/>
      <c r="P477" s="230"/>
      <c r="Q477" s="230"/>
      <c r="R477" s="230"/>
      <c r="S477" s="230"/>
      <c r="T477" s="231"/>
      <c r="AT477" s="232" t="s">
        <v>278</v>
      </c>
      <c r="AU477" s="232" t="s">
        <v>82</v>
      </c>
      <c r="AV477" s="14" t="s">
        <v>82</v>
      </c>
      <c r="AW477" s="14" t="s">
        <v>35</v>
      </c>
      <c r="AX477" s="14" t="s">
        <v>73</v>
      </c>
      <c r="AY477" s="232" t="s">
        <v>267</v>
      </c>
    </row>
    <row r="478" spans="1:65" s="14" customFormat="1" x14ac:dyDescent="0.2">
      <c r="B478" s="222"/>
      <c r="C478" s="223"/>
      <c r="D478" s="208" t="s">
        <v>278</v>
      </c>
      <c r="E478" s="224" t="s">
        <v>21</v>
      </c>
      <c r="F478" s="225" t="s">
        <v>619</v>
      </c>
      <c r="G478" s="223"/>
      <c r="H478" s="226">
        <v>0.33800000000000002</v>
      </c>
      <c r="I478" s="227"/>
      <c r="J478" s="223"/>
      <c r="K478" s="223"/>
      <c r="L478" s="228"/>
      <c r="M478" s="229"/>
      <c r="N478" s="230"/>
      <c r="O478" s="230"/>
      <c r="P478" s="230"/>
      <c r="Q478" s="230"/>
      <c r="R478" s="230"/>
      <c r="S478" s="230"/>
      <c r="T478" s="231"/>
      <c r="AT478" s="232" t="s">
        <v>278</v>
      </c>
      <c r="AU478" s="232" t="s">
        <v>82</v>
      </c>
      <c r="AV478" s="14" t="s">
        <v>82</v>
      </c>
      <c r="AW478" s="14" t="s">
        <v>35</v>
      </c>
      <c r="AX478" s="14" t="s">
        <v>73</v>
      </c>
      <c r="AY478" s="232" t="s">
        <v>267</v>
      </c>
    </row>
    <row r="479" spans="1:65" s="14" customFormat="1" x14ac:dyDescent="0.2">
      <c r="B479" s="222"/>
      <c r="C479" s="223"/>
      <c r="D479" s="208" t="s">
        <v>278</v>
      </c>
      <c r="E479" s="224" t="s">
        <v>21</v>
      </c>
      <c r="F479" s="225" t="s">
        <v>620</v>
      </c>
      <c r="G479" s="223"/>
      <c r="H479" s="226">
        <v>0.77700000000000002</v>
      </c>
      <c r="I479" s="227"/>
      <c r="J479" s="223"/>
      <c r="K479" s="223"/>
      <c r="L479" s="228"/>
      <c r="M479" s="229"/>
      <c r="N479" s="230"/>
      <c r="O479" s="230"/>
      <c r="P479" s="230"/>
      <c r="Q479" s="230"/>
      <c r="R479" s="230"/>
      <c r="S479" s="230"/>
      <c r="T479" s="231"/>
      <c r="AT479" s="232" t="s">
        <v>278</v>
      </c>
      <c r="AU479" s="232" t="s">
        <v>82</v>
      </c>
      <c r="AV479" s="14" t="s">
        <v>82</v>
      </c>
      <c r="AW479" s="14" t="s">
        <v>35</v>
      </c>
      <c r="AX479" s="14" t="s">
        <v>73</v>
      </c>
      <c r="AY479" s="232" t="s">
        <v>267</v>
      </c>
    </row>
    <row r="480" spans="1:65" s="14" customFormat="1" x14ac:dyDescent="0.2">
      <c r="B480" s="222"/>
      <c r="C480" s="223"/>
      <c r="D480" s="208" t="s">
        <v>278</v>
      </c>
      <c r="E480" s="224" t="s">
        <v>21</v>
      </c>
      <c r="F480" s="225" t="s">
        <v>621</v>
      </c>
      <c r="G480" s="223"/>
      <c r="H480" s="226">
        <v>0.46300000000000002</v>
      </c>
      <c r="I480" s="227"/>
      <c r="J480" s="223"/>
      <c r="K480" s="223"/>
      <c r="L480" s="228"/>
      <c r="M480" s="229"/>
      <c r="N480" s="230"/>
      <c r="O480" s="230"/>
      <c r="P480" s="230"/>
      <c r="Q480" s="230"/>
      <c r="R480" s="230"/>
      <c r="S480" s="230"/>
      <c r="T480" s="231"/>
      <c r="AT480" s="232" t="s">
        <v>278</v>
      </c>
      <c r="AU480" s="232" t="s">
        <v>82</v>
      </c>
      <c r="AV480" s="14" t="s">
        <v>82</v>
      </c>
      <c r="AW480" s="14" t="s">
        <v>35</v>
      </c>
      <c r="AX480" s="14" t="s">
        <v>73</v>
      </c>
      <c r="AY480" s="232" t="s">
        <v>267</v>
      </c>
    </row>
    <row r="481" spans="2:51" s="14" customFormat="1" x14ac:dyDescent="0.2">
      <c r="B481" s="222"/>
      <c r="C481" s="223"/>
      <c r="D481" s="208" t="s">
        <v>278</v>
      </c>
      <c r="E481" s="224" t="s">
        <v>21</v>
      </c>
      <c r="F481" s="225" t="s">
        <v>622</v>
      </c>
      <c r="G481" s="223"/>
      <c r="H481" s="226">
        <v>0.72799999999999998</v>
      </c>
      <c r="I481" s="227"/>
      <c r="J481" s="223"/>
      <c r="K481" s="223"/>
      <c r="L481" s="228"/>
      <c r="M481" s="229"/>
      <c r="N481" s="230"/>
      <c r="O481" s="230"/>
      <c r="P481" s="230"/>
      <c r="Q481" s="230"/>
      <c r="R481" s="230"/>
      <c r="S481" s="230"/>
      <c r="T481" s="231"/>
      <c r="AT481" s="232" t="s">
        <v>278</v>
      </c>
      <c r="AU481" s="232" t="s">
        <v>82</v>
      </c>
      <c r="AV481" s="14" t="s">
        <v>82</v>
      </c>
      <c r="AW481" s="14" t="s">
        <v>35</v>
      </c>
      <c r="AX481" s="14" t="s">
        <v>73</v>
      </c>
      <c r="AY481" s="232" t="s">
        <v>267</v>
      </c>
    </row>
    <row r="482" spans="2:51" s="14" customFormat="1" x14ac:dyDescent="0.2">
      <c r="B482" s="222"/>
      <c r="C482" s="223"/>
      <c r="D482" s="208" t="s">
        <v>278</v>
      </c>
      <c r="E482" s="224" t="s">
        <v>21</v>
      </c>
      <c r="F482" s="225" t="s">
        <v>623</v>
      </c>
      <c r="G482" s="223"/>
      <c r="H482" s="226">
        <v>0.42499999999999999</v>
      </c>
      <c r="I482" s="227"/>
      <c r="J482" s="223"/>
      <c r="K482" s="223"/>
      <c r="L482" s="228"/>
      <c r="M482" s="229"/>
      <c r="N482" s="230"/>
      <c r="O482" s="230"/>
      <c r="P482" s="230"/>
      <c r="Q482" s="230"/>
      <c r="R482" s="230"/>
      <c r="S482" s="230"/>
      <c r="T482" s="231"/>
      <c r="AT482" s="232" t="s">
        <v>278</v>
      </c>
      <c r="AU482" s="232" t="s">
        <v>82</v>
      </c>
      <c r="AV482" s="14" t="s">
        <v>82</v>
      </c>
      <c r="AW482" s="14" t="s">
        <v>35</v>
      </c>
      <c r="AX482" s="14" t="s">
        <v>73</v>
      </c>
      <c r="AY482" s="232" t="s">
        <v>267</v>
      </c>
    </row>
    <row r="483" spans="2:51" s="14" customFormat="1" x14ac:dyDescent="0.2">
      <c r="B483" s="222"/>
      <c r="C483" s="223"/>
      <c r="D483" s="208" t="s">
        <v>278</v>
      </c>
      <c r="E483" s="224" t="s">
        <v>21</v>
      </c>
      <c r="F483" s="225" t="s">
        <v>624</v>
      </c>
      <c r="G483" s="223"/>
      <c r="H483" s="226">
        <v>0.82599999999999996</v>
      </c>
      <c r="I483" s="227"/>
      <c r="J483" s="223"/>
      <c r="K483" s="223"/>
      <c r="L483" s="228"/>
      <c r="M483" s="229"/>
      <c r="N483" s="230"/>
      <c r="O483" s="230"/>
      <c r="P483" s="230"/>
      <c r="Q483" s="230"/>
      <c r="R483" s="230"/>
      <c r="S483" s="230"/>
      <c r="T483" s="231"/>
      <c r="AT483" s="232" t="s">
        <v>278</v>
      </c>
      <c r="AU483" s="232" t="s">
        <v>82</v>
      </c>
      <c r="AV483" s="14" t="s">
        <v>82</v>
      </c>
      <c r="AW483" s="14" t="s">
        <v>35</v>
      </c>
      <c r="AX483" s="14" t="s">
        <v>73</v>
      </c>
      <c r="AY483" s="232" t="s">
        <v>267</v>
      </c>
    </row>
    <row r="484" spans="2:51" s="14" customFormat="1" x14ac:dyDescent="0.2">
      <c r="B484" s="222"/>
      <c r="C484" s="223"/>
      <c r="D484" s="208" t="s">
        <v>278</v>
      </c>
      <c r="E484" s="224" t="s">
        <v>21</v>
      </c>
      <c r="F484" s="225" t="s">
        <v>625</v>
      </c>
      <c r="G484" s="223"/>
      <c r="H484" s="226">
        <v>0.5</v>
      </c>
      <c r="I484" s="227"/>
      <c r="J484" s="223"/>
      <c r="K484" s="223"/>
      <c r="L484" s="228"/>
      <c r="M484" s="229"/>
      <c r="N484" s="230"/>
      <c r="O484" s="230"/>
      <c r="P484" s="230"/>
      <c r="Q484" s="230"/>
      <c r="R484" s="230"/>
      <c r="S484" s="230"/>
      <c r="T484" s="231"/>
      <c r="AT484" s="232" t="s">
        <v>278</v>
      </c>
      <c r="AU484" s="232" t="s">
        <v>82</v>
      </c>
      <c r="AV484" s="14" t="s">
        <v>82</v>
      </c>
      <c r="AW484" s="14" t="s">
        <v>35</v>
      </c>
      <c r="AX484" s="14" t="s">
        <v>73</v>
      </c>
      <c r="AY484" s="232" t="s">
        <v>267</v>
      </c>
    </row>
    <row r="485" spans="2:51" s="14" customFormat="1" x14ac:dyDescent="0.2">
      <c r="B485" s="222"/>
      <c r="C485" s="223"/>
      <c r="D485" s="208" t="s">
        <v>278</v>
      </c>
      <c r="E485" s="224" t="s">
        <v>21</v>
      </c>
      <c r="F485" s="225" t="s">
        <v>626</v>
      </c>
      <c r="G485" s="223"/>
      <c r="H485" s="226">
        <v>5.2460000000000004</v>
      </c>
      <c r="I485" s="227"/>
      <c r="J485" s="223"/>
      <c r="K485" s="223"/>
      <c r="L485" s="228"/>
      <c r="M485" s="229"/>
      <c r="N485" s="230"/>
      <c r="O485" s="230"/>
      <c r="P485" s="230"/>
      <c r="Q485" s="230"/>
      <c r="R485" s="230"/>
      <c r="S485" s="230"/>
      <c r="T485" s="231"/>
      <c r="AT485" s="232" t="s">
        <v>278</v>
      </c>
      <c r="AU485" s="232" t="s">
        <v>82</v>
      </c>
      <c r="AV485" s="14" t="s">
        <v>82</v>
      </c>
      <c r="AW485" s="14" t="s">
        <v>35</v>
      </c>
      <c r="AX485" s="14" t="s">
        <v>73</v>
      </c>
      <c r="AY485" s="232" t="s">
        <v>267</v>
      </c>
    </row>
    <row r="486" spans="2:51" s="14" customFormat="1" x14ac:dyDescent="0.2">
      <c r="B486" s="222"/>
      <c r="C486" s="223"/>
      <c r="D486" s="208" t="s">
        <v>278</v>
      </c>
      <c r="E486" s="224" t="s">
        <v>21</v>
      </c>
      <c r="F486" s="225" t="s">
        <v>627</v>
      </c>
      <c r="G486" s="223"/>
      <c r="H486" s="226">
        <v>1.2</v>
      </c>
      <c r="I486" s="227"/>
      <c r="J486" s="223"/>
      <c r="K486" s="223"/>
      <c r="L486" s="228"/>
      <c r="M486" s="229"/>
      <c r="N486" s="230"/>
      <c r="O486" s="230"/>
      <c r="P486" s="230"/>
      <c r="Q486" s="230"/>
      <c r="R486" s="230"/>
      <c r="S486" s="230"/>
      <c r="T486" s="231"/>
      <c r="AT486" s="232" t="s">
        <v>278</v>
      </c>
      <c r="AU486" s="232" t="s">
        <v>82</v>
      </c>
      <c r="AV486" s="14" t="s">
        <v>82</v>
      </c>
      <c r="AW486" s="14" t="s">
        <v>35</v>
      </c>
      <c r="AX486" s="14" t="s">
        <v>73</v>
      </c>
      <c r="AY486" s="232" t="s">
        <v>267</v>
      </c>
    </row>
    <row r="487" spans="2:51" s="14" customFormat="1" x14ac:dyDescent="0.2">
      <c r="B487" s="222"/>
      <c r="C487" s="223"/>
      <c r="D487" s="208" t="s">
        <v>278</v>
      </c>
      <c r="E487" s="224" t="s">
        <v>21</v>
      </c>
      <c r="F487" s="225" t="s">
        <v>628</v>
      </c>
      <c r="G487" s="223"/>
      <c r="H487" s="226">
        <v>12.95</v>
      </c>
      <c r="I487" s="227"/>
      <c r="J487" s="223"/>
      <c r="K487" s="223"/>
      <c r="L487" s="228"/>
      <c r="M487" s="229"/>
      <c r="N487" s="230"/>
      <c r="O487" s="230"/>
      <c r="P487" s="230"/>
      <c r="Q487" s="230"/>
      <c r="R487" s="230"/>
      <c r="S487" s="230"/>
      <c r="T487" s="231"/>
      <c r="AT487" s="232" t="s">
        <v>278</v>
      </c>
      <c r="AU487" s="232" t="s">
        <v>82</v>
      </c>
      <c r="AV487" s="14" t="s">
        <v>82</v>
      </c>
      <c r="AW487" s="14" t="s">
        <v>35</v>
      </c>
      <c r="AX487" s="14" t="s">
        <v>73</v>
      </c>
      <c r="AY487" s="232" t="s">
        <v>267</v>
      </c>
    </row>
    <row r="488" spans="2:51" s="14" customFormat="1" x14ac:dyDescent="0.2">
      <c r="B488" s="222"/>
      <c r="C488" s="223"/>
      <c r="D488" s="208" t="s">
        <v>278</v>
      </c>
      <c r="E488" s="224" t="s">
        <v>21</v>
      </c>
      <c r="F488" s="225" t="s">
        <v>629</v>
      </c>
      <c r="G488" s="223"/>
      <c r="H488" s="226">
        <v>2.5</v>
      </c>
      <c r="I488" s="227"/>
      <c r="J488" s="223"/>
      <c r="K488" s="223"/>
      <c r="L488" s="228"/>
      <c r="M488" s="229"/>
      <c r="N488" s="230"/>
      <c r="O488" s="230"/>
      <c r="P488" s="230"/>
      <c r="Q488" s="230"/>
      <c r="R488" s="230"/>
      <c r="S488" s="230"/>
      <c r="T488" s="231"/>
      <c r="AT488" s="232" t="s">
        <v>278</v>
      </c>
      <c r="AU488" s="232" t="s">
        <v>82</v>
      </c>
      <c r="AV488" s="14" t="s">
        <v>82</v>
      </c>
      <c r="AW488" s="14" t="s">
        <v>35</v>
      </c>
      <c r="AX488" s="14" t="s">
        <v>73</v>
      </c>
      <c r="AY488" s="232" t="s">
        <v>267</v>
      </c>
    </row>
    <row r="489" spans="2:51" s="15" customFormat="1" x14ac:dyDescent="0.2">
      <c r="B489" s="233"/>
      <c r="C489" s="234"/>
      <c r="D489" s="208" t="s">
        <v>278</v>
      </c>
      <c r="E489" s="235" t="s">
        <v>21</v>
      </c>
      <c r="F489" s="236" t="s">
        <v>326</v>
      </c>
      <c r="G489" s="234"/>
      <c r="H489" s="237">
        <v>85.278000000000006</v>
      </c>
      <c r="I489" s="238"/>
      <c r="J489" s="234"/>
      <c r="K489" s="234"/>
      <c r="L489" s="239"/>
      <c r="M489" s="240"/>
      <c r="N489" s="241"/>
      <c r="O489" s="241"/>
      <c r="P489" s="241"/>
      <c r="Q489" s="241"/>
      <c r="R489" s="241"/>
      <c r="S489" s="241"/>
      <c r="T489" s="242"/>
      <c r="AT489" s="243" t="s">
        <v>278</v>
      </c>
      <c r="AU489" s="243" t="s">
        <v>82</v>
      </c>
      <c r="AV489" s="15" t="s">
        <v>142</v>
      </c>
      <c r="AW489" s="15" t="s">
        <v>35</v>
      </c>
      <c r="AX489" s="15" t="s">
        <v>73</v>
      </c>
      <c r="AY489" s="243" t="s">
        <v>267</v>
      </c>
    </row>
    <row r="490" spans="2:51" s="13" customFormat="1" x14ac:dyDescent="0.2">
      <c r="B490" s="212"/>
      <c r="C490" s="213"/>
      <c r="D490" s="208" t="s">
        <v>278</v>
      </c>
      <c r="E490" s="214" t="s">
        <v>21</v>
      </c>
      <c r="F490" s="215" t="s">
        <v>630</v>
      </c>
      <c r="G490" s="213"/>
      <c r="H490" s="214" t="s">
        <v>21</v>
      </c>
      <c r="I490" s="216"/>
      <c r="J490" s="213"/>
      <c r="K490" s="213"/>
      <c r="L490" s="217"/>
      <c r="M490" s="218"/>
      <c r="N490" s="219"/>
      <c r="O490" s="219"/>
      <c r="P490" s="219"/>
      <c r="Q490" s="219"/>
      <c r="R490" s="219"/>
      <c r="S490" s="219"/>
      <c r="T490" s="220"/>
      <c r="AT490" s="221" t="s">
        <v>278</v>
      </c>
      <c r="AU490" s="221" t="s">
        <v>82</v>
      </c>
      <c r="AV490" s="13" t="s">
        <v>80</v>
      </c>
      <c r="AW490" s="13" t="s">
        <v>35</v>
      </c>
      <c r="AX490" s="13" t="s">
        <v>73</v>
      </c>
      <c r="AY490" s="221" t="s">
        <v>267</v>
      </c>
    </row>
    <row r="491" spans="2:51" s="14" customFormat="1" x14ac:dyDescent="0.2">
      <c r="B491" s="222"/>
      <c r="C491" s="223"/>
      <c r="D491" s="208" t="s">
        <v>278</v>
      </c>
      <c r="E491" s="224" t="s">
        <v>21</v>
      </c>
      <c r="F491" s="225" t="s">
        <v>631</v>
      </c>
      <c r="G491" s="223"/>
      <c r="H491" s="226">
        <v>20.050999999999998</v>
      </c>
      <c r="I491" s="227"/>
      <c r="J491" s="223"/>
      <c r="K491" s="223"/>
      <c r="L491" s="228"/>
      <c r="M491" s="229"/>
      <c r="N491" s="230"/>
      <c r="O491" s="230"/>
      <c r="P491" s="230"/>
      <c r="Q491" s="230"/>
      <c r="R491" s="230"/>
      <c r="S491" s="230"/>
      <c r="T491" s="231"/>
      <c r="AT491" s="232" t="s">
        <v>278</v>
      </c>
      <c r="AU491" s="232" t="s">
        <v>82</v>
      </c>
      <c r="AV491" s="14" t="s">
        <v>82</v>
      </c>
      <c r="AW491" s="14" t="s">
        <v>35</v>
      </c>
      <c r="AX491" s="14" t="s">
        <v>73</v>
      </c>
      <c r="AY491" s="232" t="s">
        <v>267</v>
      </c>
    </row>
    <row r="492" spans="2:51" s="14" customFormat="1" x14ac:dyDescent="0.2">
      <c r="B492" s="222"/>
      <c r="C492" s="223"/>
      <c r="D492" s="208" t="s">
        <v>278</v>
      </c>
      <c r="E492" s="224" t="s">
        <v>21</v>
      </c>
      <c r="F492" s="225" t="s">
        <v>632</v>
      </c>
      <c r="G492" s="223"/>
      <c r="H492" s="226">
        <v>21.274000000000001</v>
      </c>
      <c r="I492" s="227"/>
      <c r="J492" s="223"/>
      <c r="K492" s="223"/>
      <c r="L492" s="228"/>
      <c r="M492" s="229"/>
      <c r="N492" s="230"/>
      <c r="O492" s="230"/>
      <c r="P492" s="230"/>
      <c r="Q492" s="230"/>
      <c r="R492" s="230"/>
      <c r="S492" s="230"/>
      <c r="T492" s="231"/>
      <c r="AT492" s="232" t="s">
        <v>278</v>
      </c>
      <c r="AU492" s="232" t="s">
        <v>82</v>
      </c>
      <c r="AV492" s="14" t="s">
        <v>82</v>
      </c>
      <c r="AW492" s="14" t="s">
        <v>35</v>
      </c>
      <c r="AX492" s="14" t="s">
        <v>73</v>
      </c>
      <c r="AY492" s="232" t="s">
        <v>267</v>
      </c>
    </row>
    <row r="493" spans="2:51" s="14" customFormat="1" x14ac:dyDescent="0.2">
      <c r="B493" s="222"/>
      <c r="C493" s="223"/>
      <c r="D493" s="208" t="s">
        <v>278</v>
      </c>
      <c r="E493" s="224" t="s">
        <v>21</v>
      </c>
      <c r="F493" s="225" t="s">
        <v>633</v>
      </c>
      <c r="G493" s="223"/>
      <c r="H493" s="226">
        <v>1.131</v>
      </c>
      <c r="I493" s="227"/>
      <c r="J493" s="223"/>
      <c r="K493" s="223"/>
      <c r="L493" s="228"/>
      <c r="M493" s="229"/>
      <c r="N493" s="230"/>
      <c r="O493" s="230"/>
      <c r="P493" s="230"/>
      <c r="Q493" s="230"/>
      <c r="R493" s="230"/>
      <c r="S493" s="230"/>
      <c r="T493" s="231"/>
      <c r="AT493" s="232" t="s">
        <v>278</v>
      </c>
      <c r="AU493" s="232" t="s">
        <v>82</v>
      </c>
      <c r="AV493" s="14" t="s">
        <v>82</v>
      </c>
      <c r="AW493" s="14" t="s">
        <v>35</v>
      </c>
      <c r="AX493" s="14" t="s">
        <v>73</v>
      </c>
      <c r="AY493" s="232" t="s">
        <v>267</v>
      </c>
    </row>
    <row r="494" spans="2:51" s="14" customFormat="1" x14ac:dyDescent="0.2">
      <c r="B494" s="222"/>
      <c r="C494" s="223"/>
      <c r="D494" s="208" t="s">
        <v>278</v>
      </c>
      <c r="E494" s="224" t="s">
        <v>21</v>
      </c>
      <c r="F494" s="225" t="s">
        <v>634</v>
      </c>
      <c r="G494" s="223"/>
      <c r="H494" s="226">
        <v>0.6</v>
      </c>
      <c r="I494" s="227"/>
      <c r="J494" s="223"/>
      <c r="K494" s="223"/>
      <c r="L494" s="228"/>
      <c r="M494" s="229"/>
      <c r="N494" s="230"/>
      <c r="O494" s="230"/>
      <c r="P494" s="230"/>
      <c r="Q494" s="230"/>
      <c r="R494" s="230"/>
      <c r="S494" s="230"/>
      <c r="T494" s="231"/>
      <c r="AT494" s="232" t="s">
        <v>278</v>
      </c>
      <c r="AU494" s="232" t="s">
        <v>82</v>
      </c>
      <c r="AV494" s="14" t="s">
        <v>82</v>
      </c>
      <c r="AW494" s="14" t="s">
        <v>35</v>
      </c>
      <c r="AX494" s="14" t="s">
        <v>73</v>
      </c>
      <c r="AY494" s="232" t="s">
        <v>267</v>
      </c>
    </row>
    <row r="495" spans="2:51" s="14" customFormat="1" x14ac:dyDescent="0.2">
      <c r="B495" s="222"/>
      <c r="C495" s="223"/>
      <c r="D495" s="208" t="s">
        <v>278</v>
      </c>
      <c r="E495" s="224" t="s">
        <v>21</v>
      </c>
      <c r="F495" s="225" t="s">
        <v>635</v>
      </c>
      <c r="G495" s="223"/>
      <c r="H495" s="226">
        <v>3.8330000000000002</v>
      </c>
      <c r="I495" s="227"/>
      <c r="J495" s="223"/>
      <c r="K495" s="223"/>
      <c r="L495" s="228"/>
      <c r="M495" s="229"/>
      <c r="N495" s="230"/>
      <c r="O495" s="230"/>
      <c r="P495" s="230"/>
      <c r="Q495" s="230"/>
      <c r="R495" s="230"/>
      <c r="S495" s="230"/>
      <c r="T495" s="231"/>
      <c r="AT495" s="232" t="s">
        <v>278</v>
      </c>
      <c r="AU495" s="232" t="s">
        <v>82</v>
      </c>
      <c r="AV495" s="14" t="s">
        <v>82</v>
      </c>
      <c r="AW495" s="14" t="s">
        <v>35</v>
      </c>
      <c r="AX495" s="14" t="s">
        <v>73</v>
      </c>
      <c r="AY495" s="232" t="s">
        <v>267</v>
      </c>
    </row>
    <row r="496" spans="2:51" s="14" customFormat="1" x14ac:dyDescent="0.2">
      <c r="B496" s="222"/>
      <c r="C496" s="223"/>
      <c r="D496" s="208" t="s">
        <v>278</v>
      </c>
      <c r="E496" s="224" t="s">
        <v>21</v>
      </c>
      <c r="F496" s="225" t="s">
        <v>636</v>
      </c>
      <c r="G496" s="223"/>
      <c r="H496" s="226">
        <v>0.875</v>
      </c>
      <c r="I496" s="227"/>
      <c r="J496" s="223"/>
      <c r="K496" s="223"/>
      <c r="L496" s="228"/>
      <c r="M496" s="229"/>
      <c r="N496" s="230"/>
      <c r="O496" s="230"/>
      <c r="P496" s="230"/>
      <c r="Q496" s="230"/>
      <c r="R496" s="230"/>
      <c r="S496" s="230"/>
      <c r="T496" s="231"/>
      <c r="AT496" s="232" t="s">
        <v>278</v>
      </c>
      <c r="AU496" s="232" t="s">
        <v>82</v>
      </c>
      <c r="AV496" s="14" t="s">
        <v>82</v>
      </c>
      <c r="AW496" s="14" t="s">
        <v>35</v>
      </c>
      <c r="AX496" s="14" t="s">
        <v>73</v>
      </c>
      <c r="AY496" s="232" t="s">
        <v>267</v>
      </c>
    </row>
    <row r="497" spans="1:65" s="14" customFormat="1" x14ac:dyDescent="0.2">
      <c r="B497" s="222"/>
      <c r="C497" s="223"/>
      <c r="D497" s="208" t="s">
        <v>278</v>
      </c>
      <c r="E497" s="224" t="s">
        <v>21</v>
      </c>
      <c r="F497" s="225" t="s">
        <v>637</v>
      </c>
      <c r="G497" s="223"/>
      <c r="H497" s="226">
        <v>8.2349999999999994</v>
      </c>
      <c r="I497" s="227"/>
      <c r="J497" s="223"/>
      <c r="K497" s="223"/>
      <c r="L497" s="228"/>
      <c r="M497" s="229"/>
      <c r="N497" s="230"/>
      <c r="O497" s="230"/>
      <c r="P497" s="230"/>
      <c r="Q497" s="230"/>
      <c r="R497" s="230"/>
      <c r="S497" s="230"/>
      <c r="T497" s="231"/>
      <c r="AT497" s="232" t="s">
        <v>278</v>
      </c>
      <c r="AU497" s="232" t="s">
        <v>82</v>
      </c>
      <c r="AV497" s="14" t="s">
        <v>82</v>
      </c>
      <c r="AW497" s="14" t="s">
        <v>35</v>
      </c>
      <c r="AX497" s="14" t="s">
        <v>73</v>
      </c>
      <c r="AY497" s="232" t="s">
        <v>267</v>
      </c>
    </row>
    <row r="498" spans="1:65" s="14" customFormat="1" x14ac:dyDescent="0.2">
      <c r="B498" s="222"/>
      <c r="C498" s="223"/>
      <c r="D498" s="208" t="s">
        <v>278</v>
      </c>
      <c r="E498" s="224" t="s">
        <v>21</v>
      </c>
      <c r="F498" s="225" t="s">
        <v>638</v>
      </c>
      <c r="G498" s="223"/>
      <c r="H498" s="226">
        <v>2.0499999999999998</v>
      </c>
      <c r="I498" s="227"/>
      <c r="J498" s="223"/>
      <c r="K498" s="223"/>
      <c r="L498" s="228"/>
      <c r="M498" s="229"/>
      <c r="N498" s="230"/>
      <c r="O498" s="230"/>
      <c r="P498" s="230"/>
      <c r="Q498" s="230"/>
      <c r="R498" s="230"/>
      <c r="S498" s="230"/>
      <c r="T498" s="231"/>
      <c r="AT498" s="232" t="s">
        <v>278</v>
      </c>
      <c r="AU498" s="232" t="s">
        <v>82</v>
      </c>
      <c r="AV498" s="14" t="s">
        <v>82</v>
      </c>
      <c r="AW498" s="14" t="s">
        <v>35</v>
      </c>
      <c r="AX498" s="14" t="s">
        <v>73</v>
      </c>
      <c r="AY498" s="232" t="s">
        <v>267</v>
      </c>
    </row>
    <row r="499" spans="1:65" s="15" customFormat="1" x14ac:dyDescent="0.2">
      <c r="B499" s="233"/>
      <c r="C499" s="234"/>
      <c r="D499" s="208" t="s">
        <v>278</v>
      </c>
      <c r="E499" s="235" t="s">
        <v>21</v>
      </c>
      <c r="F499" s="236" t="s">
        <v>326</v>
      </c>
      <c r="G499" s="234"/>
      <c r="H499" s="237">
        <v>58.048999999999999</v>
      </c>
      <c r="I499" s="238"/>
      <c r="J499" s="234"/>
      <c r="K499" s="234"/>
      <c r="L499" s="239"/>
      <c r="M499" s="240"/>
      <c r="N499" s="241"/>
      <c r="O499" s="241"/>
      <c r="P499" s="241"/>
      <c r="Q499" s="241"/>
      <c r="R499" s="241"/>
      <c r="S499" s="241"/>
      <c r="T499" s="242"/>
      <c r="AT499" s="243" t="s">
        <v>278</v>
      </c>
      <c r="AU499" s="243" t="s">
        <v>82</v>
      </c>
      <c r="AV499" s="15" t="s">
        <v>142</v>
      </c>
      <c r="AW499" s="15" t="s">
        <v>35</v>
      </c>
      <c r="AX499" s="15" t="s">
        <v>73</v>
      </c>
      <c r="AY499" s="243" t="s">
        <v>267</v>
      </c>
    </row>
    <row r="500" spans="1:65" s="16" customFormat="1" x14ac:dyDescent="0.2">
      <c r="B500" s="244"/>
      <c r="C500" s="245"/>
      <c r="D500" s="208" t="s">
        <v>278</v>
      </c>
      <c r="E500" s="246" t="s">
        <v>21</v>
      </c>
      <c r="F500" s="247" t="s">
        <v>355</v>
      </c>
      <c r="G500" s="245"/>
      <c r="H500" s="248">
        <v>143.327</v>
      </c>
      <c r="I500" s="249"/>
      <c r="J500" s="245"/>
      <c r="K500" s="245"/>
      <c r="L500" s="250"/>
      <c r="M500" s="251"/>
      <c r="N500" s="252"/>
      <c r="O500" s="252"/>
      <c r="P500" s="252"/>
      <c r="Q500" s="252"/>
      <c r="R500" s="252"/>
      <c r="S500" s="252"/>
      <c r="T500" s="253"/>
      <c r="AT500" s="254" t="s">
        <v>278</v>
      </c>
      <c r="AU500" s="254" t="s">
        <v>82</v>
      </c>
      <c r="AV500" s="16" t="s">
        <v>274</v>
      </c>
      <c r="AW500" s="16" t="s">
        <v>35</v>
      </c>
      <c r="AX500" s="16" t="s">
        <v>80</v>
      </c>
      <c r="AY500" s="254" t="s">
        <v>267</v>
      </c>
    </row>
    <row r="501" spans="1:65" s="2" customFormat="1" ht="16.5" customHeight="1" x14ac:dyDescent="0.2">
      <c r="A501" s="36"/>
      <c r="B501" s="37"/>
      <c r="C501" s="195" t="s">
        <v>639</v>
      </c>
      <c r="D501" s="195" t="s">
        <v>269</v>
      </c>
      <c r="E501" s="196" t="s">
        <v>640</v>
      </c>
      <c r="F501" s="197" t="s">
        <v>641</v>
      </c>
      <c r="G501" s="198" t="s">
        <v>272</v>
      </c>
      <c r="H501" s="199">
        <v>2072.9650000000001</v>
      </c>
      <c r="I501" s="200"/>
      <c r="J501" s="201">
        <f>ROUND(I501*H501,2)</f>
        <v>0</v>
      </c>
      <c r="K501" s="197" t="s">
        <v>273</v>
      </c>
      <c r="L501" s="41"/>
      <c r="M501" s="202" t="s">
        <v>21</v>
      </c>
      <c r="N501" s="203" t="s">
        <v>44</v>
      </c>
      <c r="O501" s="66"/>
      <c r="P501" s="204">
        <f>O501*H501</f>
        <v>0</v>
      </c>
      <c r="Q501" s="204">
        <v>2.7499999999999998E-3</v>
      </c>
      <c r="R501" s="204">
        <f>Q501*H501</f>
        <v>5.7006537499999999</v>
      </c>
      <c r="S501" s="204">
        <v>0</v>
      </c>
      <c r="T501" s="205">
        <f>S501*H501</f>
        <v>0</v>
      </c>
      <c r="U501" s="36"/>
      <c r="V501" s="36"/>
      <c r="W501" s="36"/>
      <c r="X501" s="36"/>
      <c r="Y501" s="36"/>
      <c r="Z501" s="36"/>
      <c r="AA501" s="36"/>
      <c r="AB501" s="36"/>
      <c r="AC501" s="36"/>
      <c r="AD501" s="36"/>
      <c r="AE501" s="36"/>
      <c r="AR501" s="206" t="s">
        <v>274</v>
      </c>
      <c r="AT501" s="206" t="s">
        <v>269</v>
      </c>
      <c r="AU501" s="206" t="s">
        <v>82</v>
      </c>
      <c r="AY501" s="19" t="s">
        <v>267</v>
      </c>
      <c r="BE501" s="207">
        <f>IF(N501="základní",J501,0)</f>
        <v>0</v>
      </c>
      <c r="BF501" s="207">
        <f>IF(N501="snížená",J501,0)</f>
        <v>0</v>
      </c>
      <c r="BG501" s="207">
        <f>IF(N501="zákl. přenesená",J501,0)</f>
        <v>0</v>
      </c>
      <c r="BH501" s="207">
        <f>IF(N501="sníž. přenesená",J501,0)</f>
        <v>0</v>
      </c>
      <c r="BI501" s="207">
        <f>IF(N501="nulová",J501,0)</f>
        <v>0</v>
      </c>
      <c r="BJ501" s="19" t="s">
        <v>80</v>
      </c>
      <c r="BK501" s="207">
        <f>ROUND(I501*H501,2)</f>
        <v>0</v>
      </c>
      <c r="BL501" s="19" t="s">
        <v>274</v>
      </c>
      <c r="BM501" s="206" t="s">
        <v>642</v>
      </c>
    </row>
    <row r="502" spans="1:65" s="2" customFormat="1" ht="97.5" x14ac:dyDescent="0.2">
      <c r="A502" s="36"/>
      <c r="B502" s="37"/>
      <c r="C502" s="38"/>
      <c r="D502" s="208" t="s">
        <v>276</v>
      </c>
      <c r="E502" s="38"/>
      <c r="F502" s="209" t="s">
        <v>643</v>
      </c>
      <c r="G502" s="38"/>
      <c r="H502" s="38"/>
      <c r="I502" s="118"/>
      <c r="J502" s="38"/>
      <c r="K502" s="38"/>
      <c r="L502" s="41"/>
      <c r="M502" s="210"/>
      <c r="N502" s="211"/>
      <c r="O502" s="66"/>
      <c r="P502" s="66"/>
      <c r="Q502" s="66"/>
      <c r="R502" s="66"/>
      <c r="S502" s="66"/>
      <c r="T502" s="67"/>
      <c r="U502" s="36"/>
      <c r="V502" s="36"/>
      <c r="W502" s="36"/>
      <c r="X502" s="36"/>
      <c r="Y502" s="36"/>
      <c r="Z502" s="36"/>
      <c r="AA502" s="36"/>
      <c r="AB502" s="36"/>
      <c r="AC502" s="36"/>
      <c r="AD502" s="36"/>
      <c r="AE502" s="36"/>
      <c r="AT502" s="19" t="s">
        <v>276</v>
      </c>
      <c r="AU502" s="19" t="s">
        <v>82</v>
      </c>
    </row>
    <row r="503" spans="1:65" s="13" customFormat="1" x14ac:dyDescent="0.2">
      <c r="B503" s="212"/>
      <c r="C503" s="213"/>
      <c r="D503" s="208" t="s">
        <v>278</v>
      </c>
      <c r="E503" s="214" t="s">
        <v>21</v>
      </c>
      <c r="F503" s="215" t="s">
        <v>612</v>
      </c>
      <c r="G503" s="213"/>
      <c r="H503" s="214" t="s">
        <v>21</v>
      </c>
      <c r="I503" s="216"/>
      <c r="J503" s="213"/>
      <c r="K503" s="213"/>
      <c r="L503" s="217"/>
      <c r="M503" s="218"/>
      <c r="N503" s="219"/>
      <c r="O503" s="219"/>
      <c r="P503" s="219"/>
      <c r="Q503" s="219"/>
      <c r="R503" s="219"/>
      <c r="S503" s="219"/>
      <c r="T503" s="220"/>
      <c r="AT503" s="221" t="s">
        <v>278</v>
      </c>
      <c r="AU503" s="221" t="s">
        <v>82</v>
      </c>
      <c r="AV503" s="13" t="s">
        <v>80</v>
      </c>
      <c r="AW503" s="13" t="s">
        <v>35</v>
      </c>
      <c r="AX503" s="13" t="s">
        <v>73</v>
      </c>
      <c r="AY503" s="221" t="s">
        <v>267</v>
      </c>
    </row>
    <row r="504" spans="1:65" s="13" customFormat="1" x14ac:dyDescent="0.2">
      <c r="B504" s="212"/>
      <c r="C504" s="213"/>
      <c r="D504" s="208" t="s">
        <v>278</v>
      </c>
      <c r="E504" s="214" t="s">
        <v>21</v>
      </c>
      <c r="F504" s="215" t="s">
        <v>569</v>
      </c>
      <c r="G504" s="213"/>
      <c r="H504" s="214" t="s">
        <v>21</v>
      </c>
      <c r="I504" s="216"/>
      <c r="J504" s="213"/>
      <c r="K504" s="213"/>
      <c r="L504" s="217"/>
      <c r="M504" s="218"/>
      <c r="N504" s="219"/>
      <c r="O504" s="219"/>
      <c r="P504" s="219"/>
      <c r="Q504" s="219"/>
      <c r="R504" s="219"/>
      <c r="S504" s="219"/>
      <c r="T504" s="220"/>
      <c r="AT504" s="221" t="s">
        <v>278</v>
      </c>
      <c r="AU504" s="221" t="s">
        <v>82</v>
      </c>
      <c r="AV504" s="13" t="s">
        <v>80</v>
      </c>
      <c r="AW504" s="13" t="s">
        <v>35</v>
      </c>
      <c r="AX504" s="13" t="s">
        <v>73</v>
      </c>
      <c r="AY504" s="221" t="s">
        <v>267</v>
      </c>
    </row>
    <row r="505" spans="1:65" s="13" customFormat="1" x14ac:dyDescent="0.2">
      <c r="B505" s="212"/>
      <c r="C505" s="213"/>
      <c r="D505" s="208" t="s">
        <v>278</v>
      </c>
      <c r="E505" s="214" t="s">
        <v>21</v>
      </c>
      <c r="F505" s="215" t="s">
        <v>474</v>
      </c>
      <c r="G505" s="213"/>
      <c r="H505" s="214" t="s">
        <v>21</v>
      </c>
      <c r="I505" s="216"/>
      <c r="J505" s="213"/>
      <c r="K505" s="213"/>
      <c r="L505" s="217"/>
      <c r="M505" s="218"/>
      <c r="N505" s="219"/>
      <c r="O505" s="219"/>
      <c r="P505" s="219"/>
      <c r="Q505" s="219"/>
      <c r="R505" s="219"/>
      <c r="S505" s="219"/>
      <c r="T505" s="220"/>
      <c r="AT505" s="221" t="s">
        <v>278</v>
      </c>
      <c r="AU505" s="221" t="s">
        <v>82</v>
      </c>
      <c r="AV505" s="13" t="s">
        <v>80</v>
      </c>
      <c r="AW505" s="13" t="s">
        <v>35</v>
      </c>
      <c r="AX505" s="13" t="s">
        <v>73</v>
      </c>
      <c r="AY505" s="221" t="s">
        <v>267</v>
      </c>
    </row>
    <row r="506" spans="1:65" s="14" customFormat="1" x14ac:dyDescent="0.2">
      <c r="B506" s="222"/>
      <c r="C506" s="223"/>
      <c r="D506" s="208" t="s">
        <v>278</v>
      </c>
      <c r="E506" s="224" t="s">
        <v>21</v>
      </c>
      <c r="F506" s="225" t="s">
        <v>644</v>
      </c>
      <c r="G506" s="223"/>
      <c r="H506" s="226">
        <v>211.14</v>
      </c>
      <c r="I506" s="227"/>
      <c r="J506" s="223"/>
      <c r="K506" s="223"/>
      <c r="L506" s="228"/>
      <c r="M506" s="229"/>
      <c r="N506" s="230"/>
      <c r="O506" s="230"/>
      <c r="P506" s="230"/>
      <c r="Q506" s="230"/>
      <c r="R506" s="230"/>
      <c r="S506" s="230"/>
      <c r="T506" s="231"/>
      <c r="AT506" s="232" t="s">
        <v>278</v>
      </c>
      <c r="AU506" s="232" t="s">
        <v>82</v>
      </c>
      <c r="AV506" s="14" t="s">
        <v>82</v>
      </c>
      <c r="AW506" s="14" t="s">
        <v>35</v>
      </c>
      <c r="AX506" s="14" t="s">
        <v>73</v>
      </c>
      <c r="AY506" s="232" t="s">
        <v>267</v>
      </c>
    </row>
    <row r="507" spans="1:65" s="14" customFormat="1" x14ac:dyDescent="0.2">
      <c r="B507" s="222"/>
      <c r="C507" s="223"/>
      <c r="D507" s="208" t="s">
        <v>278</v>
      </c>
      <c r="E507" s="224" t="s">
        <v>21</v>
      </c>
      <c r="F507" s="225" t="s">
        <v>645</v>
      </c>
      <c r="G507" s="223"/>
      <c r="H507" s="226">
        <v>24.402000000000001</v>
      </c>
      <c r="I507" s="227"/>
      <c r="J507" s="223"/>
      <c r="K507" s="223"/>
      <c r="L507" s="228"/>
      <c r="M507" s="229"/>
      <c r="N507" s="230"/>
      <c r="O507" s="230"/>
      <c r="P507" s="230"/>
      <c r="Q507" s="230"/>
      <c r="R507" s="230"/>
      <c r="S507" s="230"/>
      <c r="T507" s="231"/>
      <c r="AT507" s="232" t="s">
        <v>278</v>
      </c>
      <c r="AU507" s="232" t="s">
        <v>82</v>
      </c>
      <c r="AV507" s="14" t="s">
        <v>82</v>
      </c>
      <c r="AW507" s="14" t="s">
        <v>35</v>
      </c>
      <c r="AX507" s="14" t="s">
        <v>73</v>
      </c>
      <c r="AY507" s="232" t="s">
        <v>267</v>
      </c>
    </row>
    <row r="508" spans="1:65" s="14" customFormat="1" x14ac:dyDescent="0.2">
      <c r="B508" s="222"/>
      <c r="C508" s="223"/>
      <c r="D508" s="208" t="s">
        <v>278</v>
      </c>
      <c r="E508" s="224" t="s">
        <v>21</v>
      </c>
      <c r="F508" s="225" t="s">
        <v>646</v>
      </c>
      <c r="G508" s="223"/>
      <c r="H508" s="226">
        <v>3.6720000000000002</v>
      </c>
      <c r="I508" s="227"/>
      <c r="J508" s="223"/>
      <c r="K508" s="223"/>
      <c r="L508" s="228"/>
      <c r="M508" s="229"/>
      <c r="N508" s="230"/>
      <c r="O508" s="230"/>
      <c r="P508" s="230"/>
      <c r="Q508" s="230"/>
      <c r="R508" s="230"/>
      <c r="S508" s="230"/>
      <c r="T508" s="231"/>
      <c r="AT508" s="232" t="s">
        <v>278</v>
      </c>
      <c r="AU508" s="232" t="s">
        <v>82</v>
      </c>
      <c r="AV508" s="14" t="s">
        <v>82</v>
      </c>
      <c r="AW508" s="14" t="s">
        <v>35</v>
      </c>
      <c r="AX508" s="14" t="s">
        <v>73</v>
      </c>
      <c r="AY508" s="232" t="s">
        <v>267</v>
      </c>
    </row>
    <row r="509" spans="1:65" s="14" customFormat="1" x14ac:dyDescent="0.2">
      <c r="B509" s="222"/>
      <c r="C509" s="223"/>
      <c r="D509" s="208" t="s">
        <v>278</v>
      </c>
      <c r="E509" s="224" t="s">
        <v>21</v>
      </c>
      <c r="F509" s="225" t="s">
        <v>647</v>
      </c>
      <c r="G509" s="223"/>
      <c r="H509" s="226">
        <v>3</v>
      </c>
      <c r="I509" s="227"/>
      <c r="J509" s="223"/>
      <c r="K509" s="223"/>
      <c r="L509" s="228"/>
      <c r="M509" s="229"/>
      <c r="N509" s="230"/>
      <c r="O509" s="230"/>
      <c r="P509" s="230"/>
      <c r="Q509" s="230"/>
      <c r="R509" s="230"/>
      <c r="S509" s="230"/>
      <c r="T509" s="231"/>
      <c r="AT509" s="232" t="s">
        <v>278</v>
      </c>
      <c r="AU509" s="232" t="s">
        <v>82</v>
      </c>
      <c r="AV509" s="14" t="s">
        <v>82</v>
      </c>
      <c r="AW509" s="14" t="s">
        <v>35</v>
      </c>
      <c r="AX509" s="14" t="s">
        <v>73</v>
      </c>
      <c r="AY509" s="232" t="s">
        <v>267</v>
      </c>
    </row>
    <row r="510" spans="1:65" s="14" customFormat="1" x14ac:dyDescent="0.2">
      <c r="B510" s="222"/>
      <c r="C510" s="223"/>
      <c r="D510" s="208" t="s">
        <v>278</v>
      </c>
      <c r="E510" s="224" t="s">
        <v>21</v>
      </c>
      <c r="F510" s="225" t="s">
        <v>648</v>
      </c>
      <c r="G510" s="223"/>
      <c r="H510" s="226">
        <v>1.89</v>
      </c>
      <c r="I510" s="227"/>
      <c r="J510" s="223"/>
      <c r="K510" s="223"/>
      <c r="L510" s="228"/>
      <c r="M510" s="229"/>
      <c r="N510" s="230"/>
      <c r="O510" s="230"/>
      <c r="P510" s="230"/>
      <c r="Q510" s="230"/>
      <c r="R510" s="230"/>
      <c r="S510" s="230"/>
      <c r="T510" s="231"/>
      <c r="AT510" s="232" t="s">
        <v>278</v>
      </c>
      <c r="AU510" s="232" t="s">
        <v>82</v>
      </c>
      <c r="AV510" s="14" t="s">
        <v>82</v>
      </c>
      <c r="AW510" s="14" t="s">
        <v>35</v>
      </c>
      <c r="AX510" s="14" t="s">
        <v>73</v>
      </c>
      <c r="AY510" s="232" t="s">
        <v>267</v>
      </c>
    </row>
    <row r="511" spans="1:65" s="14" customFormat="1" x14ac:dyDescent="0.2">
      <c r="B511" s="222"/>
      <c r="C511" s="223"/>
      <c r="D511" s="208" t="s">
        <v>278</v>
      </c>
      <c r="E511" s="224" t="s">
        <v>21</v>
      </c>
      <c r="F511" s="225" t="s">
        <v>649</v>
      </c>
      <c r="G511" s="223"/>
      <c r="H511" s="226">
        <v>2.7</v>
      </c>
      <c r="I511" s="227"/>
      <c r="J511" s="223"/>
      <c r="K511" s="223"/>
      <c r="L511" s="228"/>
      <c r="M511" s="229"/>
      <c r="N511" s="230"/>
      <c r="O511" s="230"/>
      <c r="P511" s="230"/>
      <c r="Q511" s="230"/>
      <c r="R511" s="230"/>
      <c r="S511" s="230"/>
      <c r="T511" s="231"/>
      <c r="AT511" s="232" t="s">
        <v>278</v>
      </c>
      <c r="AU511" s="232" t="s">
        <v>82</v>
      </c>
      <c r="AV511" s="14" t="s">
        <v>82</v>
      </c>
      <c r="AW511" s="14" t="s">
        <v>35</v>
      </c>
      <c r="AX511" s="14" t="s">
        <v>73</v>
      </c>
      <c r="AY511" s="232" t="s">
        <v>267</v>
      </c>
    </row>
    <row r="512" spans="1:65" s="14" customFormat="1" x14ac:dyDescent="0.2">
      <c r="B512" s="222"/>
      <c r="C512" s="223"/>
      <c r="D512" s="208" t="s">
        <v>278</v>
      </c>
      <c r="E512" s="224" t="s">
        <v>21</v>
      </c>
      <c r="F512" s="225" t="s">
        <v>650</v>
      </c>
      <c r="G512" s="223"/>
      <c r="H512" s="226">
        <v>6.2140000000000004</v>
      </c>
      <c r="I512" s="227"/>
      <c r="J512" s="223"/>
      <c r="K512" s="223"/>
      <c r="L512" s="228"/>
      <c r="M512" s="229"/>
      <c r="N512" s="230"/>
      <c r="O512" s="230"/>
      <c r="P512" s="230"/>
      <c r="Q512" s="230"/>
      <c r="R512" s="230"/>
      <c r="S512" s="230"/>
      <c r="T512" s="231"/>
      <c r="AT512" s="232" t="s">
        <v>278</v>
      </c>
      <c r="AU512" s="232" t="s">
        <v>82</v>
      </c>
      <c r="AV512" s="14" t="s">
        <v>82</v>
      </c>
      <c r="AW512" s="14" t="s">
        <v>35</v>
      </c>
      <c r="AX512" s="14" t="s">
        <v>73</v>
      </c>
      <c r="AY512" s="232" t="s">
        <v>267</v>
      </c>
    </row>
    <row r="513" spans="2:51" s="14" customFormat="1" x14ac:dyDescent="0.2">
      <c r="B513" s="222"/>
      <c r="C513" s="223"/>
      <c r="D513" s="208" t="s">
        <v>278</v>
      </c>
      <c r="E513" s="224" t="s">
        <v>21</v>
      </c>
      <c r="F513" s="225" t="s">
        <v>651</v>
      </c>
      <c r="G513" s="223"/>
      <c r="H513" s="226">
        <v>3.7</v>
      </c>
      <c r="I513" s="227"/>
      <c r="J513" s="223"/>
      <c r="K513" s="223"/>
      <c r="L513" s="228"/>
      <c r="M513" s="229"/>
      <c r="N513" s="230"/>
      <c r="O513" s="230"/>
      <c r="P513" s="230"/>
      <c r="Q513" s="230"/>
      <c r="R513" s="230"/>
      <c r="S513" s="230"/>
      <c r="T513" s="231"/>
      <c r="AT513" s="232" t="s">
        <v>278</v>
      </c>
      <c r="AU513" s="232" t="s">
        <v>82</v>
      </c>
      <c r="AV513" s="14" t="s">
        <v>82</v>
      </c>
      <c r="AW513" s="14" t="s">
        <v>35</v>
      </c>
      <c r="AX513" s="14" t="s">
        <v>73</v>
      </c>
      <c r="AY513" s="232" t="s">
        <v>267</v>
      </c>
    </row>
    <row r="514" spans="2:51" s="14" customFormat="1" x14ac:dyDescent="0.2">
      <c r="B514" s="222"/>
      <c r="C514" s="223"/>
      <c r="D514" s="208" t="s">
        <v>278</v>
      </c>
      <c r="E514" s="224" t="s">
        <v>21</v>
      </c>
      <c r="F514" s="225" t="s">
        <v>652</v>
      </c>
      <c r="G514" s="223"/>
      <c r="H514" s="226">
        <v>5.8239999999999998</v>
      </c>
      <c r="I514" s="227"/>
      <c r="J514" s="223"/>
      <c r="K514" s="223"/>
      <c r="L514" s="228"/>
      <c r="M514" s="229"/>
      <c r="N514" s="230"/>
      <c r="O514" s="230"/>
      <c r="P514" s="230"/>
      <c r="Q514" s="230"/>
      <c r="R514" s="230"/>
      <c r="S514" s="230"/>
      <c r="T514" s="231"/>
      <c r="AT514" s="232" t="s">
        <v>278</v>
      </c>
      <c r="AU514" s="232" t="s">
        <v>82</v>
      </c>
      <c r="AV514" s="14" t="s">
        <v>82</v>
      </c>
      <c r="AW514" s="14" t="s">
        <v>35</v>
      </c>
      <c r="AX514" s="14" t="s">
        <v>73</v>
      </c>
      <c r="AY514" s="232" t="s">
        <v>267</v>
      </c>
    </row>
    <row r="515" spans="2:51" s="14" customFormat="1" x14ac:dyDescent="0.2">
      <c r="B515" s="222"/>
      <c r="C515" s="223"/>
      <c r="D515" s="208" t="s">
        <v>278</v>
      </c>
      <c r="E515" s="224" t="s">
        <v>21</v>
      </c>
      <c r="F515" s="225" t="s">
        <v>653</v>
      </c>
      <c r="G515" s="223"/>
      <c r="H515" s="226">
        <v>3.4</v>
      </c>
      <c r="I515" s="227"/>
      <c r="J515" s="223"/>
      <c r="K515" s="223"/>
      <c r="L515" s="228"/>
      <c r="M515" s="229"/>
      <c r="N515" s="230"/>
      <c r="O515" s="230"/>
      <c r="P515" s="230"/>
      <c r="Q515" s="230"/>
      <c r="R515" s="230"/>
      <c r="S515" s="230"/>
      <c r="T515" s="231"/>
      <c r="AT515" s="232" t="s">
        <v>278</v>
      </c>
      <c r="AU515" s="232" t="s">
        <v>82</v>
      </c>
      <c r="AV515" s="14" t="s">
        <v>82</v>
      </c>
      <c r="AW515" s="14" t="s">
        <v>35</v>
      </c>
      <c r="AX515" s="14" t="s">
        <v>73</v>
      </c>
      <c r="AY515" s="232" t="s">
        <v>267</v>
      </c>
    </row>
    <row r="516" spans="2:51" s="14" customFormat="1" x14ac:dyDescent="0.2">
      <c r="B516" s="222"/>
      <c r="C516" s="223"/>
      <c r="D516" s="208" t="s">
        <v>278</v>
      </c>
      <c r="E516" s="224" t="s">
        <v>21</v>
      </c>
      <c r="F516" s="225" t="s">
        <v>654</v>
      </c>
      <c r="G516" s="223"/>
      <c r="H516" s="226">
        <v>6.6040000000000001</v>
      </c>
      <c r="I516" s="227"/>
      <c r="J516" s="223"/>
      <c r="K516" s="223"/>
      <c r="L516" s="228"/>
      <c r="M516" s="229"/>
      <c r="N516" s="230"/>
      <c r="O516" s="230"/>
      <c r="P516" s="230"/>
      <c r="Q516" s="230"/>
      <c r="R516" s="230"/>
      <c r="S516" s="230"/>
      <c r="T516" s="231"/>
      <c r="AT516" s="232" t="s">
        <v>278</v>
      </c>
      <c r="AU516" s="232" t="s">
        <v>82</v>
      </c>
      <c r="AV516" s="14" t="s">
        <v>82</v>
      </c>
      <c r="AW516" s="14" t="s">
        <v>35</v>
      </c>
      <c r="AX516" s="14" t="s">
        <v>73</v>
      </c>
      <c r="AY516" s="232" t="s">
        <v>267</v>
      </c>
    </row>
    <row r="517" spans="2:51" s="14" customFormat="1" x14ac:dyDescent="0.2">
      <c r="B517" s="222"/>
      <c r="C517" s="223"/>
      <c r="D517" s="208" t="s">
        <v>278</v>
      </c>
      <c r="E517" s="224" t="s">
        <v>21</v>
      </c>
      <c r="F517" s="225" t="s">
        <v>655</v>
      </c>
      <c r="G517" s="223"/>
      <c r="H517" s="226">
        <v>4</v>
      </c>
      <c r="I517" s="227"/>
      <c r="J517" s="223"/>
      <c r="K517" s="223"/>
      <c r="L517" s="228"/>
      <c r="M517" s="229"/>
      <c r="N517" s="230"/>
      <c r="O517" s="230"/>
      <c r="P517" s="230"/>
      <c r="Q517" s="230"/>
      <c r="R517" s="230"/>
      <c r="S517" s="230"/>
      <c r="T517" s="231"/>
      <c r="AT517" s="232" t="s">
        <v>278</v>
      </c>
      <c r="AU517" s="232" t="s">
        <v>82</v>
      </c>
      <c r="AV517" s="14" t="s">
        <v>82</v>
      </c>
      <c r="AW517" s="14" t="s">
        <v>35</v>
      </c>
      <c r="AX517" s="14" t="s">
        <v>73</v>
      </c>
      <c r="AY517" s="232" t="s">
        <v>267</v>
      </c>
    </row>
    <row r="518" spans="2:51" s="14" customFormat="1" x14ac:dyDescent="0.2">
      <c r="B518" s="222"/>
      <c r="C518" s="223"/>
      <c r="D518" s="208" t="s">
        <v>278</v>
      </c>
      <c r="E518" s="224" t="s">
        <v>21</v>
      </c>
      <c r="F518" s="225" t="s">
        <v>656</v>
      </c>
      <c r="G518" s="223"/>
      <c r="H518" s="226">
        <v>41.963999999999999</v>
      </c>
      <c r="I518" s="227"/>
      <c r="J518" s="223"/>
      <c r="K518" s="223"/>
      <c r="L518" s="228"/>
      <c r="M518" s="229"/>
      <c r="N518" s="230"/>
      <c r="O518" s="230"/>
      <c r="P518" s="230"/>
      <c r="Q518" s="230"/>
      <c r="R518" s="230"/>
      <c r="S518" s="230"/>
      <c r="T518" s="231"/>
      <c r="AT518" s="232" t="s">
        <v>278</v>
      </c>
      <c r="AU518" s="232" t="s">
        <v>82</v>
      </c>
      <c r="AV518" s="14" t="s">
        <v>82</v>
      </c>
      <c r="AW518" s="14" t="s">
        <v>35</v>
      </c>
      <c r="AX518" s="14" t="s">
        <v>73</v>
      </c>
      <c r="AY518" s="232" t="s">
        <v>267</v>
      </c>
    </row>
    <row r="519" spans="2:51" s="14" customFormat="1" x14ac:dyDescent="0.2">
      <c r="B519" s="222"/>
      <c r="C519" s="223"/>
      <c r="D519" s="208" t="s">
        <v>278</v>
      </c>
      <c r="E519" s="224" t="s">
        <v>21</v>
      </c>
      <c r="F519" s="225" t="s">
        <v>657</v>
      </c>
      <c r="G519" s="223"/>
      <c r="H519" s="226">
        <v>9.6</v>
      </c>
      <c r="I519" s="227"/>
      <c r="J519" s="223"/>
      <c r="K519" s="223"/>
      <c r="L519" s="228"/>
      <c r="M519" s="229"/>
      <c r="N519" s="230"/>
      <c r="O519" s="230"/>
      <c r="P519" s="230"/>
      <c r="Q519" s="230"/>
      <c r="R519" s="230"/>
      <c r="S519" s="230"/>
      <c r="T519" s="231"/>
      <c r="AT519" s="232" t="s">
        <v>278</v>
      </c>
      <c r="AU519" s="232" t="s">
        <v>82</v>
      </c>
      <c r="AV519" s="14" t="s">
        <v>82</v>
      </c>
      <c r="AW519" s="14" t="s">
        <v>35</v>
      </c>
      <c r="AX519" s="14" t="s">
        <v>73</v>
      </c>
      <c r="AY519" s="232" t="s">
        <v>267</v>
      </c>
    </row>
    <row r="520" spans="2:51" s="14" customFormat="1" x14ac:dyDescent="0.2">
      <c r="B520" s="222"/>
      <c r="C520" s="223"/>
      <c r="D520" s="208" t="s">
        <v>278</v>
      </c>
      <c r="E520" s="224" t="s">
        <v>21</v>
      </c>
      <c r="F520" s="225" t="s">
        <v>658</v>
      </c>
      <c r="G520" s="223"/>
      <c r="H520" s="226">
        <v>103.6</v>
      </c>
      <c r="I520" s="227"/>
      <c r="J520" s="223"/>
      <c r="K520" s="223"/>
      <c r="L520" s="228"/>
      <c r="M520" s="229"/>
      <c r="N520" s="230"/>
      <c r="O520" s="230"/>
      <c r="P520" s="230"/>
      <c r="Q520" s="230"/>
      <c r="R520" s="230"/>
      <c r="S520" s="230"/>
      <c r="T520" s="231"/>
      <c r="AT520" s="232" t="s">
        <v>278</v>
      </c>
      <c r="AU520" s="232" t="s">
        <v>82</v>
      </c>
      <c r="AV520" s="14" t="s">
        <v>82</v>
      </c>
      <c r="AW520" s="14" t="s">
        <v>35</v>
      </c>
      <c r="AX520" s="14" t="s">
        <v>73</v>
      </c>
      <c r="AY520" s="232" t="s">
        <v>267</v>
      </c>
    </row>
    <row r="521" spans="2:51" s="14" customFormat="1" x14ac:dyDescent="0.2">
      <c r="B521" s="222"/>
      <c r="C521" s="223"/>
      <c r="D521" s="208" t="s">
        <v>278</v>
      </c>
      <c r="E521" s="224" t="s">
        <v>21</v>
      </c>
      <c r="F521" s="225" t="s">
        <v>659</v>
      </c>
      <c r="G521" s="223"/>
      <c r="H521" s="226">
        <v>20</v>
      </c>
      <c r="I521" s="227"/>
      <c r="J521" s="223"/>
      <c r="K521" s="223"/>
      <c r="L521" s="228"/>
      <c r="M521" s="229"/>
      <c r="N521" s="230"/>
      <c r="O521" s="230"/>
      <c r="P521" s="230"/>
      <c r="Q521" s="230"/>
      <c r="R521" s="230"/>
      <c r="S521" s="230"/>
      <c r="T521" s="231"/>
      <c r="AT521" s="232" t="s">
        <v>278</v>
      </c>
      <c r="AU521" s="232" t="s">
        <v>82</v>
      </c>
      <c r="AV521" s="14" t="s">
        <v>82</v>
      </c>
      <c r="AW521" s="14" t="s">
        <v>35</v>
      </c>
      <c r="AX521" s="14" t="s">
        <v>73</v>
      </c>
      <c r="AY521" s="232" t="s">
        <v>267</v>
      </c>
    </row>
    <row r="522" spans="2:51" s="15" customFormat="1" x14ac:dyDescent="0.2">
      <c r="B522" s="233"/>
      <c r="C522" s="234"/>
      <c r="D522" s="208" t="s">
        <v>278</v>
      </c>
      <c r="E522" s="235" t="s">
        <v>21</v>
      </c>
      <c r="F522" s="236" t="s">
        <v>326</v>
      </c>
      <c r="G522" s="234"/>
      <c r="H522" s="237">
        <v>451.71</v>
      </c>
      <c r="I522" s="238"/>
      <c r="J522" s="234"/>
      <c r="K522" s="234"/>
      <c r="L522" s="239"/>
      <c r="M522" s="240"/>
      <c r="N522" s="241"/>
      <c r="O522" s="241"/>
      <c r="P522" s="241"/>
      <c r="Q522" s="241"/>
      <c r="R522" s="241"/>
      <c r="S522" s="241"/>
      <c r="T522" s="242"/>
      <c r="AT522" s="243" t="s">
        <v>278</v>
      </c>
      <c r="AU522" s="243" t="s">
        <v>82</v>
      </c>
      <c r="AV522" s="15" t="s">
        <v>142</v>
      </c>
      <c r="AW522" s="15" t="s">
        <v>35</v>
      </c>
      <c r="AX522" s="15" t="s">
        <v>73</v>
      </c>
      <c r="AY522" s="243" t="s">
        <v>267</v>
      </c>
    </row>
    <row r="523" spans="2:51" s="13" customFormat="1" x14ac:dyDescent="0.2">
      <c r="B523" s="212"/>
      <c r="C523" s="213"/>
      <c r="D523" s="208" t="s">
        <v>278</v>
      </c>
      <c r="E523" s="214" t="s">
        <v>21</v>
      </c>
      <c r="F523" s="215" t="s">
        <v>630</v>
      </c>
      <c r="G523" s="213"/>
      <c r="H523" s="214" t="s">
        <v>21</v>
      </c>
      <c r="I523" s="216"/>
      <c r="J523" s="213"/>
      <c r="K523" s="213"/>
      <c r="L523" s="217"/>
      <c r="M523" s="218"/>
      <c r="N523" s="219"/>
      <c r="O523" s="219"/>
      <c r="P523" s="219"/>
      <c r="Q523" s="219"/>
      <c r="R523" s="219"/>
      <c r="S523" s="219"/>
      <c r="T523" s="220"/>
      <c r="AT523" s="221" t="s">
        <v>278</v>
      </c>
      <c r="AU523" s="221" t="s">
        <v>82</v>
      </c>
      <c r="AV523" s="13" t="s">
        <v>80</v>
      </c>
      <c r="AW523" s="13" t="s">
        <v>35</v>
      </c>
      <c r="AX523" s="13" t="s">
        <v>73</v>
      </c>
      <c r="AY523" s="221" t="s">
        <v>267</v>
      </c>
    </row>
    <row r="524" spans="2:51" s="14" customFormat="1" x14ac:dyDescent="0.2">
      <c r="B524" s="222"/>
      <c r="C524" s="223"/>
      <c r="D524" s="208" t="s">
        <v>278</v>
      </c>
      <c r="E524" s="224" t="s">
        <v>21</v>
      </c>
      <c r="F524" s="225" t="s">
        <v>660</v>
      </c>
      <c r="G524" s="223"/>
      <c r="H524" s="226">
        <v>160.411</v>
      </c>
      <c r="I524" s="227"/>
      <c r="J524" s="223"/>
      <c r="K524" s="223"/>
      <c r="L524" s="228"/>
      <c r="M524" s="229"/>
      <c r="N524" s="230"/>
      <c r="O524" s="230"/>
      <c r="P524" s="230"/>
      <c r="Q524" s="230"/>
      <c r="R524" s="230"/>
      <c r="S524" s="230"/>
      <c r="T524" s="231"/>
      <c r="AT524" s="232" t="s">
        <v>278</v>
      </c>
      <c r="AU524" s="232" t="s">
        <v>82</v>
      </c>
      <c r="AV524" s="14" t="s">
        <v>82</v>
      </c>
      <c r="AW524" s="14" t="s">
        <v>35</v>
      </c>
      <c r="AX524" s="14" t="s">
        <v>73</v>
      </c>
      <c r="AY524" s="232" t="s">
        <v>267</v>
      </c>
    </row>
    <row r="525" spans="2:51" s="14" customFormat="1" x14ac:dyDescent="0.2">
      <c r="B525" s="222"/>
      <c r="C525" s="223"/>
      <c r="D525" s="208" t="s">
        <v>278</v>
      </c>
      <c r="E525" s="224" t="s">
        <v>21</v>
      </c>
      <c r="F525" s="225" t="s">
        <v>661</v>
      </c>
      <c r="G525" s="223"/>
      <c r="H525" s="226">
        <v>9.048</v>
      </c>
      <c r="I525" s="227"/>
      <c r="J525" s="223"/>
      <c r="K525" s="223"/>
      <c r="L525" s="228"/>
      <c r="M525" s="229"/>
      <c r="N525" s="230"/>
      <c r="O525" s="230"/>
      <c r="P525" s="230"/>
      <c r="Q525" s="230"/>
      <c r="R525" s="230"/>
      <c r="S525" s="230"/>
      <c r="T525" s="231"/>
      <c r="AT525" s="232" t="s">
        <v>278</v>
      </c>
      <c r="AU525" s="232" t="s">
        <v>82</v>
      </c>
      <c r="AV525" s="14" t="s">
        <v>82</v>
      </c>
      <c r="AW525" s="14" t="s">
        <v>35</v>
      </c>
      <c r="AX525" s="14" t="s">
        <v>73</v>
      </c>
      <c r="AY525" s="232" t="s">
        <v>267</v>
      </c>
    </row>
    <row r="526" spans="2:51" s="14" customFormat="1" x14ac:dyDescent="0.2">
      <c r="B526" s="222"/>
      <c r="C526" s="223"/>
      <c r="D526" s="208" t="s">
        <v>278</v>
      </c>
      <c r="E526" s="224" t="s">
        <v>21</v>
      </c>
      <c r="F526" s="225" t="s">
        <v>662</v>
      </c>
      <c r="G526" s="223"/>
      <c r="H526" s="226">
        <v>4.8</v>
      </c>
      <c r="I526" s="227"/>
      <c r="J526" s="223"/>
      <c r="K526" s="223"/>
      <c r="L526" s="228"/>
      <c r="M526" s="229"/>
      <c r="N526" s="230"/>
      <c r="O526" s="230"/>
      <c r="P526" s="230"/>
      <c r="Q526" s="230"/>
      <c r="R526" s="230"/>
      <c r="S526" s="230"/>
      <c r="T526" s="231"/>
      <c r="AT526" s="232" t="s">
        <v>278</v>
      </c>
      <c r="AU526" s="232" t="s">
        <v>82</v>
      </c>
      <c r="AV526" s="14" t="s">
        <v>82</v>
      </c>
      <c r="AW526" s="14" t="s">
        <v>35</v>
      </c>
      <c r="AX526" s="14" t="s">
        <v>73</v>
      </c>
      <c r="AY526" s="232" t="s">
        <v>267</v>
      </c>
    </row>
    <row r="527" spans="2:51" s="14" customFormat="1" x14ac:dyDescent="0.2">
      <c r="B527" s="222"/>
      <c r="C527" s="223"/>
      <c r="D527" s="208" t="s">
        <v>278</v>
      </c>
      <c r="E527" s="224" t="s">
        <v>21</v>
      </c>
      <c r="F527" s="225" t="s">
        <v>663</v>
      </c>
      <c r="G527" s="223"/>
      <c r="H527" s="226">
        <v>30.666</v>
      </c>
      <c r="I527" s="227"/>
      <c r="J527" s="223"/>
      <c r="K527" s="223"/>
      <c r="L527" s="228"/>
      <c r="M527" s="229"/>
      <c r="N527" s="230"/>
      <c r="O527" s="230"/>
      <c r="P527" s="230"/>
      <c r="Q527" s="230"/>
      <c r="R527" s="230"/>
      <c r="S527" s="230"/>
      <c r="T527" s="231"/>
      <c r="AT527" s="232" t="s">
        <v>278</v>
      </c>
      <c r="AU527" s="232" t="s">
        <v>82</v>
      </c>
      <c r="AV527" s="14" t="s">
        <v>82</v>
      </c>
      <c r="AW527" s="14" t="s">
        <v>35</v>
      </c>
      <c r="AX527" s="14" t="s">
        <v>73</v>
      </c>
      <c r="AY527" s="232" t="s">
        <v>267</v>
      </c>
    </row>
    <row r="528" spans="2:51" s="14" customFormat="1" x14ac:dyDescent="0.2">
      <c r="B528" s="222"/>
      <c r="C528" s="223"/>
      <c r="D528" s="208" t="s">
        <v>278</v>
      </c>
      <c r="E528" s="224" t="s">
        <v>21</v>
      </c>
      <c r="F528" s="225" t="s">
        <v>664</v>
      </c>
      <c r="G528" s="223"/>
      <c r="H528" s="226">
        <v>7</v>
      </c>
      <c r="I528" s="227"/>
      <c r="J528" s="223"/>
      <c r="K528" s="223"/>
      <c r="L528" s="228"/>
      <c r="M528" s="229"/>
      <c r="N528" s="230"/>
      <c r="O528" s="230"/>
      <c r="P528" s="230"/>
      <c r="Q528" s="230"/>
      <c r="R528" s="230"/>
      <c r="S528" s="230"/>
      <c r="T528" s="231"/>
      <c r="AT528" s="232" t="s">
        <v>278</v>
      </c>
      <c r="AU528" s="232" t="s">
        <v>82</v>
      </c>
      <c r="AV528" s="14" t="s">
        <v>82</v>
      </c>
      <c r="AW528" s="14" t="s">
        <v>35</v>
      </c>
      <c r="AX528" s="14" t="s">
        <v>73</v>
      </c>
      <c r="AY528" s="232" t="s">
        <v>267</v>
      </c>
    </row>
    <row r="529" spans="2:51" s="14" customFormat="1" x14ac:dyDescent="0.2">
      <c r="B529" s="222"/>
      <c r="C529" s="223"/>
      <c r="D529" s="208" t="s">
        <v>278</v>
      </c>
      <c r="E529" s="224" t="s">
        <v>21</v>
      </c>
      <c r="F529" s="225" t="s">
        <v>665</v>
      </c>
      <c r="G529" s="223"/>
      <c r="H529" s="226">
        <v>65.88</v>
      </c>
      <c r="I529" s="227"/>
      <c r="J529" s="223"/>
      <c r="K529" s="223"/>
      <c r="L529" s="228"/>
      <c r="M529" s="229"/>
      <c r="N529" s="230"/>
      <c r="O529" s="230"/>
      <c r="P529" s="230"/>
      <c r="Q529" s="230"/>
      <c r="R529" s="230"/>
      <c r="S529" s="230"/>
      <c r="T529" s="231"/>
      <c r="AT529" s="232" t="s">
        <v>278</v>
      </c>
      <c r="AU529" s="232" t="s">
        <v>82</v>
      </c>
      <c r="AV529" s="14" t="s">
        <v>82</v>
      </c>
      <c r="AW529" s="14" t="s">
        <v>35</v>
      </c>
      <c r="AX529" s="14" t="s">
        <v>73</v>
      </c>
      <c r="AY529" s="232" t="s">
        <v>267</v>
      </c>
    </row>
    <row r="530" spans="2:51" s="14" customFormat="1" x14ac:dyDescent="0.2">
      <c r="B530" s="222"/>
      <c r="C530" s="223"/>
      <c r="D530" s="208" t="s">
        <v>278</v>
      </c>
      <c r="E530" s="224" t="s">
        <v>21</v>
      </c>
      <c r="F530" s="225" t="s">
        <v>666</v>
      </c>
      <c r="G530" s="223"/>
      <c r="H530" s="226">
        <v>16.399999999999999</v>
      </c>
      <c r="I530" s="227"/>
      <c r="J530" s="223"/>
      <c r="K530" s="223"/>
      <c r="L530" s="228"/>
      <c r="M530" s="229"/>
      <c r="N530" s="230"/>
      <c r="O530" s="230"/>
      <c r="P530" s="230"/>
      <c r="Q530" s="230"/>
      <c r="R530" s="230"/>
      <c r="S530" s="230"/>
      <c r="T530" s="231"/>
      <c r="AT530" s="232" t="s">
        <v>278</v>
      </c>
      <c r="AU530" s="232" t="s">
        <v>82</v>
      </c>
      <c r="AV530" s="14" t="s">
        <v>82</v>
      </c>
      <c r="AW530" s="14" t="s">
        <v>35</v>
      </c>
      <c r="AX530" s="14" t="s">
        <v>73</v>
      </c>
      <c r="AY530" s="232" t="s">
        <v>267</v>
      </c>
    </row>
    <row r="531" spans="2:51" s="15" customFormat="1" x14ac:dyDescent="0.2">
      <c r="B531" s="233"/>
      <c r="C531" s="234"/>
      <c r="D531" s="208" t="s">
        <v>278</v>
      </c>
      <c r="E531" s="235" t="s">
        <v>21</v>
      </c>
      <c r="F531" s="236" t="s">
        <v>326</v>
      </c>
      <c r="G531" s="234"/>
      <c r="H531" s="237">
        <v>294.20499999999998</v>
      </c>
      <c r="I531" s="238"/>
      <c r="J531" s="234"/>
      <c r="K531" s="234"/>
      <c r="L531" s="239"/>
      <c r="M531" s="240"/>
      <c r="N531" s="241"/>
      <c r="O531" s="241"/>
      <c r="P531" s="241"/>
      <c r="Q531" s="241"/>
      <c r="R531" s="241"/>
      <c r="S531" s="241"/>
      <c r="T531" s="242"/>
      <c r="AT531" s="243" t="s">
        <v>278</v>
      </c>
      <c r="AU531" s="243" t="s">
        <v>82</v>
      </c>
      <c r="AV531" s="15" t="s">
        <v>142</v>
      </c>
      <c r="AW531" s="15" t="s">
        <v>35</v>
      </c>
      <c r="AX531" s="15" t="s">
        <v>73</v>
      </c>
      <c r="AY531" s="243" t="s">
        <v>267</v>
      </c>
    </row>
    <row r="532" spans="2:51" s="13" customFormat="1" x14ac:dyDescent="0.2">
      <c r="B532" s="212"/>
      <c r="C532" s="213"/>
      <c r="D532" s="208" t="s">
        <v>278</v>
      </c>
      <c r="E532" s="214" t="s">
        <v>21</v>
      </c>
      <c r="F532" s="215" t="s">
        <v>667</v>
      </c>
      <c r="G532" s="213"/>
      <c r="H532" s="214" t="s">
        <v>21</v>
      </c>
      <c r="I532" s="216"/>
      <c r="J532" s="213"/>
      <c r="K532" s="213"/>
      <c r="L532" s="217"/>
      <c r="M532" s="218"/>
      <c r="N532" s="219"/>
      <c r="O532" s="219"/>
      <c r="P532" s="219"/>
      <c r="Q532" s="219"/>
      <c r="R532" s="219"/>
      <c r="S532" s="219"/>
      <c r="T532" s="220"/>
      <c r="AT532" s="221" t="s">
        <v>278</v>
      </c>
      <c r="AU532" s="221" t="s">
        <v>82</v>
      </c>
      <c r="AV532" s="13" t="s">
        <v>80</v>
      </c>
      <c r="AW532" s="13" t="s">
        <v>35</v>
      </c>
      <c r="AX532" s="13" t="s">
        <v>73</v>
      </c>
      <c r="AY532" s="221" t="s">
        <v>267</v>
      </c>
    </row>
    <row r="533" spans="2:51" s="13" customFormat="1" x14ac:dyDescent="0.2">
      <c r="B533" s="212"/>
      <c r="C533" s="213"/>
      <c r="D533" s="208" t="s">
        <v>278</v>
      </c>
      <c r="E533" s="214" t="s">
        <v>21</v>
      </c>
      <c r="F533" s="215" t="s">
        <v>570</v>
      </c>
      <c r="G533" s="213"/>
      <c r="H533" s="214" t="s">
        <v>21</v>
      </c>
      <c r="I533" s="216"/>
      <c r="J533" s="213"/>
      <c r="K533" s="213"/>
      <c r="L533" s="217"/>
      <c r="M533" s="218"/>
      <c r="N533" s="219"/>
      <c r="O533" s="219"/>
      <c r="P533" s="219"/>
      <c r="Q533" s="219"/>
      <c r="R533" s="219"/>
      <c r="S533" s="219"/>
      <c r="T533" s="220"/>
      <c r="AT533" s="221" t="s">
        <v>278</v>
      </c>
      <c r="AU533" s="221" t="s">
        <v>82</v>
      </c>
      <c r="AV533" s="13" t="s">
        <v>80</v>
      </c>
      <c r="AW533" s="13" t="s">
        <v>35</v>
      </c>
      <c r="AX533" s="13" t="s">
        <v>73</v>
      </c>
      <c r="AY533" s="221" t="s">
        <v>267</v>
      </c>
    </row>
    <row r="534" spans="2:51" s="13" customFormat="1" x14ac:dyDescent="0.2">
      <c r="B534" s="212"/>
      <c r="C534" s="213"/>
      <c r="D534" s="208" t="s">
        <v>278</v>
      </c>
      <c r="E534" s="214" t="s">
        <v>21</v>
      </c>
      <c r="F534" s="215" t="s">
        <v>571</v>
      </c>
      <c r="G534" s="213"/>
      <c r="H534" s="214" t="s">
        <v>21</v>
      </c>
      <c r="I534" s="216"/>
      <c r="J534" s="213"/>
      <c r="K534" s="213"/>
      <c r="L534" s="217"/>
      <c r="M534" s="218"/>
      <c r="N534" s="219"/>
      <c r="O534" s="219"/>
      <c r="P534" s="219"/>
      <c r="Q534" s="219"/>
      <c r="R534" s="219"/>
      <c r="S534" s="219"/>
      <c r="T534" s="220"/>
      <c r="AT534" s="221" t="s">
        <v>278</v>
      </c>
      <c r="AU534" s="221" t="s">
        <v>82</v>
      </c>
      <c r="AV534" s="13" t="s">
        <v>80</v>
      </c>
      <c r="AW534" s="13" t="s">
        <v>35</v>
      </c>
      <c r="AX534" s="13" t="s">
        <v>73</v>
      </c>
      <c r="AY534" s="221" t="s">
        <v>267</v>
      </c>
    </row>
    <row r="535" spans="2:51" s="14" customFormat="1" x14ac:dyDescent="0.2">
      <c r="B535" s="222"/>
      <c r="C535" s="223"/>
      <c r="D535" s="208" t="s">
        <v>278</v>
      </c>
      <c r="E535" s="224" t="s">
        <v>21</v>
      </c>
      <c r="F535" s="225" t="s">
        <v>668</v>
      </c>
      <c r="G535" s="223"/>
      <c r="H535" s="226">
        <v>247.107</v>
      </c>
      <c r="I535" s="227"/>
      <c r="J535" s="223"/>
      <c r="K535" s="223"/>
      <c r="L535" s="228"/>
      <c r="M535" s="229"/>
      <c r="N535" s="230"/>
      <c r="O535" s="230"/>
      <c r="P535" s="230"/>
      <c r="Q535" s="230"/>
      <c r="R535" s="230"/>
      <c r="S535" s="230"/>
      <c r="T535" s="231"/>
      <c r="AT535" s="232" t="s">
        <v>278</v>
      </c>
      <c r="AU535" s="232" t="s">
        <v>82</v>
      </c>
      <c r="AV535" s="14" t="s">
        <v>82</v>
      </c>
      <c r="AW535" s="14" t="s">
        <v>35</v>
      </c>
      <c r="AX535" s="14" t="s">
        <v>73</v>
      </c>
      <c r="AY535" s="232" t="s">
        <v>267</v>
      </c>
    </row>
    <row r="536" spans="2:51" s="13" customFormat="1" x14ac:dyDescent="0.2">
      <c r="B536" s="212"/>
      <c r="C536" s="213"/>
      <c r="D536" s="208" t="s">
        <v>278</v>
      </c>
      <c r="E536" s="214" t="s">
        <v>21</v>
      </c>
      <c r="F536" s="215" t="s">
        <v>573</v>
      </c>
      <c r="G536" s="213"/>
      <c r="H536" s="214" t="s">
        <v>21</v>
      </c>
      <c r="I536" s="216"/>
      <c r="J536" s="213"/>
      <c r="K536" s="213"/>
      <c r="L536" s="217"/>
      <c r="M536" s="218"/>
      <c r="N536" s="219"/>
      <c r="O536" s="219"/>
      <c r="P536" s="219"/>
      <c r="Q536" s="219"/>
      <c r="R536" s="219"/>
      <c r="S536" s="219"/>
      <c r="T536" s="220"/>
      <c r="AT536" s="221" t="s">
        <v>278</v>
      </c>
      <c r="AU536" s="221" t="s">
        <v>82</v>
      </c>
      <c r="AV536" s="13" t="s">
        <v>80</v>
      </c>
      <c r="AW536" s="13" t="s">
        <v>35</v>
      </c>
      <c r="AX536" s="13" t="s">
        <v>73</v>
      </c>
      <c r="AY536" s="221" t="s">
        <v>267</v>
      </c>
    </row>
    <row r="537" spans="2:51" s="14" customFormat="1" x14ac:dyDescent="0.2">
      <c r="B537" s="222"/>
      <c r="C537" s="223"/>
      <c r="D537" s="208" t="s">
        <v>278</v>
      </c>
      <c r="E537" s="224" t="s">
        <v>21</v>
      </c>
      <c r="F537" s="225" t="s">
        <v>669</v>
      </c>
      <c r="G537" s="223"/>
      <c r="H537" s="226">
        <v>198.79400000000001</v>
      </c>
      <c r="I537" s="227"/>
      <c r="J537" s="223"/>
      <c r="K537" s="223"/>
      <c r="L537" s="228"/>
      <c r="M537" s="229"/>
      <c r="N537" s="230"/>
      <c r="O537" s="230"/>
      <c r="P537" s="230"/>
      <c r="Q537" s="230"/>
      <c r="R537" s="230"/>
      <c r="S537" s="230"/>
      <c r="T537" s="231"/>
      <c r="AT537" s="232" t="s">
        <v>278</v>
      </c>
      <c r="AU537" s="232" t="s">
        <v>82</v>
      </c>
      <c r="AV537" s="14" t="s">
        <v>82</v>
      </c>
      <c r="AW537" s="14" t="s">
        <v>35</v>
      </c>
      <c r="AX537" s="14" t="s">
        <v>73</v>
      </c>
      <c r="AY537" s="232" t="s">
        <v>267</v>
      </c>
    </row>
    <row r="538" spans="2:51" s="13" customFormat="1" x14ac:dyDescent="0.2">
      <c r="B538" s="212"/>
      <c r="C538" s="213"/>
      <c r="D538" s="208" t="s">
        <v>278</v>
      </c>
      <c r="E538" s="214" t="s">
        <v>21</v>
      </c>
      <c r="F538" s="215" t="s">
        <v>575</v>
      </c>
      <c r="G538" s="213"/>
      <c r="H538" s="214" t="s">
        <v>21</v>
      </c>
      <c r="I538" s="216"/>
      <c r="J538" s="213"/>
      <c r="K538" s="213"/>
      <c r="L538" s="217"/>
      <c r="M538" s="218"/>
      <c r="N538" s="219"/>
      <c r="O538" s="219"/>
      <c r="P538" s="219"/>
      <c r="Q538" s="219"/>
      <c r="R538" s="219"/>
      <c r="S538" s="219"/>
      <c r="T538" s="220"/>
      <c r="AT538" s="221" t="s">
        <v>278</v>
      </c>
      <c r="AU538" s="221" t="s">
        <v>82</v>
      </c>
      <c r="AV538" s="13" t="s">
        <v>80</v>
      </c>
      <c r="AW538" s="13" t="s">
        <v>35</v>
      </c>
      <c r="AX538" s="13" t="s">
        <v>73</v>
      </c>
      <c r="AY538" s="221" t="s">
        <v>267</v>
      </c>
    </row>
    <row r="539" spans="2:51" s="14" customFormat="1" x14ac:dyDescent="0.2">
      <c r="B539" s="222"/>
      <c r="C539" s="223"/>
      <c r="D539" s="208" t="s">
        <v>278</v>
      </c>
      <c r="E539" s="224" t="s">
        <v>21</v>
      </c>
      <c r="F539" s="225" t="s">
        <v>670</v>
      </c>
      <c r="G539" s="223"/>
      <c r="H539" s="226">
        <v>33.58</v>
      </c>
      <c r="I539" s="227"/>
      <c r="J539" s="223"/>
      <c r="K539" s="223"/>
      <c r="L539" s="228"/>
      <c r="M539" s="229"/>
      <c r="N539" s="230"/>
      <c r="O539" s="230"/>
      <c r="P539" s="230"/>
      <c r="Q539" s="230"/>
      <c r="R539" s="230"/>
      <c r="S539" s="230"/>
      <c r="T539" s="231"/>
      <c r="AT539" s="232" t="s">
        <v>278</v>
      </c>
      <c r="AU539" s="232" t="s">
        <v>82</v>
      </c>
      <c r="AV539" s="14" t="s">
        <v>82</v>
      </c>
      <c r="AW539" s="14" t="s">
        <v>35</v>
      </c>
      <c r="AX539" s="14" t="s">
        <v>73</v>
      </c>
      <c r="AY539" s="232" t="s">
        <v>267</v>
      </c>
    </row>
    <row r="540" spans="2:51" s="14" customFormat="1" x14ac:dyDescent="0.2">
      <c r="B540" s="222"/>
      <c r="C540" s="223"/>
      <c r="D540" s="208" t="s">
        <v>278</v>
      </c>
      <c r="E540" s="224" t="s">
        <v>21</v>
      </c>
      <c r="F540" s="225" t="s">
        <v>671</v>
      </c>
      <c r="G540" s="223"/>
      <c r="H540" s="226">
        <v>0.99</v>
      </c>
      <c r="I540" s="227"/>
      <c r="J540" s="223"/>
      <c r="K540" s="223"/>
      <c r="L540" s="228"/>
      <c r="M540" s="229"/>
      <c r="N540" s="230"/>
      <c r="O540" s="230"/>
      <c r="P540" s="230"/>
      <c r="Q540" s="230"/>
      <c r="R540" s="230"/>
      <c r="S540" s="230"/>
      <c r="T540" s="231"/>
      <c r="AT540" s="232" t="s">
        <v>278</v>
      </c>
      <c r="AU540" s="232" t="s">
        <v>82</v>
      </c>
      <c r="AV540" s="14" t="s">
        <v>82</v>
      </c>
      <c r="AW540" s="14" t="s">
        <v>35</v>
      </c>
      <c r="AX540" s="14" t="s">
        <v>73</v>
      </c>
      <c r="AY540" s="232" t="s">
        <v>267</v>
      </c>
    </row>
    <row r="541" spans="2:51" s="14" customFormat="1" x14ac:dyDescent="0.2">
      <c r="B541" s="222"/>
      <c r="C541" s="223"/>
      <c r="D541" s="208" t="s">
        <v>278</v>
      </c>
      <c r="E541" s="224" t="s">
        <v>21</v>
      </c>
      <c r="F541" s="225" t="s">
        <v>672</v>
      </c>
      <c r="G541" s="223"/>
      <c r="H541" s="226">
        <v>5.2</v>
      </c>
      <c r="I541" s="227"/>
      <c r="J541" s="223"/>
      <c r="K541" s="223"/>
      <c r="L541" s="228"/>
      <c r="M541" s="229"/>
      <c r="N541" s="230"/>
      <c r="O541" s="230"/>
      <c r="P541" s="230"/>
      <c r="Q541" s="230"/>
      <c r="R541" s="230"/>
      <c r="S541" s="230"/>
      <c r="T541" s="231"/>
      <c r="AT541" s="232" t="s">
        <v>278</v>
      </c>
      <c r="AU541" s="232" t="s">
        <v>82</v>
      </c>
      <c r="AV541" s="14" t="s">
        <v>82</v>
      </c>
      <c r="AW541" s="14" t="s">
        <v>35</v>
      </c>
      <c r="AX541" s="14" t="s">
        <v>73</v>
      </c>
      <c r="AY541" s="232" t="s">
        <v>267</v>
      </c>
    </row>
    <row r="542" spans="2:51" s="13" customFormat="1" x14ac:dyDescent="0.2">
      <c r="B542" s="212"/>
      <c r="C542" s="213"/>
      <c r="D542" s="208" t="s">
        <v>278</v>
      </c>
      <c r="E542" s="214" t="s">
        <v>21</v>
      </c>
      <c r="F542" s="215" t="s">
        <v>579</v>
      </c>
      <c r="G542" s="213"/>
      <c r="H542" s="214" t="s">
        <v>21</v>
      </c>
      <c r="I542" s="216"/>
      <c r="J542" s="213"/>
      <c r="K542" s="213"/>
      <c r="L542" s="217"/>
      <c r="M542" s="218"/>
      <c r="N542" s="219"/>
      <c r="O542" s="219"/>
      <c r="P542" s="219"/>
      <c r="Q542" s="219"/>
      <c r="R542" s="219"/>
      <c r="S542" s="219"/>
      <c r="T542" s="220"/>
      <c r="AT542" s="221" t="s">
        <v>278</v>
      </c>
      <c r="AU542" s="221" t="s">
        <v>82</v>
      </c>
      <c r="AV542" s="13" t="s">
        <v>80</v>
      </c>
      <c r="AW542" s="13" t="s">
        <v>35</v>
      </c>
      <c r="AX542" s="13" t="s">
        <v>73</v>
      </c>
      <c r="AY542" s="221" t="s">
        <v>267</v>
      </c>
    </row>
    <row r="543" spans="2:51" s="14" customFormat="1" x14ac:dyDescent="0.2">
      <c r="B543" s="222"/>
      <c r="C543" s="223"/>
      <c r="D543" s="208" t="s">
        <v>278</v>
      </c>
      <c r="E543" s="224" t="s">
        <v>21</v>
      </c>
      <c r="F543" s="225" t="s">
        <v>673</v>
      </c>
      <c r="G543" s="223"/>
      <c r="H543" s="226">
        <v>151.46600000000001</v>
      </c>
      <c r="I543" s="227"/>
      <c r="J543" s="223"/>
      <c r="K543" s="223"/>
      <c r="L543" s="228"/>
      <c r="M543" s="229"/>
      <c r="N543" s="230"/>
      <c r="O543" s="230"/>
      <c r="P543" s="230"/>
      <c r="Q543" s="230"/>
      <c r="R543" s="230"/>
      <c r="S543" s="230"/>
      <c r="T543" s="231"/>
      <c r="AT543" s="232" t="s">
        <v>278</v>
      </c>
      <c r="AU543" s="232" t="s">
        <v>82</v>
      </c>
      <c r="AV543" s="14" t="s">
        <v>82</v>
      </c>
      <c r="AW543" s="14" t="s">
        <v>35</v>
      </c>
      <c r="AX543" s="14" t="s">
        <v>73</v>
      </c>
      <c r="AY543" s="232" t="s">
        <v>267</v>
      </c>
    </row>
    <row r="544" spans="2:51" s="14" customFormat="1" x14ac:dyDescent="0.2">
      <c r="B544" s="222"/>
      <c r="C544" s="223"/>
      <c r="D544" s="208" t="s">
        <v>278</v>
      </c>
      <c r="E544" s="224" t="s">
        <v>21</v>
      </c>
      <c r="F544" s="225" t="s">
        <v>674</v>
      </c>
      <c r="G544" s="223"/>
      <c r="H544" s="226">
        <v>-3.39</v>
      </c>
      <c r="I544" s="227"/>
      <c r="J544" s="223"/>
      <c r="K544" s="223"/>
      <c r="L544" s="228"/>
      <c r="M544" s="229"/>
      <c r="N544" s="230"/>
      <c r="O544" s="230"/>
      <c r="P544" s="230"/>
      <c r="Q544" s="230"/>
      <c r="R544" s="230"/>
      <c r="S544" s="230"/>
      <c r="T544" s="231"/>
      <c r="AT544" s="232" t="s">
        <v>278</v>
      </c>
      <c r="AU544" s="232" t="s">
        <v>82</v>
      </c>
      <c r="AV544" s="14" t="s">
        <v>82</v>
      </c>
      <c r="AW544" s="14" t="s">
        <v>35</v>
      </c>
      <c r="AX544" s="14" t="s">
        <v>73</v>
      </c>
      <c r="AY544" s="232" t="s">
        <v>267</v>
      </c>
    </row>
    <row r="545" spans="2:51" s="13" customFormat="1" x14ac:dyDescent="0.2">
      <c r="B545" s="212"/>
      <c r="C545" s="213"/>
      <c r="D545" s="208" t="s">
        <v>278</v>
      </c>
      <c r="E545" s="214" t="s">
        <v>21</v>
      </c>
      <c r="F545" s="215" t="s">
        <v>582</v>
      </c>
      <c r="G545" s="213"/>
      <c r="H545" s="214" t="s">
        <v>21</v>
      </c>
      <c r="I545" s="216"/>
      <c r="J545" s="213"/>
      <c r="K545" s="213"/>
      <c r="L545" s="217"/>
      <c r="M545" s="218"/>
      <c r="N545" s="219"/>
      <c r="O545" s="219"/>
      <c r="P545" s="219"/>
      <c r="Q545" s="219"/>
      <c r="R545" s="219"/>
      <c r="S545" s="219"/>
      <c r="T545" s="220"/>
      <c r="AT545" s="221" t="s">
        <v>278</v>
      </c>
      <c r="AU545" s="221" t="s">
        <v>82</v>
      </c>
      <c r="AV545" s="13" t="s">
        <v>80</v>
      </c>
      <c r="AW545" s="13" t="s">
        <v>35</v>
      </c>
      <c r="AX545" s="13" t="s">
        <v>73</v>
      </c>
      <c r="AY545" s="221" t="s">
        <v>267</v>
      </c>
    </row>
    <row r="546" spans="2:51" s="14" customFormat="1" x14ac:dyDescent="0.2">
      <c r="B546" s="222"/>
      <c r="C546" s="223"/>
      <c r="D546" s="208" t="s">
        <v>278</v>
      </c>
      <c r="E546" s="224" t="s">
        <v>21</v>
      </c>
      <c r="F546" s="225" t="s">
        <v>673</v>
      </c>
      <c r="G546" s="223"/>
      <c r="H546" s="226">
        <v>151.46600000000001</v>
      </c>
      <c r="I546" s="227"/>
      <c r="J546" s="223"/>
      <c r="K546" s="223"/>
      <c r="L546" s="228"/>
      <c r="M546" s="229"/>
      <c r="N546" s="230"/>
      <c r="O546" s="230"/>
      <c r="P546" s="230"/>
      <c r="Q546" s="230"/>
      <c r="R546" s="230"/>
      <c r="S546" s="230"/>
      <c r="T546" s="231"/>
      <c r="AT546" s="232" t="s">
        <v>278</v>
      </c>
      <c r="AU546" s="232" t="s">
        <v>82</v>
      </c>
      <c r="AV546" s="14" t="s">
        <v>82</v>
      </c>
      <c r="AW546" s="14" t="s">
        <v>35</v>
      </c>
      <c r="AX546" s="14" t="s">
        <v>73</v>
      </c>
      <c r="AY546" s="232" t="s">
        <v>267</v>
      </c>
    </row>
    <row r="547" spans="2:51" s="14" customFormat="1" x14ac:dyDescent="0.2">
      <c r="B547" s="222"/>
      <c r="C547" s="223"/>
      <c r="D547" s="208" t="s">
        <v>278</v>
      </c>
      <c r="E547" s="224" t="s">
        <v>21</v>
      </c>
      <c r="F547" s="225" t="s">
        <v>674</v>
      </c>
      <c r="G547" s="223"/>
      <c r="H547" s="226">
        <v>-3.39</v>
      </c>
      <c r="I547" s="227"/>
      <c r="J547" s="223"/>
      <c r="K547" s="223"/>
      <c r="L547" s="228"/>
      <c r="M547" s="229"/>
      <c r="N547" s="230"/>
      <c r="O547" s="230"/>
      <c r="P547" s="230"/>
      <c r="Q547" s="230"/>
      <c r="R547" s="230"/>
      <c r="S547" s="230"/>
      <c r="T547" s="231"/>
      <c r="AT547" s="232" t="s">
        <v>278</v>
      </c>
      <c r="AU547" s="232" t="s">
        <v>82</v>
      </c>
      <c r="AV547" s="14" t="s">
        <v>82</v>
      </c>
      <c r="AW547" s="14" t="s">
        <v>35</v>
      </c>
      <c r="AX547" s="14" t="s">
        <v>73</v>
      </c>
      <c r="AY547" s="232" t="s">
        <v>267</v>
      </c>
    </row>
    <row r="548" spans="2:51" s="13" customFormat="1" x14ac:dyDescent="0.2">
      <c r="B548" s="212"/>
      <c r="C548" s="213"/>
      <c r="D548" s="208" t="s">
        <v>278</v>
      </c>
      <c r="E548" s="214" t="s">
        <v>21</v>
      </c>
      <c r="F548" s="215" t="s">
        <v>583</v>
      </c>
      <c r="G548" s="213"/>
      <c r="H548" s="214" t="s">
        <v>21</v>
      </c>
      <c r="I548" s="216"/>
      <c r="J548" s="213"/>
      <c r="K548" s="213"/>
      <c r="L548" s="217"/>
      <c r="M548" s="218"/>
      <c r="N548" s="219"/>
      <c r="O548" s="219"/>
      <c r="P548" s="219"/>
      <c r="Q548" s="219"/>
      <c r="R548" s="219"/>
      <c r="S548" s="219"/>
      <c r="T548" s="220"/>
      <c r="AT548" s="221" t="s">
        <v>278</v>
      </c>
      <c r="AU548" s="221" t="s">
        <v>82</v>
      </c>
      <c r="AV548" s="13" t="s">
        <v>80</v>
      </c>
      <c r="AW548" s="13" t="s">
        <v>35</v>
      </c>
      <c r="AX548" s="13" t="s">
        <v>73</v>
      </c>
      <c r="AY548" s="221" t="s">
        <v>267</v>
      </c>
    </row>
    <row r="549" spans="2:51" s="14" customFormat="1" x14ac:dyDescent="0.2">
      <c r="B549" s="222"/>
      <c r="C549" s="223"/>
      <c r="D549" s="208" t="s">
        <v>278</v>
      </c>
      <c r="E549" s="224" t="s">
        <v>21</v>
      </c>
      <c r="F549" s="225" t="s">
        <v>675</v>
      </c>
      <c r="G549" s="223"/>
      <c r="H549" s="226">
        <v>132.40799999999999</v>
      </c>
      <c r="I549" s="227"/>
      <c r="J549" s="223"/>
      <c r="K549" s="223"/>
      <c r="L549" s="228"/>
      <c r="M549" s="229"/>
      <c r="N549" s="230"/>
      <c r="O549" s="230"/>
      <c r="P549" s="230"/>
      <c r="Q549" s="230"/>
      <c r="R549" s="230"/>
      <c r="S549" s="230"/>
      <c r="T549" s="231"/>
      <c r="AT549" s="232" t="s">
        <v>278</v>
      </c>
      <c r="AU549" s="232" t="s">
        <v>82</v>
      </c>
      <c r="AV549" s="14" t="s">
        <v>82</v>
      </c>
      <c r="AW549" s="14" t="s">
        <v>35</v>
      </c>
      <c r="AX549" s="14" t="s">
        <v>73</v>
      </c>
      <c r="AY549" s="232" t="s">
        <v>267</v>
      </c>
    </row>
    <row r="550" spans="2:51" s="15" customFormat="1" x14ac:dyDescent="0.2">
      <c r="B550" s="233"/>
      <c r="C550" s="234"/>
      <c r="D550" s="208" t="s">
        <v>278</v>
      </c>
      <c r="E550" s="235" t="s">
        <v>21</v>
      </c>
      <c r="F550" s="236" t="s">
        <v>326</v>
      </c>
      <c r="G550" s="234"/>
      <c r="H550" s="237">
        <v>914.23099999999999</v>
      </c>
      <c r="I550" s="238"/>
      <c r="J550" s="234"/>
      <c r="K550" s="234"/>
      <c r="L550" s="239"/>
      <c r="M550" s="240"/>
      <c r="N550" s="241"/>
      <c r="O550" s="241"/>
      <c r="P550" s="241"/>
      <c r="Q550" s="241"/>
      <c r="R550" s="241"/>
      <c r="S550" s="241"/>
      <c r="T550" s="242"/>
      <c r="AT550" s="243" t="s">
        <v>278</v>
      </c>
      <c r="AU550" s="243" t="s">
        <v>82</v>
      </c>
      <c r="AV550" s="15" t="s">
        <v>142</v>
      </c>
      <c r="AW550" s="15" t="s">
        <v>35</v>
      </c>
      <c r="AX550" s="15" t="s">
        <v>73</v>
      </c>
      <c r="AY550" s="243" t="s">
        <v>267</v>
      </c>
    </row>
    <row r="551" spans="2:51" s="13" customFormat="1" x14ac:dyDescent="0.2">
      <c r="B551" s="212"/>
      <c r="C551" s="213"/>
      <c r="D551" s="208" t="s">
        <v>278</v>
      </c>
      <c r="E551" s="214" t="s">
        <v>21</v>
      </c>
      <c r="F551" s="215" t="s">
        <v>585</v>
      </c>
      <c r="G551" s="213"/>
      <c r="H551" s="214" t="s">
        <v>21</v>
      </c>
      <c r="I551" s="216"/>
      <c r="J551" s="213"/>
      <c r="K551" s="213"/>
      <c r="L551" s="217"/>
      <c r="M551" s="218"/>
      <c r="N551" s="219"/>
      <c r="O551" s="219"/>
      <c r="P551" s="219"/>
      <c r="Q551" s="219"/>
      <c r="R551" s="219"/>
      <c r="S551" s="219"/>
      <c r="T551" s="220"/>
      <c r="AT551" s="221" t="s">
        <v>278</v>
      </c>
      <c r="AU551" s="221" t="s">
        <v>82</v>
      </c>
      <c r="AV551" s="13" t="s">
        <v>80</v>
      </c>
      <c r="AW551" s="13" t="s">
        <v>35</v>
      </c>
      <c r="AX551" s="13" t="s">
        <v>73</v>
      </c>
      <c r="AY551" s="221" t="s">
        <v>267</v>
      </c>
    </row>
    <row r="552" spans="2:51" s="13" customFormat="1" x14ac:dyDescent="0.2">
      <c r="B552" s="212"/>
      <c r="C552" s="213"/>
      <c r="D552" s="208" t="s">
        <v>278</v>
      </c>
      <c r="E552" s="214" t="s">
        <v>21</v>
      </c>
      <c r="F552" s="215" t="s">
        <v>586</v>
      </c>
      <c r="G552" s="213"/>
      <c r="H552" s="214" t="s">
        <v>21</v>
      </c>
      <c r="I552" s="216"/>
      <c r="J552" s="213"/>
      <c r="K552" s="213"/>
      <c r="L552" s="217"/>
      <c r="M552" s="218"/>
      <c r="N552" s="219"/>
      <c r="O552" s="219"/>
      <c r="P552" s="219"/>
      <c r="Q552" s="219"/>
      <c r="R552" s="219"/>
      <c r="S552" s="219"/>
      <c r="T552" s="220"/>
      <c r="AT552" s="221" t="s">
        <v>278</v>
      </c>
      <c r="AU552" s="221" t="s">
        <v>82</v>
      </c>
      <c r="AV552" s="13" t="s">
        <v>80</v>
      </c>
      <c r="AW552" s="13" t="s">
        <v>35</v>
      </c>
      <c r="AX552" s="13" t="s">
        <v>73</v>
      </c>
      <c r="AY552" s="221" t="s">
        <v>267</v>
      </c>
    </row>
    <row r="553" spans="2:51" s="13" customFormat="1" x14ac:dyDescent="0.2">
      <c r="B553" s="212"/>
      <c r="C553" s="213"/>
      <c r="D553" s="208" t="s">
        <v>278</v>
      </c>
      <c r="E553" s="214" t="s">
        <v>21</v>
      </c>
      <c r="F553" s="215" t="s">
        <v>587</v>
      </c>
      <c r="G553" s="213"/>
      <c r="H553" s="214" t="s">
        <v>21</v>
      </c>
      <c r="I553" s="216"/>
      <c r="J553" s="213"/>
      <c r="K553" s="213"/>
      <c r="L553" s="217"/>
      <c r="M553" s="218"/>
      <c r="N553" s="219"/>
      <c r="O553" s="219"/>
      <c r="P553" s="219"/>
      <c r="Q553" s="219"/>
      <c r="R553" s="219"/>
      <c r="S553" s="219"/>
      <c r="T553" s="220"/>
      <c r="AT553" s="221" t="s">
        <v>278</v>
      </c>
      <c r="AU553" s="221" t="s">
        <v>82</v>
      </c>
      <c r="AV553" s="13" t="s">
        <v>80</v>
      </c>
      <c r="AW553" s="13" t="s">
        <v>35</v>
      </c>
      <c r="AX553" s="13" t="s">
        <v>73</v>
      </c>
      <c r="AY553" s="221" t="s">
        <v>267</v>
      </c>
    </row>
    <row r="554" spans="2:51" s="14" customFormat="1" x14ac:dyDescent="0.2">
      <c r="B554" s="222"/>
      <c r="C554" s="223"/>
      <c r="D554" s="208" t="s">
        <v>278</v>
      </c>
      <c r="E554" s="224" t="s">
        <v>21</v>
      </c>
      <c r="F554" s="225" t="s">
        <v>676</v>
      </c>
      <c r="G554" s="223"/>
      <c r="H554" s="226">
        <v>62.209000000000003</v>
      </c>
      <c r="I554" s="227"/>
      <c r="J554" s="223"/>
      <c r="K554" s="223"/>
      <c r="L554" s="228"/>
      <c r="M554" s="229"/>
      <c r="N554" s="230"/>
      <c r="O554" s="230"/>
      <c r="P554" s="230"/>
      <c r="Q554" s="230"/>
      <c r="R554" s="230"/>
      <c r="S554" s="230"/>
      <c r="T554" s="231"/>
      <c r="AT554" s="232" t="s">
        <v>278</v>
      </c>
      <c r="AU554" s="232" t="s">
        <v>82</v>
      </c>
      <c r="AV554" s="14" t="s">
        <v>82</v>
      </c>
      <c r="AW554" s="14" t="s">
        <v>35</v>
      </c>
      <c r="AX554" s="14" t="s">
        <v>73</v>
      </c>
      <c r="AY554" s="232" t="s">
        <v>267</v>
      </c>
    </row>
    <row r="555" spans="2:51" s="14" customFormat="1" x14ac:dyDescent="0.2">
      <c r="B555" s="222"/>
      <c r="C555" s="223"/>
      <c r="D555" s="208" t="s">
        <v>278</v>
      </c>
      <c r="E555" s="224" t="s">
        <v>21</v>
      </c>
      <c r="F555" s="225" t="s">
        <v>677</v>
      </c>
      <c r="G555" s="223"/>
      <c r="H555" s="226">
        <v>1.26</v>
      </c>
      <c r="I555" s="227"/>
      <c r="J555" s="223"/>
      <c r="K555" s="223"/>
      <c r="L555" s="228"/>
      <c r="M555" s="229"/>
      <c r="N555" s="230"/>
      <c r="O555" s="230"/>
      <c r="P555" s="230"/>
      <c r="Q555" s="230"/>
      <c r="R555" s="230"/>
      <c r="S555" s="230"/>
      <c r="T555" s="231"/>
      <c r="AT555" s="232" t="s">
        <v>278</v>
      </c>
      <c r="AU555" s="232" t="s">
        <v>82</v>
      </c>
      <c r="AV555" s="14" t="s">
        <v>82</v>
      </c>
      <c r="AW555" s="14" t="s">
        <v>35</v>
      </c>
      <c r="AX555" s="14" t="s">
        <v>73</v>
      </c>
      <c r="AY555" s="232" t="s">
        <v>267</v>
      </c>
    </row>
    <row r="556" spans="2:51" s="14" customFormat="1" x14ac:dyDescent="0.2">
      <c r="B556" s="222"/>
      <c r="C556" s="223"/>
      <c r="D556" s="208" t="s">
        <v>278</v>
      </c>
      <c r="E556" s="224" t="s">
        <v>21</v>
      </c>
      <c r="F556" s="225" t="s">
        <v>678</v>
      </c>
      <c r="G556" s="223"/>
      <c r="H556" s="226">
        <v>0.52</v>
      </c>
      <c r="I556" s="227"/>
      <c r="J556" s="223"/>
      <c r="K556" s="223"/>
      <c r="L556" s="228"/>
      <c r="M556" s="229"/>
      <c r="N556" s="230"/>
      <c r="O556" s="230"/>
      <c r="P556" s="230"/>
      <c r="Q556" s="230"/>
      <c r="R556" s="230"/>
      <c r="S556" s="230"/>
      <c r="T556" s="231"/>
      <c r="AT556" s="232" t="s">
        <v>278</v>
      </c>
      <c r="AU556" s="232" t="s">
        <v>82</v>
      </c>
      <c r="AV556" s="14" t="s">
        <v>82</v>
      </c>
      <c r="AW556" s="14" t="s">
        <v>35</v>
      </c>
      <c r="AX556" s="14" t="s">
        <v>73</v>
      </c>
      <c r="AY556" s="232" t="s">
        <v>267</v>
      </c>
    </row>
    <row r="557" spans="2:51" s="13" customFormat="1" x14ac:dyDescent="0.2">
      <c r="B557" s="212"/>
      <c r="C557" s="213"/>
      <c r="D557" s="208" t="s">
        <v>278</v>
      </c>
      <c r="E557" s="214" t="s">
        <v>21</v>
      </c>
      <c r="F557" s="215" t="s">
        <v>591</v>
      </c>
      <c r="G557" s="213"/>
      <c r="H557" s="214" t="s">
        <v>21</v>
      </c>
      <c r="I557" s="216"/>
      <c r="J557" s="213"/>
      <c r="K557" s="213"/>
      <c r="L557" s="217"/>
      <c r="M557" s="218"/>
      <c r="N557" s="219"/>
      <c r="O557" s="219"/>
      <c r="P557" s="219"/>
      <c r="Q557" s="219"/>
      <c r="R557" s="219"/>
      <c r="S557" s="219"/>
      <c r="T557" s="220"/>
      <c r="AT557" s="221" t="s">
        <v>278</v>
      </c>
      <c r="AU557" s="221" t="s">
        <v>82</v>
      </c>
      <c r="AV557" s="13" t="s">
        <v>80</v>
      </c>
      <c r="AW557" s="13" t="s">
        <v>35</v>
      </c>
      <c r="AX557" s="13" t="s">
        <v>73</v>
      </c>
      <c r="AY557" s="221" t="s">
        <v>267</v>
      </c>
    </row>
    <row r="558" spans="2:51" s="14" customFormat="1" x14ac:dyDescent="0.2">
      <c r="B558" s="222"/>
      <c r="C558" s="223"/>
      <c r="D558" s="208" t="s">
        <v>278</v>
      </c>
      <c r="E558" s="224" t="s">
        <v>21</v>
      </c>
      <c r="F558" s="225" t="s">
        <v>679</v>
      </c>
      <c r="G558" s="223"/>
      <c r="H558" s="226">
        <v>6.9580000000000002</v>
      </c>
      <c r="I558" s="227"/>
      <c r="J558" s="223"/>
      <c r="K558" s="223"/>
      <c r="L558" s="228"/>
      <c r="M558" s="229"/>
      <c r="N558" s="230"/>
      <c r="O558" s="230"/>
      <c r="P558" s="230"/>
      <c r="Q558" s="230"/>
      <c r="R558" s="230"/>
      <c r="S558" s="230"/>
      <c r="T558" s="231"/>
      <c r="AT558" s="232" t="s">
        <v>278</v>
      </c>
      <c r="AU558" s="232" t="s">
        <v>82</v>
      </c>
      <c r="AV558" s="14" t="s">
        <v>82</v>
      </c>
      <c r="AW558" s="14" t="s">
        <v>35</v>
      </c>
      <c r="AX558" s="14" t="s">
        <v>73</v>
      </c>
      <c r="AY558" s="232" t="s">
        <v>267</v>
      </c>
    </row>
    <row r="559" spans="2:51" s="13" customFormat="1" x14ac:dyDescent="0.2">
      <c r="B559" s="212"/>
      <c r="C559" s="213"/>
      <c r="D559" s="208" t="s">
        <v>278</v>
      </c>
      <c r="E559" s="214" t="s">
        <v>21</v>
      </c>
      <c r="F559" s="215" t="s">
        <v>593</v>
      </c>
      <c r="G559" s="213"/>
      <c r="H559" s="214" t="s">
        <v>21</v>
      </c>
      <c r="I559" s="216"/>
      <c r="J559" s="213"/>
      <c r="K559" s="213"/>
      <c r="L559" s="217"/>
      <c r="M559" s="218"/>
      <c r="N559" s="219"/>
      <c r="O559" s="219"/>
      <c r="P559" s="219"/>
      <c r="Q559" s="219"/>
      <c r="R559" s="219"/>
      <c r="S559" s="219"/>
      <c r="T559" s="220"/>
      <c r="AT559" s="221" t="s">
        <v>278</v>
      </c>
      <c r="AU559" s="221" t="s">
        <v>82</v>
      </c>
      <c r="AV559" s="13" t="s">
        <v>80</v>
      </c>
      <c r="AW559" s="13" t="s">
        <v>35</v>
      </c>
      <c r="AX559" s="13" t="s">
        <v>73</v>
      </c>
      <c r="AY559" s="221" t="s">
        <v>267</v>
      </c>
    </row>
    <row r="560" spans="2:51" s="14" customFormat="1" x14ac:dyDescent="0.2">
      <c r="B560" s="222"/>
      <c r="C560" s="223"/>
      <c r="D560" s="208" t="s">
        <v>278</v>
      </c>
      <c r="E560" s="224" t="s">
        <v>21</v>
      </c>
      <c r="F560" s="225" t="s">
        <v>680</v>
      </c>
      <c r="G560" s="223"/>
      <c r="H560" s="226">
        <v>80.341999999999999</v>
      </c>
      <c r="I560" s="227"/>
      <c r="J560" s="223"/>
      <c r="K560" s="223"/>
      <c r="L560" s="228"/>
      <c r="M560" s="229"/>
      <c r="N560" s="230"/>
      <c r="O560" s="230"/>
      <c r="P560" s="230"/>
      <c r="Q560" s="230"/>
      <c r="R560" s="230"/>
      <c r="S560" s="230"/>
      <c r="T560" s="231"/>
      <c r="AT560" s="232" t="s">
        <v>278</v>
      </c>
      <c r="AU560" s="232" t="s">
        <v>82</v>
      </c>
      <c r="AV560" s="14" t="s">
        <v>82</v>
      </c>
      <c r="AW560" s="14" t="s">
        <v>35</v>
      </c>
      <c r="AX560" s="14" t="s">
        <v>73</v>
      </c>
      <c r="AY560" s="232" t="s">
        <v>267</v>
      </c>
    </row>
    <row r="561" spans="2:51" s="14" customFormat="1" x14ac:dyDescent="0.2">
      <c r="B561" s="222"/>
      <c r="C561" s="223"/>
      <c r="D561" s="208" t="s">
        <v>278</v>
      </c>
      <c r="E561" s="224" t="s">
        <v>21</v>
      </c>
      <c r="F561" s="225" t="s">
        <v>677</v>
      </c>
      <c r="G561" s="223"/>
      <c r="H561" s="226">
        <v>1.26</v>
      </c>
      <c r="I561" s="227"/>
      <c r="J561" s="223"/>
      <c r="K561" s="223"/>
      <c r="L561" s="228"/>
      <c r="M561" s="229"/>
      <c r="N561" s="230"/>
      <c r="O561" s="230"/>
      <c r="P561" s="230"/>
      <c r="Q561" s="230"/>
      <c r="R561" s="230"/>
      <c r="S561" s="230"/>
      <c r="T561" s="231"/>
      <c r="AT561" s="232" t="s">
        <v>278</v>
      </c>
      <c r="AU561" s="232" t="s">
        <v>82</v>
      </c>
      <c r="AV561" s="14" t="s">
        <v>82</v>
      </c>
      <c r="AW561" s="14" t="s">
        <v>35</v>
      </c>
      <c r="AX561" s="14" t="s">
        <v>73</v>
      </c>
      <c r="AY561" s="232" t="s">
        <v>267</v>
      </c>
    </row>
    <row r="562" spans="2:51" s="14" customFormat="1" x14ac:dyDescent="0.2">
      <c r="B562" s="222"/>
      <c r="C562" s="223"/>
      <c r="D562" s="208" t="s">
        <v>278</v>
      </c>
      <c r="E562" s="224" t="s">
        <v>21</v>
      </c>
      <c r="F562" s="225" t="s">
        <v>681</v>
      </c>
      <c r="G562" s="223"/>
      <c r="H562" s="226">
        <v>1.66</v>
      </c>
      <c r="I562" s="227"/>
      <c r="J562" s="223"/>
      <c r="K562" s="223"/>
      <c r="L562" s="228"/>
      <c r="M562" s="229"/>
      <c r="N562" s="230"/>
      <c r="O562" s="230"/>
      <c r="P562" s="230"/>
      <c r="Q562" s="230"/>
      <c r="R562" s="230"/>
      <c r="S562" s="230"/>
      <c r="T562" s="231"/>
      <c r="AT562" s="232" t="s">
        <v>278</v>
      </c>
      <c r="AU562" s="232" t="s">
        <v>82</v>
      </c>
      <c r="AV562" s="14" t="s">
        <v>82</v>
      </c>
      <c r="AW562" s="14" t="s">
        <v>35</v>
      </c>
      <c r="AX562" s="14" t="s">
        <v>73</v>
      </c>
      <c r="AY562" s="232" t="s">
        <v>267</v>
      </c>
    </row>
    <row r="563" spans="2:51" s="14" customFormat="1" x14ac:dyDescent="0.2">
      <c r="B563" s="222"/>
      <c r="C563" s="223"/>
      <c r="D563" s="208" t="s">
        <v>278</v>
      </c>
      <c r="E563" s="224" t="s">
        <v>21</v>
      </c>
      <c r="F563" s="225" t="s">
        <v>682</v>
      </c>
      <c r="G563" s="223"/>
      <c r="H563" s="226">
        <v>22.277999999999999</v>
      </c>
      <c r="I563" s="227"/>
      <c r="J563" s="223"/>
      <c r="K563" s="223"/>
      <c r="L563" s="228"/>
      <c r="M563" s="229"/>
      <c r="N563" s="230"/>
      <c r="O563" s="230"/>
      <c r="P563" s="230"/>
      <c r="Q563" s="230"/>
      <c r="R563" s="230"/>
      <c r="S563" s="230"/>
      <c r="T563" s="231"/>
      <c r="AT563" s="232" t="s">
        <v>278</v>
      </c>
      <c r="AU563" s="232" t="s">
        <v>82</v>
      </c>
      <c r="AV563" s="14" t="s">
        <v>82</v>
      </c>
      <c r="AW563" s="14" t="s">
        <v>35</v>
      </c>
      <c r="AX563" s="14" t="s">
        <v>73</v>
      </c>
      <c r="AY563" s="232" t="s">
        <v>267</v>
      </c>
    </row>
    <row r="564" spans="2:51" s="14" customFormat="1" x14ac:dyDescent="0.2">
      <c r="B564" s="222"/>
      <c r="C564" s="223"/>
      <c r="D564" s="208" t="s">
        <v>278</v>
      </c>
      <c r="E564" s="224" t="s">
        <v>21</v>
      </c>
      <c r="F564" s="225" t="s">
        <v>683</v>
      </c>
      <c r="G564" s="223"/>
      <c r="H564" s="226">
        <v>-4.569</v>
      </c>
      <c r="I564" s="227"/>
      <c r="J564" s="223"/>
      <c r="K564" s="223"/>
      <c r="L564" s="228"/>
      <c r="M564" s="229"/>
      <c r="N564" s="230"/>
      <c r="O564" s="230"/>
      <c r="P564" s="230"/>
      <c r="Q564" s="230"/>
      <c r="R564" s="230"/>
      <c r="S564" s="230"/>
      <c r="T564" s="231"/>
      <c r="AT564" s="232" t="s">
        <v>278</v>
      </c>
      <c r="AU564" s="232" t="s">
        <v>82</v>
      </c>
      <c r="AV564" s="14" t="s">
        <v>82</v>
      </c>
      <c r="AW564" s="14" t="s">
        <v>35</v>
      </c>
      <c r="AX564" s="14" t="s">
        <v>73</v>
      </c>
      <c r="AY564" s="232" t="s">
        <v>267</v>
      </c>
    </row>
    <row r="565" spans="2:51" s="13" customFormat="1" x14ac:dyDescent="0.2">
      <c r="B565" s="212"/>
      <c r="C565" s="213"/>
      <c r="D565" s="208" t="s">
        <v>278</v>
      </c>
      <c r="E565" s="214" t="s">
        <v>21</v>
      </c>
      <c r="F565" s="215" t="s">
        <v>598</v>
      </c>
      <c r="G565" s="213"/>
      <c r="H565" s="214" t="s">
        <v>21</v>
      </c>
      <c r="I565" s="216"/>
      <c r="J565" s="213"/>
      <c r="K565" s="213"/>
      <c r="L565" s="217"/>
      <c r="M565" s="218"/>
      <c r="N565" s="219"/>
      <c r="O565" s="219"/>
      <c r="P565" s="219"/>
      <c r="Q565" s="219"/>
      <c r="R565" s="219"/>
      <c r="S565" s="219"/>
      <c r="T565" s="220"/>
      <c r="AT565" s="221" t="s">
        <v>278</v>
      </c>
      <c r="AU565" s="221" t="s">
        <v>82</v>
      </c>
      <c r="AV565" s="13" t="s">
        <v>80</v>
      </c>
      <c r="AW565" s="13" t="s">
        <v>35</v>
      </c>
      <c r="AX565" s="13" t="s">
        <v>73</v>
      </c>
      <c r="AY565" s="221" t="s">
        <v>267</v>
      </c>
    </row>
    <row r="566" spans="2:51" s="14" customFormat="1" x14ac:dyDescent="0.2">
      <c r="B566" s="222"/>
      <c r="C566" s="223"/>
      <c r="D566" s="208" t="s">
        <v>278</v>
      </c>
      <c r="E566" s="224" t="s">
        <v>21</v>
      </c>
      <c r="F566" s="225" t="s">
        <v>684</v>
      </c>
      <c r="G566" s="223"/>
      <c r="H566" s="226">
        <v>108.908</v>
      </c>
      <c r="I566" s="227"/>
      <c r="J566" s="223"/>
      <c r="K566" s="223"/>
      <c r="L566" s="228"/>
      <c r="M566" s="229"/>
      <c r="N566" s="230"/>
      <c r="O566" s="230"/>
      <c r="P566" s="230"/>
      <c r="Q566" s="230"/>
      <c r="R566" s="230"/>
      <c r="S566" s="230"/>
      <c r="T566" s="231"/>
      <c r="AT566" s="232" t="s">
        <v>278</v>
      </c>
      <c r="AU566" s="232" t="s">
        <v>82</v>
      </c>
      <c r="AV566" s="14" t="s">
        <v>82</v>
      </c>
      <c r="AW566" s="14" t="s">
        <v>35</v>
      </c>
      <c r="AX566" s="14" t="s">
        <v>73</v>
      </c>
      <c r="AY566" s="232" t="s">
        <v>267</v>
      </c>
    </row>
    <row r="567" spans="2:51" s="14" customFormat="1" x14ac:dyDescent="0.2">
      <c r="B567" s="222"/>
      <c r="C567" s="223"/>
      <c r="D567" s="208" t="s">
        <v>278</v>
      </c>
      <c r="E567" s="224" t="s">
        <v>21</v>
      </c>
      <c r="F567" s="225" t="s">
        <v>685</v>
      </c>
      <c r="G567" s="223"/>
      <c r="H567" s="226">
        <v>-19.425000000000001</v>
      </c>
      <c r="I567" s="227"/>
      <c r="J567" s="223"/>
      <c r="K567" s="223"/>
      <c r="L567" s="228"/>
      <c r="M567" s="229"/>
      <c r="N567" s="230"/>
      <c r="O567" s="230"/>
      <c r="P567" s="230"/>
      <c r="Q567" s="230"/>
      <c r="R567" s="230"/>
      <c r="S567" s="230"/>
      <c r="T567" s="231"/>
      <c r="AT567" s="232" t="s">
        <v>278</v>
      </c>
      <c r="AU567" s="232" t="s">
        <v>82</v>
      </c>
      <c r="AV567" s="14" t="s">
        <v>82</v>
      </c>
      <c r="AW567" s="14" t="s">
        <v>35</v>
      </c>
      <c r="AX567" s="14" t="s">
        <v>73</v>
      </c>
      <c r="AY567" s="232" t="s">
        <v>267</v>
      </c>
    </row>
    <row r="568" spans="2:51" s="14" customFormat="1" x14ac:dyDescent="0.2">
      <c r="B568" s="222"/>
      <c r="C568" s="223"/>
      <c r="D568" s="208" t="s">
        <v>278</v>
      </c>
      <c r="E568" s="224" t="s">
        <v>21</v>
      </c>
      <c r="F568" s="225" t="s">
        <v>686</v>
      </c>
      <c r="G568" s="223"/>
      <c r="H568" s="226">
        <v>1.319</v>
      </c>
      <c r="I568" s="227"/>
      <c r="J568" s="223"/>
      <c r="K568" s="223"/>
      <c r="L568" s="228"/>
      <c r="M568" s="229"/>
      <c r="N568" s="230"/>
      <c r="O568" s="230"/>
      <c r="P568" s="230"/>
      <c r="Q568" s="230"/>
      <c r="R568" s="230"/>
      <c r="S568" s="230"/>
      <c r="T568" s="231"/>
      <c r="AT568" s="232" t="s">
        <v>278</v>
      </c>
      <c r="AU568" s="232" t="s">
        <v>82</v>
      </c>
      <c r="AV568" s="14" t="s">
        <v>82</v>
      </c>
      <c r="AW568" s="14" t="s">
        <v>35</v>
      </c>
      <c r="AX568" s="14" t="s">
        <v>73</v>
      </c>
      <c r="AY568" s="232" t="s">
        <v>267</v>
      </c>
    </row>
    <row r="569" spans="2:51" s="13" customFormat="1" x14ac:dyDescent="0.2">
      <c r="B569" s="212"/>
      <c r="C569" s="213"/>
      <c r="D569" s="208" t="s">
        <v>278</v>
      </c>
      <c r="E569" s="214" t="s">
        <v>21</v>
      </c>
      <c r="F569" s="215" t="s">
        <v>602</v>
      </c>
      <c r="G569" s="213"/>
      <c r="H569" s="214" t="s">
        <v>21</v>
      </c>
      <c r="I569" s="216"/>
      <c r="J569" s="213"/>
      <c r="K569" s="213"/>
      <c r="L569" s="217"/>
      <c r="M569" s="218"/>
      <c r="N569" s="219"/>
      <c r="O569" s="219"/>
      <c r="P569" s="219"/>
      <c r="Q569" s="219"/>
      <c r="R569" s="219"/>
      <c r="S569" s="219"/>
      <c r="T569" s="220"/>
      <c r="AT569" s="221" t="s">
        <v>278</v>
      </c>
      <c r="AU569" s="221" t="s">
        <v>82</v>
      </c>
      <c r="AV569" s="13" t="s">
        <v>80</v>
      </c>
      <c r="AW569" s="13" t="s">
        <v>35</v>
      </c>
      <c r="AX569" s="13" t="s">
        <v>73</v>
      </c>
      <c r="AY569" s="221" t="s">
        <v>267</v>
      </c>
    </row>
    <row r="570" spans="2:51" s="13" customFormat="1" x14ac:dyDescent="0.2">
      <c r="B570" s="212"/>
      <c r="C570" s="213"/>
      <c r="D570" s="208" t="s">
        <v>278</v>
      </c>
      <c r="E570" s="214" t="s">
        <v>21</v>
      </c>
      <c r="F570" s="215" t="s">
        <v>603</v>
      </c>
      <c r="G570" s="213"/>
      <c r="H570" s="214" t="s">
        <v>21</v>
      </c>
      <c r="I570" s="216"/>
      <c r="J570" s="213"/>
      <c r="K570" s="213"/>
      <c r="L570" s="217"/>
      <c r="M570" s="218"/>
      <c r="N570" s="219"/>
      <c r="O570" s="219"/>
      <c r="P570" s="219"/>
      <c r="Q570" s="219"/>
      <c r="R570" s="219"/>
      <c r="S570" s="219"/>
      <c r="T570" s="220"/>
      <c r="AT570" s="221" t="s">
        <v>278</v>
      </c>
      <c r="AU570" s="221" t="s">
        <v>82</v>
      </c>
      <c r="AV570" s="13" t="s">
        <v>80</v>
      </c>
      <c r="AW570" s="13" t="s">
        <v>35</v>
      </c>
      <c r="AX570" s="13" t="s">
        <v>73</v>
      </c>
      <c r="AY570" s="221" t="s">
        <v>267</v>
      </c>
    </row>
    <row r="571" spans="2:51" s="14" customFormat="1" x14ac:dyDescent="0.2">
      <c r="B571" s="222"/>
      <c r="C571" s="223"/>
      <c r="D571" s="208" t="s">
        <v>278</v>
      </c>
      <c r="E571" s="224" t="s">
        <v>21</v>
      </c>
      <c r="F571" s="225" t="s">
        <v>687</v>
      </c>
      <c r="G571" s="223"/>
      <c r="H571" s="226">
        <v>34.365000000000002</v>
      </c>
      <c r="I571" s="227"/>
      <c r="J571" s="223"/>
      <c r="K571" s="223"/>
      <c r="L571" s="228"/>
      <c r="M571" s="229"/>
      <c r="N571" s="230"/>
      <c r="O571" s="230"/>
      <c r="P571" s="230"/>
      <c r="Q571" s="230"/>
      <c r="R571" s="230"/>
      <c r="S571" s="230"/>
      <c r="T571" s="231"/>
      <c r="AT571" s="232" t="s">
        <v>278</v>
      </c>
      <c r="AU571" s="232" t="s">
        <v>82</v>
      </c>
      <c r="AV571" s="14" t="s">
        <v>82</v>
      </c>
      <c r="AW571" s="14" t="s">
        <v>35</v>
      </c>
      <c r="AX571" s="14" t="s">
        <v>73</v>
      </c>
      <c r="AY571" s="232" t="s">
        <v>267</v>
      </c>
    </row>
    <row r="572" spans="2:51" s="14" customFormat="1" x14ac:dyDescent="0.2">
      <c r="B572" s="222"/>
      <c r="C572" s="223"/>
      <c r="D572" s="208" t="s">
        <v>278</v>
      </c>
      <c r="E572" s="224" t="s">
        <v>21</v>
      </c>
      <c r="F572" s="225" t="s">
        <v>683</v>
      </c>
      <c r="G572" s="223"/>
      <c r="H572" s="226">
        <v>-4.569</v>
      </c>
      <c r="I572" s="227"/>
      <c r="J572" s="223"/>
      <c r="K572" s="223"/>
      <c r="L572" s="228"/>
      <c r="M572" s="229"/>
      <c r="N572" s="230"/>
      <c r="O572" s="230"/>
      <c r="P572" s="230"/>
      <c r="Q572" s="230"/>
      <c r="R572" s="230"/>
      <c r="S572" s="230"/>
      <c r="T572" s="231"/>
      <c r="AT572" s="232" t="s">
        <v>278</v>
      </c>
      <c r="AU572" s="232" t="s">
        <v>82</v>
      </c>
      <c r="AV572" s="14" t="s">
        <v>82</v>
      </c>
      <c r="AW572" s="14" t="s">
        <v>35</v>
      </c>
      <c r="AX572" s="14" t="s">
        <v>73</v>
      </c>
      <c r="AY572" s="232" t="s">
        <v>267</v>
      </c>
    </row>
    <row r="573" spans="2:51" s="13" customFormat="1" x14ac:dyDescent="0.2">
      <c r="B573" s="212"/>
      <c r="C573" s="213"/>
      <c r="D573" s="208" t="s">
        <v>278</v>
      </c>
      <c r="E573" s="214" t="s">
        <v>21</v>
      </c>
      <c r="F573" s="215" t="s">
        <v>598</v>
      </c>
      <c r="G573" s="213"/>
      <c r="H573" s="214" t="s">
        <v>21</v>
      </c>
      <c r="I573" s="216"/>
      <c r="J573" s="213"/>
      <c r="K573" s="213"/>
      <c r="L573" s="217"/>
      <c r="M573" s="218"/>
      <c r="N573" s="219"/>
      <c r="O573" s="219"/>
      <c r="P573" s="219"/>
      <c r="Q573" s="219"/>
      <c r="R573" s="219"/>
      <c r="S573" s="219"/>
      <c r="T573" s="220"/>
      <c r="AT573" s="221" t="s">
        <v>278</v>
      </c>
      <c r="AU573" s="221" t="s">
        <v>82</v>
      </c>
      <c r="AV573" s="13" t="s">
        <v>80</v>
      </c>
      <c r="AW573" s="13" t="s">
        <v>35</v>
      </c>
      <c r="AX573" s="13" t="s">
        <v>73</v>
      </c>
      <c r="AY573" s="221" t="s">
        <v>267</v>
      </c>
    </row>
    <row r="574" spans="2:51" s="14" customFormat="1" x14ac:dyDescent="0.2">
      <c r="B574" s="222"/>
      <c r="C574" s="223"/>
      <c r="D574" s="208" t="s">
        <v>278</v>
      </c>
      <c r="E574" s="224" t="s">
        <v>21</v>
      </c>
      <c r="F574" s="225" t="s">
        <v>688</v>
      </c>
      <c r="G574" s="223"/>
      <c r="H574" s="226">
        <v>100.998</v>
      </c>
      <c r="I574" s="227"/>
      <c r="J574" s="223"/>
      <c r="K574" s="223"/>
      <c r="L574" s="228"/>
      <c r="M574" s="229"/>
      <c r="N574" s="230"/>
      <c r="O574" s="230"/>
      <c r="P574" s="230"/>
      <c r="Q574" s="230"/>
      <c r="R574" s="230"/>
      <c r="S574" s="230"/>
      <c r="T574" s="231"/>
      <c r="AT574" s="232" t="s">
        <v>278</v>
      </c>
      <c r="AU574" s="232" t="s">
        <v>82</v>
      </c>
      <c r="AV574" s="14" t="s">
        <v>82</v>
      </c>
      <c r="AW574" s="14" t="s">
        <v>35</v>
      </c>
      <c r="AX574" s="14" t="s">
        <v>73</v>
      </c>
      <c r="AY574" s="232" t="s">
        <v>267</v>
      </c>
    </row>
    <row r="575" spans="2:51" s="14" customFormat="1" x14ac:dyDescent="0.2">
      <c r="B575" s="222"/>
      <c r="C575" s="223"/>
      <c r="D575" s="208" t="s">
        <v>278</v>
      </c>
      <c r="E575" s="224" t="s">
        <v>21</v>
      </c>
      <c r="F575" s="225" t="s">
        <v>689</v>
      </c>
      <c r="G575" s="223"/>
      <c r="H575" s="226">
        <v>18.724</v>
      </c>
      <c r="I575" s="227"/>
      <c r="J575" s="223"/>
      <c r="K575" s="223"/>
      <c r="L575" s="228"/>
      <c r="M575" s="229"/>
      <c r="N575" s="230"/>
      <c r="O575" s="230"/>
      <c r="P575" s="230"/>
      <c r="Q575" s="230"/>
      <c r="R575" s="230"/>
      <c r="S575" s="230"/>
      <c r="T575" s="231"/>
      <c r="AT575" s="232" t="s">
        <v>278</v>
      </c>
      <c r="AU575" s="232" t="s">
        <v>82</v>
      </c>
      <c r="AV575" s="14" t="s">
        <v>82</v>
      </c>
      <c r="AW575" s="14" t="s">
        <v>35</v>
      </c>
      <c r="AX575" s="14" t="s">
        <v>73</v>
      </c>
      <c r="AY575" s="232" t="s">
        <v>267</v>
      </c>
    </row>
    <row r="576" spans="2:51" s="14" customFormat="1" x14ac:dyDescent="0.2">
      <c r="B576" s="222"/>
      <c r="C576" s="223"/>
      <c r="D576" s="208" t="s">
        <v>278</v>
      </c>
      <c r="E576" s="224" t="s">
        <v>21</v>
      </c>
      <c r="F576" s="225" t="s">
        <v>690</v>
      </c>
      <c r="G576" s="223"/>
      <c r="H576" s="226">
        <v>0.58099999999999996</v>
      </c>
      <c r="I576" s="227"/>
      <c r="J576" s="223"/>
      <c r="K576" s="223"/>
      <c r="L576" s="228"/>
      <c r="M576" s="229"/>
      <c r="N576" s="230"/>
      <c r="O576" s="230"/>
      <c r="P576" s="230"/>
      <c r="Q576" s="230"/>
      <c r="R576" s="230"/>
      <c r="S576" s="230"/>
      <c r="T576" s="231"/>
      <c r="AT576" s="232" t="s">
        <v>278</v>
      </c>
      <c r="AU576" s="232" t="s">
        <v>82</v>
      </c>
      <c r="AV576" s="14" t="s">
        <v>82</v>
      </c>
      <c r="AW576" s="14" t="s">
        <v>35</v>
      </c>
      <c r="AX576" s="14" t="s">
        <v>73</v>
      </c>
      <c r="AY576" s="232" t="s">
        <v>267</v>
      </c>
    </row>
    <row r="577" spans="1:65" s="16" customFormat="1" x14ac:dyDescent="0.2">
      <c r="B577" s="244"/>
      <c r="C577" s="245"/>
      <c r="D577" s="208" t="s">
        <v>278</v>
      </c>
      <c r="E577" s="246" t="s">
        <v>21</v>
      </c>
      <c r="F577" s="247" t="s">
        <v>355</v>
      </c>
      <c r="G577" s="245"/>
      <c r="H577" s="248">
        <v>2072.9650000000001</v>
      </c>
      <c r="I577" s="249"/>
      <c r="J577" s="245"/>
      <c r="K577" s="245"/>
      <c r="L577" s="250"/>
      <c r="M577" s="251"/>
      <c r="N577" s="252"/>
      <c r="O577" s="252"/>
      <c r="P577" s="252"/>
      <c r="Q577" s="252"/>
      <c r="R577" s="252"/>
      <c r="S577" s="252"/>
      <c r="T577" s="253"/>
      <c r="AT577" s="254" t="s">
        <v>278</v>
      </c>
      <c r="AU577" s="254" t="s">
        <v>82</v>
      </c>
      <c r="AV577" s="16" t="s">
        <v>274</v>
      </c>
      <c r="AW577" s="16" t="s">
        <v>35</v>
      </c>
      <c r="AX577" s="16" t="s">
        <v>80</v>
      </c>
      <c r="AY577" s="254" t="s">
        <v>267</v>
      </c>
    </row>
    <row r="578" spans="1:65" s="2" customFormat="1" ht="16.5" customHeight="1" x14ac:dyDescent="0.2">
      <c r="A578" s="36"/>
      <c r="B578" s="37"/>
      <c r="C578" s="195" t="s">
        <v>691</v>
      </c>
      <c r="D578" s="195" t="s">
        <v>269</v>
      </c>
      <c r="E578" s="196" t="s">
        <v>692</v>
      </c>
      <c r="F578" s="197" t="s">
        <v>693</v>
      </c>
      <c r="G578" s="198" t="s">
        <v>272</v>
      </c>
      <c r="H578" s="199">
        <v>2072.9650000000001</v>
      </c>
      <c r="I578" s="200"/>
      <c r="J578" s="201">
        <f>ROUND(I578*H578,2)</f>
        <v>0</v>
      </c>
      <c r="K578" s="197" t="s">
        <v>273</v>
      </c>
      <c r="L578" s="41"/>
      <c r="M578" s="202" t="s">
        <v>21</v>
      </c>
      <c r="N578" s="203" t="s">
        <v>44</v>
      </c>
      <c r="O578" s="66"/>
      <c r="P578" s="204">
        <f>O578*H578</f>
        <v>0</v>
      </c>
      <c r="Q578" s="204">
        <v>0</v>
      </c>
      <c r="R578" s="204">
        <f>Q578*H578</f>
        <v>0</v>
      </c>
      <c r="S578" s="204">
        <v>0</v>
      </c>
      <c r="T578" s="205">
        <f>S578*H578</f>
        <v>0</v>
      </c>
      <c r="U578" s="36"/>
      <c r="V578" s="36"/>
      <c r="W578" s="36"/>
      <c r="X578" s="36"/>
      <c r="Y578" s="36"/>
      <c r="Z578" s="36"/>
      <c r="AA578" s="36"/>
      <c r="AB578" s="36"/>
      <c r="AC578" s="36"/>
      <c r="AD578" s="36"/>
      <c r="AE578" s="36"/>
      <c r="AR578" s="206" t="s">
        <v>274</v>
      </c>
      <c r="AT578" s="206" t="s">
        <v>269</v>
      </c>
      <c r="AU578" s="206" t="s">
        <v>82</v>
      </c>
      <c r="AY578" s="19" t="s">
        <v>267</v>
      </c>
      <c r="BE578" s="207">
        <f>IF(N578="základní",J578,0)</f>
        <v>0</v>
      </c>
      <c r="BF578" s="207">
        <f>IF(N578="snížená",J578,0)</f>
        <v>0</v>
      </c>
      <c r="BG578" s="207">
        <f>IF(N578="zákl. přenesená",J578,0)</f>
        <v>0</v>
      </c>
      <c r="BH578" s="207">
        <f>IF(N578="sníž. přenesená",J578,0)</f>
        <v>0</v>
      </c>
      <c r="BI578" s="207">
        <f>IF(N578="nulová",J578,0)</f>
        <v>0</v>
      </c>
      <c r="BJ578" s="19" t="s">
        <v>80</v>
      </c>
      <c r="BK578" s="207">
        <f>ROUND(I578*H578,2)</f>
        <v>0</v>
      </c>
      <c r="BL578" s="19" t="s">
        <v>274</v>
      </c>
      <c r="BM578" s="206" t="s">
        <v>694</v>
      </c>
    </row>
    <row r="579" spans="1:65" s="2" customFormat="1" ht="97.5" x14ac:dyDescent="0.2">
      <c r="A579" s="36"/>
      <c r="B579" s="37"/>
      <c r="C579" s="38"/>
      <c r="D579" s="208" t="s">
        <v>276</v>
      </c>
      <c r="E579" s="38"/>
      <c r="F579" s="209" t="s">
        <v>643</v>
      </c>
      <c r="G579" s="38"/>
      <c r="H579" s="38"/>
      <c r="I579" s="118"/>
      <c r="J579" s="38"/>
      <c r="K579" s="38"/>
      <c r="L579" s="41"/>
      <c r="M579" s="210"/>
      <c r="N579" s="211"/>
      <c r="O579" s="66"/>
      <c r="P579" s="66"/>
      <c r="Q579" s="66"/>
      <c r="R579" s="66"/>
      <c r="S579" s="66"/>
      <c r="T579" s="67"/>
      <c r="U579" s="36"/>
      <c r="V579" s="36"/>
      <c r="W579" s="36"/>
      <c r="X579" s="36"/>
      <c r="Y579" s="36"/>
      <c r="Z579" s="36"/>
      <c r="AA579" s="36"/>
      <c r="AB579" s="36"/>
      <c r="AC579" s="36"/>
      <c r="AD579" s="36"/>
      <c r="AE579" s="36"/>
      <c r="AT579" s="19" t="s">
        <v>276</v>
      </c>
      <c r="AU579" s="19" t="s">
        <v>82</v>
      </c>
    </row>
    <row r="580" spans="1:65" s="14" customFormat="1" x14ac:dyDescent="0.2">
      <c r="B580" s="222"/>
      <c r="C580" s="223"/>
      <c r="D580" s="208" t="s">
        <v>278</v>
      </c>
      <c r="E580" s="224" t="s">
        <v>21</v>
      </c>
      <c r="F580" s="225" t="s">
        <v>695</v>
      </c>
      <c r="G580" s="223"/>
      <c r="H580" s="226">
        <v>2072.9650000000001</v>
      </c>
      <c r="I580" s="227"/>
      <c r="J580" s="223"/>
      <c r="K580" s="223"/>
      <c r="L580" s="228"/>
      <c r="M580" s="229"/>
      <c r="N580" s="230"/>
      <c r="O580" s="230"/>
      <c r="P580" s="230"/>
      <c r="Q580" s="230"/>
      <c r="R580" s="230"/>
      <c r="S580" s="230"/>
      <c r="T580" s="231"/>
      <c r="AT580" s="232" t="s">
        <v>278</v>
      </c>
      <c r="AU580" s="232" t="s">
        <v>82</v>
      </c>
      <c r="AV580" s="14" t="s">
        <v>82</v>
      </c>
      <c r="AW580" s="14" t="s">
        <v>35</v>
      </c>
      <c r="AX580" s="14" t="s">
        <v>80</v>
      </c>
      <c r="AY580" s="232" t="s">
        <v>267</v>
      </c>
    </row>
    <row r="581" spans="1:65" s="2" customFormat="1" ht="16.5" customHeight="1" x14ac:dyDescent="0.2">
      <c r="A581" s="36"/>
      <c r="B581" s="37"/>
      <c r="C581" s="195" t="s">
        <v>696</v>
      </c>
      <c r="D581" s="195" t="s">
        <v>269</v>
      </c>
      <c r="E581" s="196" t="s">
        <v>697</v>
      </c>
      <c r="F581" s="197" t="s">
        <v>698</v>
      </c>
      <c r="G581" s="198" t="s">
        <v>272</v>
      </c>
      <c r="H581" s="199">
        <v>205.89599999999999</v>
      </c>
      <c r="I581" s="200"/>
      <c r="J581" s="201">
        <f>ROUND(I581*H581,2)</f>
        <v>0</v>
      </c>
      <c r="K581" s="197" t="s">
        <v>273</v>
      </c>
      <c r="L581" s="41"/>
      <c r="M581" s="202" t="s">
        <v>21</v>
      </c>
      <c r="N581" s="203" t="s">
        <v>44</v>
      </c>
      <c r="O581" s="66"/>
      <c r="P581" s="204">
        <f>O581*H581</f>
        <v>0</v>
      </c>
      <c r="Q581" s="204">
        <v>3.46E-3</v>
      </c>
      <c r="R581" s="204">
        <f>Q581*H581</f>
        <v>0.71240015999999995</v>
      </c>
      <c r="S581" s="204">
        <v>0</v>
      </c>
      <c r="T581" s="205">
        <f>S581*H581</f>
        <v>0</v>
      </c>
      <c r="U581" s="36"/>
      <c r="V581" s="36"/>
      <c r="W581" s="36"/>
      <c r="X581" s="36"/>
      <c r="Y581" s="36"/>
      <c r="Z581" s="36"/>
      <c r="AA581" s="36"/>
      <c r="AB581" s="36"/>
      <c r="AC581" s="36"/>
      <c r="AD581" s="36"/>
      <c r="AE581" s="36"/>
      <c r="AR581" s="206" t="s">
        <v>274</v>
      </c>
      <c r="AT581" s="206" t="s">
        <v>269</v>
      </c>
      <c r="AU581" s="206" t="s">
        <v>82</v>
      </c>
      <c r="AY581" s="19" t="s">
        <v>267</v>
      </c>
      <c r="BE581" s="207">
        <f>IF(N581="základní",J581,0)</f>
        <v>0</v>
      </c>
      <c r="BF581" s="207">
        <f>IF(N581="snížená",J581,0)</f>
        <v>0</v>
      </c>
      <c r="BG581" s="207">
        <f>IF(N581="zákl. přenesená",J581,0)</f>
        <v>0</v>
      </c>
      <c r="BH581" s="207">
        <f>IF(N581="sníž. přenesená",J581,0)</f>
        <v>0</v>
      </c>
      <c r="BI581" s="207">
        <f>IF(N581="nulová",J581,0)</f>
        <v>0</v>
      </c>
      <c r="BJ581" s="19" t="s">
        <v>80</v>
      </c>
      <c r="BK581" s="207">
        <f>ROUND(I581*H581,2)</f>
        <v>0</v>
      </c>
      <c r="BL581" s="19" t="s">
        <v>274</v>
      </c>
      <c r="BM581" s="206" t="s">
        <v>699</v>
      </c>
    </row>
    <row r="582" spans="1:65" s="2" customFormat="1" ht="97.5" x14ac:dyDescent="0.2">
      <c r="A582" s="36"/>
      <c r="B582" s="37"/>
      <c r="C582" s="38"/>
      <c r="D582" s="208" t="s">
        <v>276</v>
      </c>
      <c r="E582" s="38"/>
      <c r="F582" s="209" t="s">
        <v>643</v>
      </c>
      <c r="G582" s="38"/>
      <c r="H582" s="38"/>
      <c r="I582" s="118"/>
      <c r="J582" s="38"/>
      <c r="K582" s="38"/>
      <c r="L582" s="41"/>
      <c r="M582" s="210"/>
      <c r="N582" s="211"/>
      <c r="O582" s="66"/>
      <c r="P582" s="66"/>
      <c r="Q582" s="66"/>
      <c r="R582" s="66"/>
      <c r="S582" s="66"/>
      <c r="T582" s="67"/>
      <c r="U582" s="36"/>
      <c r="V582" s="36"/>
      <c r="W582" s="36"/>
      <c r="X582" s="36"/>
      <c r="Y582" s="36"/>
      <c r="Z582" s="36"/>
      <c r="AA582" s="36"/>
      <c r="AB582" s="36"/>
      <c r="AC582" s="36"/>
      <c r="AD582" s="36"/>
      <c r="AE582" s="36"/>
      <c r="AT582" s="19" t="s">
        <v>276</v>
      </c>
      <c r="AU582" s="19" t="s">
        <v>82</v>
      </c>
    </row>
    <row r="583" spans="1:65" s="13" customFormat="1" x14ac:dyDescent="0.2">
      <c r="B583" s="212"/>
      <c r="C583" s="213"/>
      <c r="D583" s="208" t="s">
        <v>278</v>
      </c>
      <c r="E583" s="214" t="s">
        <v>21</v>
      </c>
      <c r="F583" s="215" t="s">
        <v>700</v>
      </c>
      <c r="G583" s="213"/>
      <c r="H583" s="214" t="s">
        <v>21</v>
      </c>
      <c r="I583" s="216"/>
      <c r="J583" s="213"/>
      <c r="K583" s="213"/>
      <c r="L583" s="217"/>
      <c r="M583" s="218"/>
      <c r="N583" s="219"/>
      <c r="O583" s="219"/>
      <c r="P583" s="219"/>
      <c r="Q583" s="219"/>
      <c r="R583" s="219"/>
      <c r="S583" s="219"/>
      <c r="T583" s="220"/>
      <c r="AT583" s="221" t="s">
        <v>278</v>
      </c>
      <c r="AU583" s="221" t="s">
        <v>82</v>
      </c>
      <c r="AV583" s="13" t="s">
        <v>80</v>
      </c>
      <c r="AW583" s="13" t="s">
        <v>35</v>
      </c>
      <c r="AX583" s="13" t="s">
        <v>73</v>
      </c>
      <c r="AY583" s="221" t="s">
        <v>267</v>
      </c>
    </row>
    <row r="584" spans="1:65" s="13" customFormat="1" x14ac:dyDescent="0.2">
      <c r="B584" s="212"/>
      <c r="C584" s="213"/>
      <c r="D584" s="208" t="s">
        <v>278</v>
      </c>
      <c r="E584" s="214" t="s">
        <v>21</v>
      </c>
      <c r="F584" s="215" t="s">
        <v>569</v>
      </c>
      <c r="G584" s="213"/>
      <c r="H584" s="214" t="s">
        <v>21</v>
      </c>
      <c r="I584" s="216"/>
      <c r="J584" s="213"/>
      <c r="K584" s="213"/>
      <c r="L584" s="217"/>
      <c r="M584" s="218"/>
      <c r="N584" s="219"/>
      <c r="O584" s="219"/>
      <c r="P584" s="219"/>
      <c r="Q584" s="219"/>
      <c r="R584" s="219"/>
      <c r="S584" s="219"/>
      <c r="T584" s="220"/>
      <c r="AT584" s="221" t="s">
        <v>278</v>
      </c>
      <c r="AU584" s="221" t="s">
        <v>82</v>
      </c>
      <c r="AV584" s="13" t="s">
        <v>80</v>
      </c>
      <c r="AW584" s="13" t="s">
        <v>35</v>
      </c>
      <c r="AX584" s="13" t="s">
        <v>73</v>
      </c>
      <c r="AY584" s="221" t="s">
        <v>267</v>
      </c>
    </row>
    <row r="585" spans="1:65" s="13" customFormat="1" x14ac:dyDescent="0.2">
      <c r="B585" s="212"/>
      <c r="C585" s="213"/>
      <c r="D585" s="208" t="s">
        <v>278</v>
      </c>
      <c r="E585" s="214" t="s">
        <v>21</v>
      </c>
      <c r="F585" s="215" t="s">
        <v>474</v>
      </c>
      <c r="G585" s="213"/>
      <c r="H585" s="214" t="s">
        <v>21</v>
      </c>
      <c r="I585" s="216"/>
      <c r="J585" s="213"/>
      <c r="K585" s="213"/>
      <c r="L585" s="217"/>
      <c r="M585" s="218"/>
      <c r="N585" s="219"/>
      <c r="O585" s="219"/>
      <c r="P585" s="219"/>
      <c r="Q585" s="219"/>
      <c r="R585" s="219"/>
      <c r="S585" s="219"/>
      <c r="T585" s="220"/>
      <c r="AT585" s="221" t="s">
        <v>278</v>
      </c>
      <c r="AU585" s="221" t="s">
        <v>82</v>
      </c>
      <c r="AV585" s="13" t="s">
        <v>80</v>
      </c>
      <c r="AW585" s="13" t="s">
        <v>35</v>
      </c>
      <c r="AX585" s="13" t="s">
        <v>73</v>
      </c>
      <c r="AY585" s="221" t="s">
        <v>267</v>
      </c>
    </row>
    <row r="586" spans="1:65" s="14" customFormat="1" x14ac:dyDescent="0.2">
      <c r="B586" s="222"/>
      <c r="C586" s="223"/>
      <c r="D586" s="208" t="s">
        <v>278</v>
      </c>
      <c r="E586" s="224" t="s">
        <v>21</v>
      </c>
      <c r="F586" s="225" t="s">
        <v>701</v>
      </c>
      <c r="G586" s="223"/>
      <c r="H586" s="226">
        <v>96.039000000000001</v>
      </c>
      <c r="I586" s="227"/>
      <c r="J586" s="223"/>
      <c r="K586" s="223"/>
      <c r="L586" s="228"/>
      <c r="M586" s="229"/>
      <c r="N586" s="230"/>
      <c r="O586" s="230"/>
      <c r="P586" s="230"/>
      <c r="Q586" s="230"/>
      <c r="R586" s="230"/>
      <c r="S586" s="230"/>
      <c r="T586" s="231"/>
      <c r="AT586" s="232" t="s">
        <v>278</v>
      </c>
      <c r="AU586" s="232" t="s">
        <v>82</v>
      </c>
      <c r="AV586" s="14" t="s">
        <v>82</v>
      </c>
      <c r="AW586" s="14" t="s">
        <v>35</v>
      </c>
      <c r="AX586" s="14" t="s">
        <v>73</v>
      </c>
      <c r="AY586" s="232" t="s">
        <v>267</v>
      </c>
    </row>
    <row r="587" spans="1:65" s="13" customFormat="1" x14ac:dyDescent="0.2">
      <c r="B587" s="212"/>
      <c r="C587" s="213"/>
      <c r="D587" s="208" t="s">
        <v>278</v>
      </c>
      <c r="E587" s="214" t="s">
        <v>21</v>
      </c>
      <c r="F587" s="215" t="s">
        <v>630</v>
      </c>
      <c r="G587" s="213"/>
      <c r="H587" s="214" t="s">
        <v>21</v>
      </c>
      <c r="I587" s="216"/>
      <c r="J587" s="213"/>
      <c r="K587" s="213"/>
      <c r="L587" s="217"/>
      <c r="M587" s="218"/>
      <c r="N587" s="219"/>
      <c r="O587" s="219"/>
      <c r="P587" s="219"/>
      <c r="Q587" s="219"/>
      <c r="R587" s="219"/>
      <c r="S587" s="219"/>
      <c r="T587" s="220"/>
      <c r="AT587" s="221" t="s">
        <v>278</v>
      </c>
      <c r="AU587" s="221" t="s">
        <v>82</v>
      </c>
      <c r="AV587" s="13" t="s">
        <v>80</v>
      </c>
      <c r="AW587" s="13" t="s">
        <v>35</v>
      </c>
      <c r="AX587" s="13" t="s">
        <v>73</v>
      </c>
      <c r="AY587" s="221" t="s">
        <v>267</v>
      </c>
    </row>
    <row r="588" spans="1:65" s="14" customFormat="1" x14ac:dyDescent="0.2">
      <c r="B588" s="222"/>
      <c r="C588" s="223"/>
      <c r="D588" s="208" t="s">
        <v>278</v>
      </c>
      <c r="E588" s="224" t="s">
        <v>21</v>
      </c>
      <c r="F588" s="225" t="s">
        <v>702</v>
      </c>
      <c r="G588" s="223"/>
      <c r="H588" s="226">
        <v>70.914000000000001</v>
      </c>
      <c r="I588" s="227"/>
      <c r="J588" s="223"/>
      <c r="K588" s="223"/>
      <c r="L588" s="228"/>
      <c r="M588" s="229"/>
      <c r="N588" s="230"/>
      <c r="O588" s="230"/>
      <c r="P588" s="230"/>
      <c r="Q588" s="230"/>
      <c r="R588" s="230"/>
      <c r="S588" s="230"/>
      <c r="T588" s="231"/>
      <c r="AT588" s="232" t="s">
        <v>278</v>
      </c>
      <c r="AU588" s="232" t="s">
        <v>82</v>
      </c>
      <c r="AV588" s="14" t="s">
        <v>82</v>
      </c>
      <c r="AW588" s="14" t="s">
        <v>35</v>
      </c>
      <c r="AX588" s="14" t="s">
        <v>73</v>
      </c>
      <c r="AY588" s="232" t="s">
        <v>267</v>
      </c>
    </row>
    <row r="589" spans="1:65" s="13" customFormat="1" x14ac:dyDescent="0.2">
      <c r="B589" s="212"/>
      <c r="C589" s="213"/>
      <c r="D589" s="208" t="s">
        <v>278</v>
      </c>
      <c r="E589" s="214" t="s">
        <v>21</v>
      </c>
      <c r="F589" s="215" t="s">
        <v>703</v>
      </c>
      <c r="G589" s="213"/>
      <c r="H589" s="214" t="s">
        <v>21</v>
      </c>
      <c r="I589" s="216"/>
      <c r="J589" s="213"/>
      <c r="K589" s="213"/>
      <c r="L589" s="217"/>
      <c r="M589" s="218"/>
      <c r="N589" s="219"/>
      <c r="O589" s="219"/>
      <c r="P589" s="219"/>
      <c r="Q589" s="219"/>
      <c r="R589" s="219"/>
      <c r="S589" s="219"/>
      <c r="T589" s="220"/>
      <c r="AT589" s="221" t="s">
        <v>278</v>
      </c>
      <c r="AU589" s="221" t="s">
        <v>82</v>
      </c>
      <c r="AV589" s="13" t="s">
        <v>80</v>
      </c>
      <c r="AW589" s="13" t="s">
        <v>35</v>
      </c>
      <c r="AX589" s="13" t="s">
        <v>73</v>
      </c>
      <c r="AY589" s="221" t="s">
        <v>267</v>
      </c>
    </row>
    <row r="590" spans="1:65" s="13" customFormat="1" x14ac:dyDescent="0.2">
      <c r="B590" s="212"/>
      <c r="C590" s="213"/>
      <c r="D590" s="208" t="s">
        <v>278</v>
      </c>
      <c r="E590" s="214" t="s">
        <v>21</v>
      </c>
      <c r="F590" s="215" t="s">
        <v>569</v>
      </c>
      <c r="G590" s="213"/>
      <c r="H590" s="214" t="s">
        <v>21</v>
      </c>
      <c r="I590" s="216"/>
      <c r="J590" s="213"/>
      <c r="K590" s="213"/>
      <c r="L590" s="217"/>
      <c r="M590" s="218"/>
      <c r="N590" s="219"/>
      <c r="O590" s="219"/>
      <c r="P590" s="219"/>
      <c r="Q590" s="219"/>
      <c r="R590" s="219"/>
      <c r="S590" s="219"/>
      <c r="T590" s="220"/>
      <c r="AT590" s="221" t="s">
        <v>278</v>
      </c>
      <c r="AU590" s="221" t="s">
        <v>82</v>
      </c>
      <c r="AV590" s="13" t="s">
        <v>80</v>
      </c>
      <c r="AW590" s="13" t="s">
        <v>35</v>
      </c>
      <c r="AX590" s="13" t="s">
        <v>73</v>
      </c>
      <c r="AY590" s="221" t="s">
        <v>267</v>
      </c>
    </row>
    <row r="591" spans="1:65" s="13" customFormat="1" x14ac:dyDescent="0.2">
      <c r="B591" s="212"/>
      <c r="C591" s="213"/>
      <c r="D591" s="208" t="s">
        <v>278</v>
      </c>
      <c r="E591" s="214" t="s">
        <v>21</v>
      </c>
      <c r="F591" s="215" t="s">
        <v>474</v>
      </c>
      <c r="G591" s="213"/>
      <c r="H591" s="214" t="s">
        <v>21</v>
      </c>
      <c r="I591" s="216"/>
      <c r="J591" s="213"/>
      <c r="K591" s="213"/>
      <c r="L591" s="217"/>
      <c r="M591" s="218"/>
      <c r="N591" s="219"/>
      <c r="O591" s="219"/>
      <c r="P591" s="219"/>
      <c r="Q591" s="219"/>
      <c r="R591" s="219"/>
      <c r="S591" s="219"/>
      <c r="T591" s="220"/>
      <c r="AT591" s="221" t="s">
        <v>278</v>
      </c>
      <c r="AU591" s="221" t="s">
        <v>82</v>
      </c>
      <c r="AV591" s="13" t="s">
        <v>80</v>
      </c>
      <c r="AW591" s="13" t="s">
        <v>35</v>
      </c>
      <c r="AX591" s="13" t="s">
        <v>73</v>
      </c>
      <c r="AY591" s="221" t="s">
        <v>267</v>
      </c>
    </row>
    <row r="592" spans="1:65" s="14" customFormat="1" x14ac:dyDescent="0.2">
      <c r="B592" s="222"/>
      <c r="C592" s="223"/>
      <c r="D592" s="208" t="s">
        <v>278</v>
      </c>
      <c r="E592" s="224" t="s">
        <v>21</v>
      </c>
      <c r="F592" s="225" t="s">
        <v>704</v>
      </c>
      <c r="G592" s="223"/>
      <c r="H592" s="226">
        <v>8.1950000000000003</v>
      </c>
      <c r="I592" s="227"/>
      <c r="J592" s="223"/>
      <c r="K592" s="223"/>
      <c r="L592" s="228"/>
      <c r="M592" s="229"/>
      <c r="N592" s="230"/>
      <c r="O592" s="230"/>
      <c r="P592" s="230"/>
      <c r="Q592" s="230"/>
      <c r="R592" s="230"/>
      <c r="S592" s="230"/>
      <c r="T592" s="231"/>
      <c r="AT592" s="232" t="s">
        <v>278</v>
      </c>
      <c r="AU592" s="232" t="s">
        <v>82</v>
      </c>
      <c r="AV592" s="14" t="s">
        <v>82</v>
      </c>
      <c r="AW592" s="14" t="s">
        <v>35</v>
      </c>
      <c r="AX592" s="14" t="s">
        <v>73</v>
      </c>
      <c r="AY592" s="232" t="s">
        <v>267</v>
      </c>
    </row>
    <row r="593" spans="2:51" s="14" customFormat="1" x14ac:dyDescent="0.2">
      <c r="B593" s="222"/>
      <c r="C593" s="223"/>
      <c r="D593" s="208" t="s">
        <v>278</v>
      </c>
      <c r="E593" s="224" t="s">
        <v>21</v>
      </c>
      <c r="F593" s="225" t="s">
        <v>705</v>
      </c>
      <c r="G593" s="223"/>
      <c r="H593" s="226">
        <v>2.9049999999999998</v>
      </c>
      <c r="I593" s="227"/>
      <c r="J593" s="223"/>
      <c r="K593" s="223"/>
      <c r="L593" s="228"/>
      <c r="M593" s="229"/>
      <c r="N593" s="230"/>
      <c r="O593" s="230"/>
      <c r="P593" s="230"/>
      <c r="Q593" s="230"/>
      <c r="R593" s="230"/>
      <c r="S593" s="230"/>
      <c r="T593" s="231"/>
      <c r="AT593" s="232" t="s">
        <v>278</v>
      </c>
      <c r="AU593" s="232" t="s">
        <v>82</v>
      </c>
      <c r="AV593" s="14" t="s">
        <v>82</v>
      </c>
      <c r="AW593" s="14" t="s">
        <v>35</v>
      </c>
      <c r="AX593" s="14" t="s">
        <v>73</v>
      </c>
      <c r="AY593" s="232" t="s">
        <v>267</v>
      </c>
    </row>
    <row r="594" spans="2:51" s="14" customFormat="1" x14ac:dyDescent="0.2">
      <c r="B594" s="222"/>
      <c r="C594" s="223"/>
      <c r="D594" s="208" t="s">
        <v>278</v>
      </c>
      <c r="E594" s="224" t="s">
        <v>21</v>
      </c>
      <c r="F594" s="225" t="s">
        <v>706</v>
      </c>
      <c r="G594" s="223"/>
      <c r="H594" s="226">
        <v>3.4860000000000002</v>
      </c>
      <c r="I594" s="227"/>
      <c r="J594" s="223"/>
      <c r="K594" s="223"/>
      <c r="L594" s="228"/>
      <c r="M594" s="229"/>
      <c r="N594" s="230"/>
      <c r="O594" s="230"/>
      <c r="P594" s="230"/>
      <c r="Q594" s="230"/>
      <c r="R594" s="230"/>
      <c r="S594" s="230"/>
      <c r="T594" s="231"/>
      <c r="AT594" s="232" t="s">
        <v>278</v>
      </c>
      <c r="AU594" s="232" t="s">
        <v>82</v>
      </c>
      <c r="AV594" s="14" t="s">
        <v>82</v>
      </c>
      <c r="AW594" s="14" t="s">
        <v>35</v>
      </c>
      <c r="AX594" s="14" t="s">
        <v>73</v>
      </c>
      <c r="AY594" s="232" t="s">
        <v>267</v>
      </c>
    </row>
    <row r="595" spans="2:51" s="14" customFormat="1" x14ac:dyDescent="0.2">
      <c r="B595" s="222"/>
      <c r="C595" s="223"/>
      <c r="D595" s="208" t="s">
        <v>278</v>
      </c>
      <c r="E595" s="224" t="s">
        <v>21</v>
      </c>
      <c r="F595" s="225" t="s">
        <v>707</v>
      </c>
      <c r="G595" s="223"/>
      <c r="H595" s="226">
        <v>0.495</v>
      </c>
      <c r="I595" s="227"/>
      <c r="J595" s="223"/>
      <c r="K595" s="223"/>
      <c r="L595" s="228"/>
      <c r="M595" s="229"/>
      <c r="N595" s="230"/>
      <c r="O595" s="230"/>
      <c r="P595" s="230"/>
      <c r="Q595" s="230"/>
      <c r="R595" s="230"/>
      <c r="S595" s="230"/>
      <c r="T595" s="231"/>
      <c r="AT595" s="232" t="s">
        <v>278</v>
      </c>
      <c r="AU595" s="232" t="s">
        <v>82</v>
      </c>
      <c r="AV595" s="14" t="s">
        <v>82</v>
      </c>
      <c r="AW595" s="14" t="s">
        <v>35</v>
      </c>
      <c r="AX595" s="14" t="s">
        <v>73</v>
      </c>
      <c r="AY595" s="232" t="s">
        <v>267</v>
      </c>
    </row>
    <row r="596" spans="2:51" s="14" customFormat="1" x14ac:dyDescent="0.2">
      <c r="B596" s="222"/>
      <c r="C596" s="223"/>
      <c r="D596" s="208" t="s">
        <v>278</v>
      </c>
      <c r="E596" s="224" t="s">
        <v>21</v>
      </c>
      <c r="F596" s="225" t="s">
        <v>708</v>
      </c>
      <c r="G596" s="223"/>
      <c r="H596" s="226">
        <v>0.39500000000000002</v>
      </c>
      <c r="I596" s="227"/>
      <c r="J596" s="223"/>
      <c r="K596" s="223"/>
      <c r="L596" s="228"/>
      <c r="M596" s="229"/>
      <c r="N596" s="230"/>
      <c r="O596" s="230"/>
      <c r="P596" s="230"/>
      <c r="Q596" s="230"/>
      <c r="R596" s="230"/>
      <c r="S596" s="230"/>
      <c r="T596" s="231"/>
      <c r="AT596" s="232" t="s">
        <v>278</v>
      </c>
      <c r="AU596" s="232" t="s">
        <v>82</v>
      </c>
      <c r="AV596" s="14" t="s">
        <v>82</v>
      </c>
      <c r="AW596" s="14" t="s">
        <v>35</v>
      </c>
      <c r="AX596" s="14" t="s">
        <v>73</v>
      </c>
      <c r="AY596" s="232" t="s">
        <v>267</v>
      </c>
    </row>
    <row r="597" spans="2:51" s="14" customFormat="1" x14ac:dyDescent="0.2">
      <c r="B597" s="222"/>
      <c r="C597" s="223"/>
      <c r="D597" s="208" t="s">
        <v>278</v>
      </c>
      <c r="E597" s="224" t="s">
        <v>21</v>
      </c>
      <c r="F597" s="225" t="s">
        <v>709</v>
      </c>
      <c r="G597" s="223"/>
      <c r="H597" s="226">
        <v>0.59499999999999997</v>
      </c>
      <c r="I597" s="227"/>
      <c r="J597" s="223"/>
      <c r="K597" s="223"/>
      <c r="L597" s="228"/>
      <c r="M597" s="229"/>
      <c r="N597" s="230"/>
      <c r="O597" s="230"/>
      <c r="P597" s="230"/>
      <c r="Q597" s="230"/>
      <c r="R597" s="230"/>
      <c r="S597" s="230"/>
      <c r="T597" s="231"/>
      <c r="AT597" s="232" t="s">
        <v>278</v>
      </c>
      <c r="AU597" s="232" t="s">
        <v>82</v>
      </c>
      <c r="AV597" s="14" t="s">
        <v>82</v>
      </c>
      <c r="AW597" s="14" t="s">
        <v>35</v>
      </c>
      <c r="AX597" s="14" t="s">
        <v>73</v>
      </c>
      <c r="AY597" s="232" t="s">
        <v>267</v>
      </c>
    </row>
    <row r="598" spans="2:51" s="14" customFormat="1" x14ac:dyDescent="0.2">
      <c r="B598" s="222"/>
      <c r="C598" s="223"/>
      <c r="D598" s="208" t="s">
        <v>278</v>
      </c>
      <c r="E598" s="224" t="s">
        <v>21</v>
      </c>
      <c r="F598" s="225" t="s">
        <v>709</v>
      </c>
      <c r="G598" s="223"/>
      <c r="H598" s="226">
        <v>0.59499999999999997</v>
      </c>
      <c r="I598" s="227"/>
      <c r="J598" s="223"/>
      <c r="K598" s="223"/>
      <c r="L598" s="228"/>
      <c r="M598" s="229"/>
      <c r="N598" s="230"/>
      <c r="O598" s="230"/>
      <c r="P598" s="230"/>
      <c r="Q598" s="230"/>
      <c r="R598" s="230"/>
      <c r="S598" s="230"/>
      <c r="T598" s="231"/>
      <c r="AT598" s="232" t="s">
        <v>278</v>
      </c>
      <c r="AU598" s="232" t="s">
        <v>82</v>
      </c>
      <c r="AV598" s="14" t="s">
        <v>82</v>
      </c>
      <c r="AW598" s="14" t="s">
        <v>35</v>
      </c>
      <c r="AX598" s="14" t="s">
        <v>73</v>
      </c>
      <c r="AY598" s="232" t="s">
        <v>267</v>
      </c>
    </row>
    <row r="599" spans="2:51" s="14" customFormat="1" x14ac:dyDescent="0.2">
      <c r="B599" s="222"/>
      <c r="C599" s="223"/>
      <c r="D599" s="208" t="s">
        <v>278</v>
      </c>
      <c r="E599" s="224" t="s">
        <v>21</v>
      </c>
      <c r="F599" s="225" t="s">
        <v>709</v>
      </c>
      <c r="G599" s="223"/>
      <c r="H599" s="226">
        <v>0.59499999999999997</v>
      </c>
      <c r="I599" s="227"/>
      <c r="J599" s="223"/>
      <c r="K599" s="223"/>
      <c r="L599" s="228"/>
      <c r="M599" s="229"/>
      <c r="N599" s="230"/>
      <c r="O599" s="230"/>
      <c r="P599" s="230"/>
      <c r="Q599" s="230"/>
      <c r="R599" s="230"/>
      <c r="S599" s="230"/>
      <c r="T599" s="231"/>
      <c r="AT599" s="232" t="s">
        <v>278</v>
      </c>
      <c r="AU599" s="232" t="s">
        <v>82</v>
      </c>
      <c r="AV599" s="14" t="s">
        <v>82</v>
      </c>
      <c r="AW599" s="14" t="s">
        <v>35</v>
      </c>
      <c r="AX599" s="14" t="s">
        <v>73</v>
      </c>
      <c r="AY599" s="232" t="s">
        <v>267</v>
      </c>
    </row>
    <row r="600" spans="2:51" s="14" customFormat="1" x14ac:dyDescent="0.2">
      <c r="B600" s="222"/>
      <c r="C600" s="223"/>
      <c r="D600" s="208" t="s">
        <v>278</v>
      </c>
      <c r="E600" s="224" t="s">
        <v>21</v>
      </c>
      <c r="F600" s="225" t="s">
        <v>710</v>
      </c>
      <c r="G600" s="223"/>
      <c r="H600" s="226">
        <v>2.0950000000000002</v>
      </c>
      <c r="I600" s="227"/>
      <c r="J600" s="223"/>
      <c r="K600" s="223"/>
      <c r="L600" s="228"/>
      <c r="M600" s="229"/>
      <c r="N600" s="230"/>
      <c r="O600" s="230"/>
      <c r="P600" s="230"/>
      <c r="Q600" s="230"/>
      <c r="R600" s="230"/>
      <c r="S600" s="230"/>
      <c r="T600" s="231"/>
      <c r="AT600" s="232" t="s">
        <v>278</v>
      </c>
      <c r="AU600" s="232" t="s">
        <v>82</v>
      </c>
      <c r="AV600" s="14" t="s">
        <v>82</v>
      </c>
      <c r="AW600" s="14" t="s">
        <v>35</v>
      </c>
      <c r="AX600" s="14" t="s">
        <v>73</v>
      </c>
      <c r="AY600" s="232" t="s">
        <v>267</v>
      </c>
    </row>
    <row r="601" spans="2:51" s="14" customFormat="1" x14ac:dyDescent="0.2">
      <c r="B601" s="222"/>
      <c r="C601" s="223"/>
      <c r="D601" s="208" t="s">
        <v>278</v>
      </c>
      <c r="E601" s="224" t="s">
        <v>21</v>
      </c>
      <c r="F601" s="225" t="s">
        <v>711</v>
      </c>
      <c r="G601" s="223"/>
      <c r="H601" s="226">
        <v>4.2</v>
      </c>
      <c r="I601" s="227"/>
      <c r="J601" s="223"/>
      <c r="K601" s="223"/>
      <c r="L601" s="228"/>
      <c r="M601" s="229"/>
      <c r="N601" s="230"/>
      <c r="O601" s="230"/>
      <c r="P601" s="230"/>
      <c r="Q601" s="230"/>
      <c r="R601" s="230"/>
      <c r="S601" s="230"/>
      <c r="T601" s="231"/>
      <c r="AT601" s="232" t="s">
        <v>278</v>
      </c>
      <c r="AU601" s="232" t="s">
        <v>82</v>
      </c>
      <c r="AV601" s="14" t="s">
        <v>82</v>
      </c>
      <c r="AW601" s="14" t="s">
        <v>35</v>
      </c>
      <c r="AX601" s="14" t="s">
        <v>73</v>
      </c>
      <c r="AY601" s="232" t="s">
        <v>267</v>
      </c>
    </row>
    <row r="602" spans="2:51" s="13" customFormat="1" x14ac:dyDescent="0.2">
      <c r="B602" s="212"/>
      <c r="C602" s="213"/>
      <c r="D602" s="208" t="s">
        <v>278</v>
      </c>
      <c r="E602" s="214" t="s">
        <v>21</v>
      </c>
      <c r="F602" s="215" t="s">
        <v>630</v>
      </c>
      <c r="G602" s="213"/>
      <c r="H602" s="214" t="s">
        <v>21</v>
      </c>
      <c r="I602" s="216"/>
      <c r="J602" s="213"/>
      <c r="K602" s="213"/>
      <c r="L602" s="217"/>
      <c r="M602" s="218"/>
      <c r="N602" s="219"/>
      <c r="O602" s="219"/>
      <c r="P602" s="219"/>
      <c r="Q602" s="219"/>
      <c r="R602" s="219"/>
      <c r="S602" s="219"/>
      <c r="T602" s="220"/>
      <c r="AT602" s="221" t="s">
        <v>278</v>
      </c>
      <c r="AU602" s="221" t="s">
        <v>82</v>
      </c>
      <c r="AV602" s="13" t="s">
        <v>80</v>
      </c>
      <c r="AW602" s="13" t="s">
        <v>35</v>
      </c>
      <c r="AX602" s="13" t="s">
        <v>73</v>
      </c>
      <c r="AY602" s="221" t="s">
        <v>267</v>
      </c>
    </row>
    <row r="603" spans="2:51" s="14" customFormat="1" x14ac:dyDescent="0.2">
      <c r="B603" s="222"/>
      <c r="C603" s="223"/>
      <c r="D603" s="208" t="s">
        <v>278</v>
      </c>
      <c r="E603" s="224" t="s">
        <v>21</v>
      </c>
      <c r="F603" s="225" t="s">
        <v>712</v>
      </c>
      <c r="G603" s="223"/>
      <c r="H603" s="226">
        <v>6.798</v>
      </c>
      <c r="I603" s="227"/>
      <c r="J603" s="223"/>
      <c r="K603" s="223"/>
      <c r="L603" s="228"/>
      <c r="M603" s="229"/>
      <c r="N603" s="230"/>
      <c r="O603" s="230"/>
      <c r="P603" s="230"/>
      <c r="Q603" s="230"/>
      <c r="R603" s="230"/>
      <c r="S603" s="230"/>
      <c r="T603" s="231"/>
      <c r="AT603" s="232" t="s">
        <v>278</v>
      </c>
      <c r="AU603" s="232" t="s">
        <v>82</v>
      </c>
      <c r="AV603" s="14" t="s">
        <v>82</v>
      </c>
      <c r="AW603" s="14" t="s">
        <v>35</v>
      </c>
      <c r="AX603" s="14" t="s">
        <v>73</v>
      </c>
      <c r="AY603" s="232" t="s">
        <v>267</v>
      </c>
    </row>
    <row r="604" spans="2:51" s="14" customFormat="1" x14ac:dyDescent="0.2">
      <c r="B604" s="222"/>
      <c r="C604" s="223"/>
      <c r="D604" s="208" t="s">
        <v>278</v>
      </c>
      <c r="E604" s="224" t="s">
        <v>21</v>
      </c>
      <c r="F604" s="225" t="s">
        <v>713</v>
      </c>
      <c r="G604" s="223"/>
      <c r="H604" s="226">
        <v>2.5739999999999998</v>
      </c>
      <c r="I604" s="227"/>
      <c r="J604" s="223"/>
      <c r="K604" s="223"/>
      <c r="L604" s="228"/>
      <c r="M604" s="229"/>
      <c r="N604" s="230"/>
      <c r="O604" s="230"/>
      <c r="P604" s="230"/>
      <c r="Q604" s="230"/>
      <c r="R604" s="230"/>
      <c r="S604" s="230"/>
      <c r="T604" s="231"/>
      <c r="AT604" s="232" t="s">
        <v>278</v>
      </c>
      <c r="AU604" s="232" t="s">
        <v>82</v>
      </c>
      <c r="AV604" s="14" t="s">
        <v>82</v>
      </c>
      <c r="AW604" s="14" t="s">
        <v>35</v>
      </c>
      <c r="AX604" s="14" t="s">
        <v>73</v>
      </c>
      <c r="AY604" s="232" t="s">
        <v>267</v>
      </c>
    </row>
    <row r="605" spans="2:51" s="14" customFormat="1" x14ac:dyDescent="0.2">
      <c r="B605" s="222"/>
      <c r="C605" s="223"/>
      <c r="D605" s="208" t="s">
        <v>278</v>
      </c>
      <c r="E605" s="224" t="s">
        <v>21</v>
      </c>
      <c r="F605" s="225" t="s">
        <v>714</v>
      </c>
      <c r="G605" s="223"/>
      <c r="H605" s="226">
        <v>0.92</v>
      </c>
      <c r="I605" s="227"/>
      <c r="J605" s="223"/>
      <c r="K605" s="223"/>
      <c r="L605" s="228"/>
      <c r="M605" s="229"/>
      <c r="N605" s="230"/>
      <c r="O605" s="230"/>
      <c r="P605" s="230"/>
      <c r="Q605" s="230"/>
      <c r="R605" s="230"/>
      <c r="S605" s="230"/>
      <c r="T605" s="231"/>
      <c r="AT605" s="232" t="s">
        <v>278</v>
      </c>
      <c r="AU605" s="232" t="s">
        <v>82</v>
      </c>
      <c r="AV605" s="14" t="s">
        <v>82</v>
      </c>
      <c r="AW605" s="14" t="s">
        <v>35</v>
      </c>
      <c r="AX605" s="14" t="s">
        <v>73</v>
      </c>
      <c r="AY605" s="232" t="s">
        <v>267</v>
      </c>
    </row>
    <row r="606" spans="2:51" s="14" customFormat="1" x14ac:dyDescent="0.2">
      <c r="B606" s="222"/>
      <c r="C606" s="223"/>
      <c r="D606" s="208" t="s">
        <v>278</v>
      </c>
      <c r="E606" s="224" t="s">
        <v>21</v>
      </c>
      <c r="F606" s="225" t="s">
        <v>715</v>
      </c>
      <c r="G606" s="223"/>
      <c r="H606" s="226">
        <v>1.895</v>
      </c>
      <c r="I606" s="227"/>
      <c r="J606" s="223"/>
      <c r="K606" s="223"/>
      <c r="L606" s="228"/>
      <c r="M606" s="229"/>
      <c r="N606" s="230"/>
      <c r="O606" s="230"/>
      <c r="P606" s="230"/>
      <c r="Q606" s="230"/>
      <c r="R606" s="230"/>
      <c r="S606" s="230"/>
      <c r="T606" s="231"/>
      <c r="AT606" s="232" t="s">
        <v>278</v>
      </c>
      <c r="AU606" s="232" t="s">
        <v>82</v>
      </c>
      <c r="AV606" s="14" t="s">
        <v>82</v>
      </c>
      <c r="AW606" s="14" t="s">
        <v>35</v>
      </c>
      <c r="AX606" s="14" t="s">
        <v>73</v>
      </c>
      <c r="AY606" s="232" t="s">
        <v>267</v>
      </c>
    </row>
    <row r="607" spans="2:51" s="14" customFormat="1" x14ac:dyDescent="0.2">
      <c r="B607" s="222"/>
      <c r="C607" s="223"/>
      <c r="D607" s="208" t="s">
        <v>278</v>
      </c>
      <c r="E607" s="224" t="s">
        <v>21</v>
      </c>
      <c r="F607" s="225" t="s">
        <v>716</v>
      </c>
      <c r="G607" s="223"/>
      <c r="H607" s="226">
        <v>3.2</v>
      </c>
      <c r="I607" s="227"/>
      <c r="J607" s="223"/>
      <c r="K607" s="223"/>
      <c r="L607" s="228"/>
      <c r="M607" s="229"/>
      <c r="N607" s="230"/>
      <c r="O607" s="230"/>
      <c r="P607" s="230"/>
      <c r="Q607" s="230"/>
      <c r="R607" s="230"/>
      <c r="S607" s="230"/>
      <c r="T607" s="231"/>
      <c r="AT607" s="232" t="s">
        <v>278</v>
      </c>
      <c r="AU607" s="232" t="s">
        <v>82</v>
      </c>
      <c r="AV607" s="14" t="s">
        <v>82</v>
      </c>
      <c r="AW607" s="14" t="s">
        <v>35</v>
      </c>
      <c r="AX607" s="14" t="s">
        <v>73</v>
      </c>
      <c r="AY607" s="232" t="s">
        <v>267</v>
      </c>
    </row>
    <row r="608" spans="2:51" s="16" customFormat="1" x14ac:dyDescent="0.2">
      <c r="B608" s="244"/>
      <c r="C608" s="245"/>
      <c r="D608" s="208" t="s">
        <v>278</v>
      </c>
      <c r="E608" s="246" t="s">
        <v>21</v>
      </c>
      <c r="F608" s="247" t="s">
        <v>355</v>
      </c>
      <c r="G608" s="245"/>
      <c r="H608" s="248">
        <v>205.89599999999999</v>
      </c>
      <c r="I608" s="249"/>
      <c r="J608" s="245"/>
      <c r="K608" s="245"/>
      <c r="L608" s="250"/>
      <c r="M608" s="251"/>
      <c r="N608" s="252"/>
      <c r="O608" s="252"/>
      <c r="P608" s="252"/>
      <c r="Q608" s="252"/>
      <c r="R608" s="252"/>
      <c r="S608" s="252"/>
      <c r="T608" s="253"/>
      <c r="AT608" s="254" t="s">
        <v>278</v>
      </c>
      <c r="AU608" s="254" t="s">
        <v>82</v>
      </c>
      <c r="AV608" s="16" t="s">
        <v>274</v>
      </c>
      <c r="AW608" s="16" t="s">
        <v>35</v>
      </c>
      <c r="AX608" s="16" t="s">
        <v>80</v>
      </c>
      <c r="AY608" s="254" t="s">
        <v>267</v>
      </c>
    </row>
    <row r="609" spans="1:65" s="2" customFormat="1" ht="16.5" customHeight="1" x14ac:dyDescent="0.2">
      <c r="A609" s="36"/>
      <c r="B609" s="37"/>
      <c r="C609" s="195" t="s">
        <v>717</v>
      </c>
      <c r="D609" s="195" t="s">
        <v>269</v>
      </c>
      <c r="E609" s="196" t="s">
        <v>718</v>
      </c>
      <c r="F609" s="197" t="s">
        <v>719</v>
      </c>
      <c r="G609" s="198" t="s">
        <v>272</v>
      </c>
      <c r="H609" s="199">
        <v>205.89599999999999</v>
      </c>
      <c r="I609" s="200"/>
      <c r="J609" s="201">
        <f>ROUND(I609*H609,2)</f>
        <v>0</v>
      </c>
      <c r="K609" s="197" t="s">
        <v>273</v>
      </c>
      <c r="L609" s="41"/>
      <c r="M609" s="202" t="s">
        <v>21</v>
      </c>
      <c r="N609" s="203" t="s">
        <v>44</v>
      </c>
      <c r="O609" s="66"/>
      <c r="P609" s="204">
        <f>O609*H609</f>
        <v>0</v>
      </c>
      <c r="Q609" s="204">
        <v>0</v>
      </c>
      <c r="R609" s="204">
        <f>Q609*H609</f>
        <v>0</v>
      </c>
      <c r="S609" s="204">
        <v>0</v>
      </c>
      <c r="T609" s="205">
        <f>S609*H609</f>
        <v>0</v>
      </c>
      <c r="U609" s="36"/>
      <c r="V609" s="36"/>
      <c r="W609" s="36"/>
      <c r="X609" s="36"/>
      <c r="Y609" s="36"/>
      <c r="Z609" s="36"/>
      <c r="AA609" s="36"/>
      <c r="AB609" s="36"/>
      <c r="AC609" s="36"/>
      <c r="AD609" s="36"/>
      <c r="AE609" s="36"/>
      <c r="AR609" s="206" t="s">
        <v>274</v>
      </c>
      <c r="AT609" s="206" t="s">
        <v>269</v>
      </c>
      <c r="AU609" s="206" t="s">
        <v>82</v>
      </c>
      <c r="AY609" s="19" t="s">
        <v>267</v>
      </c>
      <c r="BE609" s="207">
        <f>IF(N609="základní",J609,0)</f>
        <v>0</v>
      </c>
      <c r="BF609" s="207">
        <f>IF(N609="snížená",J609,0)</f>
        <v>0</v>
      </c>
      <c r="BG609" s="207">
        <f>IF(N609="zákl. přenesená",J609,0)</f>
        <v>0</v>
      </c>
      <c r="BH609" s="207">
        <f>IF(N609="sníž. přenesená",J609,0)</f>
        <v>0</v>
      </c>
      <c r="BI609" s="207">
        <f>IF(N609="nulová",J609,0)</f>
        <v>0</v>
      </c>
      <c r="BJ609" s="19" t="s">
        <v>80</v>
      </c>
      <c r="BK609" s="207">
        <f>ROUND(I609*H609,2)</f>
        <v>0</v>
      </c>
      <c r="BL609" s="19" t="s">
        <v>274</v>
      </c>
      <c r="BM609" s="206" t="s">
        <v>720</v>
      </c>
    </row>
    <row r="610" spans="1:65" s="2" customFormat="1" ht="97.5" x14ac:dyDescent="0.2">
      <c r="A610" s="36"/>
      <c r="B610" s="37"/>
      <c r="C610" s="38"/>
      <c r="D610" s="208" t="s">
        <v>276</v>
      </c>
      <c r="E610" s="38"/>
      <c r="F610" s="209" t="s">
        <v>643</v>
      </c>
      <c r="G610" s="38"/>
      <c r="H610" s="38"/>
      <c r="I610" s="118"/>
      <c r="J610" s="38"/>
      <c r="K610" s="38"/>
      <c r="L610" s="41"/>
      <c r="M610" s="210"/>
      <c r="N610" s="211"/>
      <c r="O610" s="66"/>
      <c r="P610" s="66"/>
      <c r="Q610" s="66"/>
      <c r="R610" s="66"/>
      <c r="S610" s="66"/>
      <c r="T610" s="67"/>
      <c r="U610" s="36"/>
      <c r="V610" s="36"/>
      <c r="W610" s="36"/>
      <c r="X610" s="36"/>
      <c r="Y610" s="36"/>
      <c r="Z610" s="36"/>
      <c r="AA610" s="36"/>
      <c r="AB610" s="36"/>
      <c r="AC610" s="36"/>
      <c r="AD610" s="36"/>
      <c r="AE610" s="36"/>
      <c r="AT610" s="19" t="s">
        <v>276</v>
      </c>
      <c r="AU610" s="19" t="s">
        <v>82</v>
      </c>
    </row>
    <row r="611" spans="1:65" s="14" customFormat="1" x14ac:dyDescent="0.2">
      <c r="B611" s="222"/>
      <c r="C611" s="223"/>
      <c r="D611" s="208" t="s">
        <v>278</v>
      </c>
      <c r="E611" s="224" t="s">
        <v>21</v>
      </c>
      <c r="F611" s="225" t="s">
        <v>721</v>
      </c>
      <c r="G611" s="223"/>
      <c r="H611" s="226">
        <v>205.89599999999999</v>
      </c>
      <c r="I611" s="227"/>
      <c r="J611" s="223"/>
      <c r="K611" s="223"/>
      <c r="L611" s="228"/>
      <c r="M611" s="229"/>
      <c r="N611" s="230"/>
      <c r="O611" s="230"/>
      <c r="P611" s="230"/>
      <c r="Q611" s="230"/>
      <c r="R611" s="230"/>
      <c r="S611" s="230"/>
      <c r="T611" s="231"/>
      <c r="AT611" s="232" t="s">
        <v>278</v>
      </c>
      <c r="AU611" s="232" t="s">
        <v>82</v>
      </c>
      <c r="AV611" s="14" t="s">
        <v>82</v>
      </c>
      <c r="AW611" s="14" t="s">
        <v>35</v>
      </c>
      <c r="AX611" s="14" t="s">
        <v>80</v>
      </c>
      <c r="AY611" s="232" t="s">
        <v>267</v>
      </c>
    </row>
    <row r="612" spans="1:65" s="2" customFormat="1" ht="21.75" customHeight="1" x14ac:dyDescent="0.2">
      <c r="A612" s="36"/>
      <c r="B612" s="37"/>
      <c r="C612" s="195" t="s">
        <v>722</v>
      </c>
      <c r="D612" s="195" t="s">
        <v>269</v>
      </c>
      <c r="E612" s="196" t="s">
        <v>723</v>
      </c>
      <c r="F612" s="197" t="s">
        <v>724</v>
      </c>
      <c r="G612" s="198" t="s">
        <v>395</v>
      </c>
      <c r="H612" s="199">
        <v>46.445</v>
      </c>
      <c r="I612" s="200"/>
      <c r="J612" s="201">
        <f>ROUND(I612*H612,2)</f>
        <v>0</v>
      </c>
      <c r="K612" s="197" t="s">
        <v>273</v>
      </c>
      <c r="L612" s="41"/>
      <c r="M612" s="202" t="s">
        <v>21</v>
      </c>
      <c r="N612" s="203" t="s">
        <v>44</v>
      </c>
      <c r="O612" s="66"/>
      <c r="P612" s="204">
        <f>O612*H612</f>
        <v>0</v>
      </c>
      <c r="Q612" s="204">
        <v>1.04881</v>
      </c>
      <c r="R612" s="204">
        <f>Q612*H612</f>
        <v>48.711980449999999</v>
      </c>
      <c r="S612" s="204">
        <v>0</v>
      </c>
      <c r="T612" s="205">
        <f>S612*H612</f>
        <v>0</v>
      </c>
      <c r="U612" s="36"/>
      <c r="V612" s="36"/>
      <c r="W612" s="36"/>
      <c r="X612" s="36"/>
      <c r="Y612" s="36"/>
      <c r="Z612" s="36"/>
      <c r="AA612" s="36"/>
      <c r="AB612" s="36"/>
      <c r="AC612" s="36"/>
      <c r="AD612" s="36"/>
      <c r="AE612" s="36"/>
      <c r="AR612" s="206" t="s">
        <v>274</v>
      </c>
      <c r="AT612" s="206" t="s">
        <v>269</v>
      </c>
      <c r="AU612" s="206" t="s">
        <v>82</v>
      </c>
      <c r="AY612" s="19" t="s">
        <v>267</v>
      </c>
      <c r="BE612" s="207">
        <f>IF(N612="základní",J612,0)</f>
        <v>0</v>
      </c>
      <c r="BF612" s="207">
        <f>IF(N612="snížená",J612,0)</f>
        <v>0</v>
      </c>
      <c r="BG612" s="207">
        <f>IF(N612="zákl. přenesená",J612,0)</f>
        <v>0</v>
      </c>
      <c r="BH612" s="207">
        <f>IF(N612="sníž. přenesená",J612,0)</f>
        <v>0</v>
      </c>
      <c r="BI612" s="207">
        <f>IF(N612="nulová",J612,0)</f>
        <v>0</v>
      </c>
      <c r="BJ612" s="19" t="s">
        <v>80</v>
      </c>
      <c r="BK612" s="207">
        <f>ROUND(I612*H612,2)</f>
        <v>0</v>
      </c>
      <c r="BL612" s="19" t="s">
        <v>274</v>
      </c>
      <c r="BM612" s="206" t="s">
        <v>725</v>
      </c>
    </row>
    <row r="613" spans="1:65" s="13" customFormat="1" x14ac:dyDescent="0.2">
      <c r="B613" s="212"/>
      <c r="C613" s="213"/>
      <c r="D613" s="208" t="s">
        <v>278</v>
      </c>
      <c r="E613" s="214" t="s">
        <v>21</v>
      </c>
      <c r="F613" s="215" t="s">
        <v>726</v>
      </c>
      <c r="G613" s="213"/>
      <c r="H613" s="214" t="s">
        <v>21</v>
      </c>
      <c r="I613" s="216"/>
      <c r="J613" s="213"/>
      <c r="K613" s="213"/>
      <c r="L613" s="217"/>
      <c r="M613" s="218"/>
      <c r="N613" s="219"/>
      <c r="O613" s="219"/>
      <c r="P613" s="219"/>
      <c r="Q613" s="219"/>
      <c r="R613" s="219"/>
      <c r="S613" s="219"/>
      <c r="T613" s="220"/>
      <c r="AT613" s="221" t="s">
        <v>278</v>
      </c>
      <c r="AU613" s="221" t="s">
        <v>82</v>
      </c>
      <c r="AV613" s="13" t="s">
        <v>80</v>
      </c>
      <c r="AW613" s="13" t="s">
        <v>35</v>
      </c>
      <c r="AX613" s="13" t="s">
        <v>73</v>
      </c>
      <c r="AY613" s="221" t="s">
        <v>267</v>
      </c>
    </row>
    <row r="614" spans="1:65" s="14" customFormat="1" x14ac:dyDescent="0.2">
      <c r="B614" s="222"/>
      <c r="C614" s="223"/>
      <c r="D614" s="208" t="s">
        <v>278</v>
      </c>
      <c r="E614" s="224" t="s">
        <v>21</v>
      </c>
      <c r="F614" s="225" t="s">
        <v>727</v>
      </c>
      <c r="G614" s="223"/>
      <c r="H614" s="226">
        <v>18.440000000000001</v>
      </c>
      <c r="I614" s="227"/>
      <c r="J614" s="223"/>
      <c r="K614" s="223"/>
      <c r="L614" s="228"/>
      <c r="M614" s="229"/>
      <c r="N614" s="230"/>
      <c r="O614" s="230"/>
      <c r="P614" s="230"/>
      <c r="Q614" s="230"/>
      <c r="R614" s="230"/>
      <c r="S614" s="230"/>
      <c r="T614" s="231"/>
      <c r="AT614" s="232" t="s">
        <v>278</v>
      </c>
      <c r="AU614" s="232" t="s">
        <v>82</v>
      </c>
      <c r="AV614" s="14" t="s">
        <v>82</v>
      </c>
      <c r="AW614" s="14" t="s">
        <v>35</v>
      </c>
      <c r="AX614" s="14" t="s">
        <v>73</v>
      </c>
      <c r="AY614" s="232" t="s">
        <v>267</v>
      </c>
    </row>
    <row r="615" spans="1:65" s="13" customFormat="1" x14ac:dyDescent="0.2">
      <c r="B615" s="212"/>
      <c r="C615" s="213"/>
      <c r="D615" s="208" t="s">
        <v>278</v>
      </c>
      <c r="E615" s="214" t="s">
        <v>21</v>
      </c>
      <c r="F615" s="215" t="s">
        <v>728</v>
      </c>
      <c r="G615" s="213"/>
      <c r="H615" s="214" t="s">
        <v>21</v>
      </c>
      <c r="I615" s="216"/>
      <c r="J615" s="213"/>
      <c r="K615" s="213"/>
      <c r="L615" s="217"/>
      <c r="M615" s="218"/>
      <c r="N615" s="219"/>
      <c r="O615" s="219"/>
      <c r="P615" s="219"/>
      <c r="Q615" s="219"/>
      <c r="R615" s="219"/>
      <c r="S615" s="219"/>
      <c r="T615" s="220"/>
      <c r="AT615" s="221" t="s">
        <v>278</v>
      </c>
      <c r="AU615" s="221" t="s">
        <v>82</v>
      </c>
      <c r="AV615" s="13" t="s">
        <v>80</v>
      </c>
      <c r="AW615" s="13" t="s">
        <v>35</v>
      </c>
      <c r="AX615" s="13" t="s">
        <v>73</v>
      </c>
      <c r="AY615" s="221" t="s">
        <v>267</v>
      </c>
    </row>
    <row r="616" spans="1:65" s="14" customFormat="1" x14ac:dyDescent="0.2">
      <c r="B616" s="222"/>
      <c r="C616" s="223"/>
      <c r="D616" s="208" t="s">
        <v>278</v>
      </c>
      <c r="E616" s="224" t="s">
        <v>21</v>
      </c>
      <c r="F616" s="225" t="s">
        <v>729</v>
      </c>
      <c r="G616" s="223"/>
      <c r="H616" s="226">
        <v>0.88</v>
      </c>
      <c r="I616" s="227"/>
      <c r="J616" s="223"/>
      <c r="K616" s="223"/>
      <c r="L616" s="228"/>
      <c r="M616" s="229"/>
      <c r="N616" s="230"/>
      <c r="O616" s="230"/>
      <c r="P616" s="230"/>
      <c r="Q616" s="230"/>
      <c r="R616" s="230"/>
      <c r="S616" s="230"/>
      <c r="T616" s="231"/>
      <c r="AT616" s="232" t="s">
        <v>278</v>
      </c>
      <c r="AU616" s="232" t="s">
        <v>82</v>
      </c>
      <c r="AV616" s="14" t="s">
        <v>82</v>
      </c>
      <c r="AW616" s="14" t="s">
        <v>35</v>
      </c>
      <c r="AX616" s="14" t="s">
        <v>73</v>
      </c>
      <c r="AY616" s="232" t="s">
        <v>267</v>
      </c>
    </row>
    <row r="617" spans="1:65" s="13" customFormat="1" x14ac:dyDescent="0.2">
      <c r="B617" s="212"/>
      <c r="C617" s="213"/>
      <c r="D617" s="208" t="s">
        <v>278</v>
      </c>
      <c r="E617" s="214" t="s">
        <v>21</v>
      </c>
      <c r="F617" s="215" t="s">
        <v>730</v>
      </c>
      <c r="G617" s="213"/>
      <c r="H617" s="214" t="s">
        <v>21</v>
      </c>
      <c r="I617" s="216"/>
      <c r="J617" s="213"/>
      <c r="K617" s="213"/>
      <c r="L617" s="217"/>
      <c r="M617" s="218"/>
      <c r="N617" s="219"/>
      <c r="O617" s="219"/>
      <c r="P617" s="219"/>
      <c r="Q617" s="219"/>
      <c r="R617" s="219"/>
      <c r="S617" s="219"/>
      <c r="T617" s="220"/>
      <c r="AT617" s="221" t="s">
        <v>278</v>
      </c>
      <c r="AU617" s="221" t="s">
        <v>82</v>
      </c>
      <c r="AV617" s="13" t="s">
        <v>80</v>
      </c>
      <c r="AW617" s="13" t="s">
        <v>35</v>
      </c>
      <c r="AX617" s="13" t="s">
        <v>73</v>
      </c>
      <c r="AY617" s="221" t="s">
        <v>267</v>
      </c>
    </row>
    <row r="618" spans="1:65" s="14" customFormat="1" x14ac:dyDescent="0.2">
      <c r="B618" s="222"/>
      <c r="C618" s="223"/>
      <c r="D618" s="208" t="s">
        <v>278</v>
      </c>
      <c r="E618" s="224" t="s">
        <v>21</v>
      </c>
      <c r="F618" s="225" t="s">
        <v>731</v>
      </c>
      <c r="G618" s="223"/>
      <c r="H618" s="226">
        <v>2.95</v>
      </c>
      <c r="I618" s="227"/>
      <c r="J618" s="223"/>
      <c r="K618" s="223"/>
      <c r="L618" s="228"/>
      <c r="M618" s="229"/>
      <c r="N618" s="230"/>
      <c r="O618" s="230"/>
      <c r="P618" s="230"/>
      <c r="Q618" s="230"/>
      <c r="R618" s="230"/>
      <c r="S618" s="230"/>
      <c r="T618" s="231"/>
      <c r="AT618" s="232" t="s">
        <v>278</v>
      </c>
      <c r="AU618" s="232" t="s">
        <v>82</v>
      </c>
      <c r="AV618" s="14" t="s">
        <v>82</v>
      </c>
      <c r="AW618" s="14" t="s">
        <v>35</v>
      </c>
      <c r="AX618" s="14" t="s">
        <v>73</v>
      </c>
      <c r="AY618" s="232" t="s">
        <v>267</v>
      </c>
    </row>
    <row r="619" spans="1:65" s="13" customFormat="1" x14ac:dyDescent="0.2">
      <c r="B619" s="212"/>
      <c r="C619" s="213"/>
      <c r="D619" s="208" t="s">
        <v>278</v>
      </c>
      <c r="E619" s="214" t="s">
        <v>21</v>
      </c>
      <c r="F619" s="215" t="s">
        <v>728</v>
      </c>
      <c r="G619" s="213"/>
      <c r="H619" s="214" t="s">
        <v>21</v>
      </c>
      <c r="I619" s="216"/>
      <c r="J619" s="213"/>
      <c r="K619" s="213"/>
      <c r="L619" s="217"/>
      <c r="M619" s="218"/>
      <c r="N619" s="219"/>
      <c r="O619" s="219"/>
      <c r="P619" s="219"/>
      <c r="Q619" s="219"/>
      <c r="R619" s="219"/>
      <c r="S619" s="219"/>
      <c r="T619" s="220"/>
      <c r="AT619" s="221" t="s">
        <v>278</v>
      </c>
      <c r="AU619" s="221" t="s">
        <v>82</v>
      </c>
      <c r="AV619" s="13" t="s">
        <v>80</v>
      </c>
      <c r="AW619" s="13" t="s">
        <v>35</v>
      </c>
      <c r="AX619" s="13" t="s">
        <v>73</v>
      </c>
      <c r="AY619" s="221" t="s">
        <v>267</v>
      </c>
    </row>
    <row r="620" spans="1:65" s="14" customFormat="1" x14ac:dyDescent="0.2">
      <c r="B620" s="222"/>
      <c r="C620" s="223"/>
      <c r="D620" s="208" t="s">
        <v>278</v>
      </c>
      <c r="E620" s="224" t="s">
        <v>21</v>
      </c>
      <c r="F620" s="225" t="s">
        <v>732</v>
      </c>
      <c r="G620" s="223"/>
      <c r="H620" s="226">
        <v>0.13500000000000001</v>
      </c>
      <c r="I620" s="227"/>
      <c r="J620" s="223"/>
      <c r="K620" s="223"/>
      <c r="L620" s="228"/>
      <c r="M620" s="229"/>
      <c r="N620" s="230"/>
      <c r="O620" s="230"/>
      <c r="P620" s="230"/>
      <c r="Q620" s="230"/>
      <c r="R620" s="230"/>
      <c r="S620" s="230"/>
      <c r="T620" s="231"/>
      <c r="AT620" s="232" t="s">
        <v>278</v>
      </c>
      <c r="AU620" s="232" t="s">
        <v>82</v>
      </c>
      <c r="AV620" s="14" t="s">
        <v>82</v>
      </c>
      <c r="AW620" s="14" t="s">
        <v>35</v>
      </c>
      <c r="AX620" s="14" t="s">
        <v>73</v>
      </c>
      <c r="AY620" s="232" t="s">
        <v>267</v>
      </c>
    </row>
    <row r="621" spans="1:65" s="13" customFormat="1" x14ac:dyDescent="0.2">
      <c r="B621" s="212"/>
      <c r="C621" s="213"/>
      <c r="D621" s="208" t="s">
        <v>278</v>
      </c>
      <c r="E621" s="214" t="s">
        <v>21</v>
      </c>
      <c r="F621" s="215" t="s">
        <v>733</v>
      </c>
      <c r="G621" s="213"/>
      <c r="H621" s="214" t="s">
        <v>21</v>
      </c>
      <c r="I621" s="216"/>
      <c r="J621" s="213"/>
      <c r="K621" s="213"/>
      <c r="L621" s="217"/>
      <c r="M621" s="218"/>
      <c r="N621" s="219"/>
      <c r="O621" s="219"/>
      <c r="P621" s="219"/>
      <c r="Q621" s="219"/>
      <c r="R621" s="219"/>
      <c r="S621" s="219"/>
      <c r="T621" s="220"/>
      <c r="AT621" s="221" t="s">
        <v>278</v>
      </c>
      <c r="AU621" s="221" t="s">
        <v>82</v>
      </c>
      <c r="AV621" s="13" t="s">
        <v>80</v>
      </c>
      <c r="AW621" s="13" t="s">
        <v>35</v>
      </c>
      <c r="AX621" s="13" t="s">
        <v>73</v>
      </c>
      <c r="AY621" s="221" t="s">
        <v>267</v>
      </c>
    </row>
    <row r="622" spans="1:65" s="14" customFormat="1" x14ac:dyDescent="0.2">
      <c r="B622" s="222"/>
      <c r="C622" s="223"/>
      <c r="D622" s="208" t="s">
        <v>278</v>
      </c>
      <c r="E622" s="224" t="s">
        <v>21</v>
      </c>
      <c r="F622" s="225" t="s">
        <v>734</v>
      </c>
      <c r="G622" s="223"/>
      <c r="H622" s="226">
        <v>23.1</v>
      </c>
      <c r="I622" s="227"/>
      <c r="J622" s="223"/>
      <c r="K622" s="223"/>
      <c r="L622" s="228"/>
      <c r="M622" s="229"/>
      <c r="N622" s="230"/>
      <c r="O622" s="230"/>
      <c r="P622" s="230"/>
      <c r="Q622" s="230"/>
      <c r="R622" s="230"/>
      <c r="S622" s="230"/>
      <c r="T622" s="231"/>
      <c r="AT622" s="232" t="s">
        <v>278</v>
      </c>
      <c r="AU622" s="232" t="s">
        <v>82</v>
      </c>
      <c r="AV622" s="14" t="s">
        <v>82</v>
      </c>
      <c r="AW622" s="14" t="s">
        <v>35</v>
      </c>
      <c r="AX622" s="14" t="s">
        <v>73</v>
      </c>
      <c r="AY622" s="232" t="s">
        <v>267</v>
      </c>
    </row>
    <row r="623" spans="1:65" s="13" customFormat="1" x14ac:dyDescent="0.2">
      <c r="B623" s="212"/>
      <c r="C623" s="213"/>
      <c r="D623" s="208" t="s">
        <v>278</v>
      </c>
      <c r="E623" s="214" t="s">
        <v>21</v>
      </c>
      <c r="F623" s="215" t="s">
        <v>728</v>
      </c>
      <c r="G623" s="213"/>
      <c r="H623" s="214" t="s">
        <v>21</v>
      </c>
      <c r="I623" s="216"/>
      <c r="J623" s="213"/>
      <c r="K623" s="213"/>
      <c r="L623" s="217"/>
      <c r="M623" s="218"/>
      <c r="N623" s="219"/>
      <c r="O623" s="219"/>
      <c r="P623" s="219"/>
      <c r="Q623" s="219"/>
      <c r="R623" s="219"/>
      <c r="S623" s="219"/>
      <c r="T623" s="220"/>
      <c r="AT623" s="221" t="s">
        <v>278</v>
      </c>
      <c r="AU623" s="221" t="s">
        <v>82</v>
      </c>
      <c r="AV623" s="13" t="s">
        <v>80</v>
      </c>
      <c r="AW623" s="13" t="s">
        <v>35</v>
      </c>
      <c r="AX623" s="13" t="s">
        <v>73</v>
      </c>
      <c r="AY623" s="221" t="s">
        <v>267</v>
      </c>
    </row>
    <row r="624" spans="1:65" s="14" customFormat="1" x14ac:dyDescent="0.2">
      <c r="B624" s="222"/>
      <c r="C624" s="223"/>
      <c r="D624" s="208" t="s">
        <v>278</v>
      </c>
      <c r="E624" s="224" t="s">
        <v>21</v>
      </c>
      <c r="F624" s="225" t="s">
        <v>735</v>
      </c>
      <c r="G624" s="223"/>
      <c r="H624" s="226">
        <v>0.94</v>
      </c>
      <c r="I624" s="227"/>
      <c r="J624" s="223"/>
      <c r="K624" s="223"/>
      <c r="L624" s="228"/>
      <c r="M624" s="229"/>
      <c r="N624" s="230"/>
      <c r="O624" s="230"/>
      <c r="P624" s="230"/>
      <c r="Q624" s="230"/>
      <c r="R624" s="230"/>
      <c r="S624" s="230"/>
      <c r="T624" s="231"/>
      <c r="AT624" s="232" t="s">
        <v>278</v>
      </c>
      <c r="AU624" s="232" t="s">
        <v>82</v>
      </c>
      <c r="AV624" s="14" t="s">
        <v>82</v>
      </c>
      <c r="AW624" s="14" t="s">
        <v>35</v>
      </c>
      <c r="AX624" s="14" t="s">
        <v>73</v>
      </c>
      <c r="AY624" s="232" t="s">
        <v>267</v>
      </c>
    </row>
    <row r="625" spans="1:65" s="16" customFormat="1" x14ac:dyDescent="0.2">
      <c r="B625" s="244"/>
      <c r="C625" s="245"/>
      <c r="D625" s="208" t="s">
        <v>278</v>
      </c>
      <c r="E625" s="246" t="s">
        <v>21</v>
      </c>
      <c r="F625" s="247" t="s">
        <v>355</v>
      </c>
      <c r="G625" s="245"/>
      <c r="H625" s="248">
        <v>46.445</v>
      </c>
      <c r="I625" s="249"/>
      <c r="J625" s="245"/>
      <c r="K625" s="245"/>
      <c r="L625" s="250"/>
      <c r="M625" s="251"/>
      <c r="N625" s="252"/>
      <c r="O625" s="252"/>
      <c r="P625" s="252"/>
      <c r="Q625" s="252"/>
      <c r="R625" s="252"/>
      <c r="S625" s="252"/>
      <c r="T625" s="253"/>
      <c r="AT625" s="254" t="s">
        <v>278</v>
      </c>
      <c r="AU625" s="254" t="s">
        <v>82</v>
      </c>
      <c r="AV625" s="16" t="s">
        <v>274</v>
      </c>
      <c r="AW625" s="16" t="s">
        <v>35</v>
      </c>
      <c r="AX625" s="16" t="s">
        <v>80</v>
      </c>
      <c r="AY625" s="254" t="s">
        <v>267</v>
      </c>
    </row>
    <row r="626" spans="1:65" s="2" customFormat="1" ht="33" customHeight="1" x14ac:dyDescent="0.2">
      <c r="A626" s="36"/>
      <c r="B626" s="37"/>
      <c r="C626" s="195" t="s">
        <v>736</v>
      </c>
      <c r="D626" s="195" t="s">
        <v>269</v>
      </c>
      <c r="E626" s="196" t="s">
        <v>737</v>
      </c>
      <c r="F626" s="197" t="s">
        <v>738</v>
      </c>
      <c r="G626" s="198" t="s">
        <v>272</v>
      </c>
      <c r="H626" s="199">
        <v>7</v>
      </c>
      <c r="I626" s="200"/>
      <c r="J626" s="201">
        <f>ROUND(I626*H626,2)</f>
        <v>0</v>
      </c>
      <c r="K626" s="197" t="s">
        <v>273</v>
      </c>
      <c r="L626" s="41"/>
      <c r="M626" s="202" t="s">
        <v>21</v>
      </c>
      <c r="N626" s="203" t="s">
        <v>44</v>
      </c>
      <c r="O626" s="66"/>
      <c r="P626" s="204">
        <f>O626*H626</f>
        <v>0</v>
      </c>
      <c r="Q626" s="204">
        <v>0.25825999999999999</v>
      </c>
      <c r="R626" s="204">
        <f>Q626*H626</f>
        <v>1.80782</v>
      </c>
      <c r="S626" s="204">
        <v>0</v>
      </c>
      <c r="T626" s="205">
        <f>S626*H626</f>
        <v>0</v>
      </c>
      <c r="U626" s="36"/>
      <c r="V626" s="36"/>
      <c r="W626" s="36"/>
      <c r="X626" s="36"/>
      <c r="Y626" s="36"/>
      <c r="Z626" s="36"/>
      <c r="AA626" s="36"/>
      <c r="AB626" s="36"/>
      <c r="AC626" s="36"/>
      <c r="AD626" s="36"/>
      <c r="AE626" s="36"/>
      <c r="AR626" s="206" t="s">
        <v>274</v>
      </c>
      <c r="AT626" s="206" t="s">
        <v>269</v>
      </c>
      <c r="AU626" s="206" t="s">
        <v>82</v>
      </c>
      <c r="AY626" s="19" t="s">
        <v>267</v>
      </c>
      <c r="BE626" s="207">
        <f>IF(N626="základní",J626,0)</f>
        <v>0</v>
      </c>
      <c r="BF626" s="207">
        <f>IF(N626="snížená",J626,0)</f>
        <v>0</v>
      </c>
      <c r="BG626" s="207">
        <f>IF(N626="zákl. přenesená",J626,0)</f>
        <v>0</v>
      </c>
      <c r="BH626" s="207">
        <f>IF(N626="sníž. přenesená",J626,0)</f>
        <v>0</v>
      </c>
      <c r="BI626" s="207">
        <f>IF(N626="nulová",J626,0)</f>
        <v>0</v>
      </c>
      <c r="BJ626" s="19" t="s">
        <v>80</v>
      </c>
      <c r="BK626" s="207">
        <f>ROUND(I626*H626,2)</f>
        <v>0</v>
      </c>
      <c r="BL626" s="19" t="s">
        <v>274</v>
      </c>
      <c r="BM626" s="206" t="s">
        <v>739</v>
      </c>
    </row>
    <row r="627" spans="1:65" s="13" customFormat="1" x14ac:dyDescent="0.2">
      <c r="B627" s="212"/>
      <c r="C627" s="213"/>
      <c r="D627" s="208" t="s">
        <v>278</v>
      </c>
      <c r="E627" s="214" t="s">
        <v>21</v>
      </c>
      <c r="F627" s="215" t="s">
        <v>740</v>
      </c>
      <c r="G627" s="213"/>
      <c r="H627" s="214" t="s">
        <v>21</v>
      </c>
      <c r="I627" s="216"/>
      <c r="J627" s="213"/>
      <c r="K627" s="213"/>
      <c r="L627" s="217"/>
      <c r="M627" s="218"/>
      <c r="N627" s="219"/>
      <c r="O627" s="219"/>
      <c r="P627" s="219"/>
      <c r="Q627" s="219"/>
      <c r="R627" s="219"/>
      <c r="S627" s="219"/>
      <c r="T627" s="220"/>
      <c r="AT627" s="221" t="s">
        <v>278</v>
      </c>
      <c r="AU627" s="221" t="s">
        <v>82</v>
      </c>
      <c r="AV627" s="13" t="s">
        <v>80</v>
      </c>
      <c r="AW627" s="13" t="s">
        <v>35</v>
      </c>
      <c r="AX627" s="13" t="s">
        <v>73</v>
      </c>
      <c r="AY627" s="221" t="s">
        <v>267</v>
      </c>
    </row>
    <row r="628" spans="1:65" s="14" customFormat="1" x14ac:dyDescent="0.2">
      <c r="B628" s="222"/>
      <c r="C628" s="223"/>
      <c r="D628" s="208" t="s">
        <v>278</v>
      </c>
      <c r="E628" s="224" t="s">
        <v>21</v>
      </c>
      <c r="F628" s="225" t="s">
        <v>741</v>
      </c>
      <c r="G628" s="223"/>
      <c r="H628" s="226">
        <v>7</v>
      </c>
      <c r="I628" s="227"/>
      <c r="J628" s="223"/>
      <c r="K628" s="223"/>
      <c r="L628" s="228"/>
      <c r="M628" s="229"/>
      <c r="N628" s="230"/>
      <c r="O628" s="230"/>
      <c r="P628" s="230"/>
      <c r="Q628" s="230"/>
      <c r="R628" s="230"/>
      <c r="S628" s="230"/>
      <c r="T628" s="231"/>
      <c r="AT628" s="232" t="s">
        <v>278</v>
      </c>
      <c r="AU628" s="232" t="s">
        <v>82</v>
      </c>
      <c r="AV628" s="14" t="s">
        <v>82</v>
      </c>
      <c r="AW628" s="14" t="s">
        <v>35</v>
      </c>
      <c r="AX628" s="14" t="s">
        <v>80</v>
      </c>
      <c r="AY628" s="232" t="s">
        <v>267</v>
      </c>
    </row>
    <row r="629" spans="1:65" s="2" customFormat="1" ht="21.75" customHeight="1" x14ac:dyDescent="0.2">
      <c r="A629" s="36"/>
      <c r="B629" s="37"/>
      <c r="C629" s="195" t="s">
        <v>742</v>
      </c>
      <c r="D629" s="195" t="s">
        <v>269</v>
      </c>
      <c r="E629" s="196" t="s">
        <v>743</v>
      </c>
      <c r="F629" s="197" t="s">
        <v>744</v>
      </c>
      <c r="G629" s="198" t="s">
        <v>395</v>
      </c>
      <c r="H629" s="199">
        <v>0.1</v>
      </c>
      <c r="I629" s="200"/>
      <c r="J629" s="201">
        <f>ROUND(I629*H629,2)</f>
        <v>0</v>
      </c>
      <c r="K629" s="197" t="s">
        <v>273</v>
      </c>
      <c r="L629" s="41"/>
      <c r="M629" s="202" t="s">
        <v>21</v>
      </c>
      <c r="N629" s="203" t="s">
        <v>44</v>
      </c>
      <c r="O629" s="66"/>
      <c r="P629" s="204">
        <f>O629*H629</f>
        <v>0</v>
      </c>
      <c r="Q629" s="204">
        <v>1.7090000000000001E-2</v>
      </c>
      <c r="R629" s="204">
        <f>Q629*H629</f>
        <v>1.7090000000000002E-3</v>
      </c>
      <c r="S629" s="204">
        <v>0</v>
      </c>
      <c r="T629" s="205">
        <f>S629*H629</f>
        <v>0</v>
      </c>
      <c r="U629" s="36"/>
      <c r="V629" s="36"/>
      <c r="W629" s="36"/>
      <c r="X629" s="36"/>
      <c r="Y629" s="36"/>
      <c r="Z629" s="36"/>
      <c r="AA629" s="36"/>
      <c r="AB629" s="36"/>
      <c r="AC629" s="36"/>
      <c r="AD629" s="36"/>
      <c r="AE629" s="36"/>
      <c r="AR629" s="206" t="s">
        <v>274</v>
      </c>
      <c r="AT629" s="206" t="s">
        <v>269</v>
      </c>
      <c r="AU629" s="206" t="s">
        <v>82</v>
      </c>
      <c r="AY629" s="19" t="s">
        <v>267</v>
      </c>
      <c r="BE629" s="207">
        <f>IF(N629="základní",J629,0)</f>
        <v>0</v>
      </c>
      <c r="BF629" s="207">
        <f>IF(N629="snížená",J629,0)</f>
        <v>0</v>
      </c>
      <c r="BG629" s="207">
        <f>IF(N629="zákl. přenesená",J629,0)</f>
        <v>0</v>
      </c>
      <c r="BH629" s="207">
        <f>IF(N629="sníž. přenesená",J629,0)</f>
        <v>0</v>
      </c>
      <c r="BI629" s="207">
        <f>IF(N629="nulová",J629,0)</f>
        <v>0</v>
      </c>
      <c r="BJ629" s="19" t="s">
        <v>80</v>
      </c>
      <c r="BK629" s="207">
        <f>ROUND(I629*H629,2)</f>
        <v>0</v>
      </c>
      <c r="BL629" s="19" t="s">
        <v>274</v>
      </c>
      <c r="BM629" s="206" t="s">
        <v>745</v>
      </c>
    </row>
    <row r="630" spans="1:65" s="2" customFormat="1" ht="58.5" x14ac:dyDescent="0.2">
      <c r="A630" s="36"/>
      <c r="B630" s="37"/>
      <c r="C630" s="38"/>
      <c r="D630" s="208" t="s">
        <v>276</v>
      </c>
      <c r="E630" s="38"/>
      <c r="F630" s="209" t="s">
        <v>746</v>
      </c>
      <c r="G630" s="38"/>
      <c r="H630" s="38"/>
      <c r="I630" s="118"/>
      <c r="J630" s="38"/>
      <c r="K630" s="38"/>
      <c r="L630" s="41"/>
      <c r="M630" s="210"/>
      <c r="N630" s="211"/>
      <c r="O630" s="66"/>
      <c r="P630" s="66"/>
      <c r="Q630" s="66"/>
      <c r="R630" s="66"/>
      <c r="S630" s="66"/>
      <c r="T630" s="67"/>
      <c r="U630" s="36"/>
      <c r="V630" s="36"/>
      <c r="W630" s="36"/>
      <c r="X630" s="36"/>
      <c r="Y630" s="36"/>
      <c r="Z630" s="36"/>
      <c r="AA630" s="36"/>
      <c r="AB630" s="36"/>
      <c r="AC630" s="36"/>
      <c r="AD630" s="36"/>
      <c r="AE630" s="36"/>
      <c r="AT630" s="19" t="s">
        <v>276</v>
      </c>
      <c r="AU630" s="19" t="s">
        <v>82</v>
      </c>
    </row>
    <row r="631" spans="1:65" s="13" customFormat="1" x14ac:dyDescent="0.2">
      <c r="B631" s="212"/>
      <c r="C631" s="213"/>
      <c r="D631" s="208" t="s">
        <v>278</v>
      </c>
      <c r="E631" s="214" t="s">
        <v>21</v>
      </c>
      <c r="F631" s="215" t="s">
        <v>747</v>
      </c>
      <c r="G631" s="213"/>
      <c r="H631" s="214" t="s">
        <v>21</v>
      </c>
      <c r="I631" s="216"/>
      <c r="J631" s="213"/>
      <c r="K631" s="213"/>
      <c r="L631" s="217"/>
      <c r="M631" s="218"/>
      <c r="N631" s="219"/>
      <c r="O631" s="219"/>
      <c r="P631" s="219"/>
      <c r="Q631" s="219"/>
      <c r="R631" s="219"/>
      <c r="S631" s="219"/>
      <c r="T631" s="220"/>
      <c r="AT631" s="221" t="s">
        <v>278</v>
      </c>
      <c r="AU631" s="221" t="s">
        <v>82</v>
      </c>
      <c r="AV631" s="13" t="s">
        <v>80</v>
      </c>
      <c r="AW631" s="13" t="s">
        <v>35</v>
      </c>
      <c r="AX631" s="13" t="s">
        <v>73</v>
      </c>
      <c r="AY631" s="221" t="s">
        <v>267</v>
      </c>
    </row>
    <row r="632" spans="1:65" s="13" customFormat="1" x14ac:dyDescent="0.2">
      <c r="B632" s="212"/>
      <c r="C632" s="213"/>
      <c r="D632" s="208" t="s">
        <v>278</v>
      </c>
      <c r="E632" s="214" t="s">
        <v>21</v>
      </c>
      <c r="F632" s="215" t="s">
        <v>748</v>
      </c>
      <c r="G632" s="213"/>
      <c r="H632" s="214" t="s">
        <v>21</v>
      </c>
      <c r="I632" s="216"/>
      <c r="J632" s="213"/>
      <c r="K632" s="213"/>
      <c r="L632" s="217"/>
      <c r="M632" s="218"/>
      <c r="N632" s="219"/>
      <c r="O632" s="219"/>
      <c r="P632" s="219"/>
      <c r="Q632" s="219"/>
      <c r="R632" s="219"/>
      <c r="S632" s="219"/>
      <c r="T632" s="220"/>
      <c r="AT632" s="221" t="s">
        <v>278</v>
      </c>
      <c r="AU632" s="221" t="s">
        <v>82</v>
      </c>
      <c r="AV632" s="13" t="s">
        <v>80</v>
      </c>
      <c r="AW632" s="13" t="s">
        <v>35</v>
      </c>
      <c r="AX632" s="13" t="s">
        <v>73</v>
      </c>
      <c r="AY632" s="221" t="s">
        <v>267</v>
      </c>
    </row>
    <row r="633" spans="1:65" s="14" customFormat="1" x14ac:dyDescent="0.2">
      <c r="B633" s="222"/>
      <c r="C633" s="223"/>
      <c r="D633" s="208" t="s">
        <v>278</v>
      </c>
      <c r="E633" s="224" t="s">
        <v>21</v>
      </c>
      <c r="F633" s="225" t="s">
        <v>749</v>
      </c>
      <c r="G633" s="223"/>
      <c r="H633" s="226">
        <v>0.1</v>
      </c>
      <c r="I633" s="227"/>
      <c r="J633" s="223"/>
      <c r="K633" s="223"/>
      <c r="L633" s="228"/>
      <c r="M633" s="229"/>
      <c r="N633" s="230"/>
      <c r="O633" s="230"/>
      <c r="P633" s="230"/>
      <c r="Q633" s="230"/>
      <c r="R633" s="230"/>
      <c r="S633" s="230"/>
      <c r="T633" s="231"/>
      <c r="AT633" s="232" t="s">
        <v>278</v>
      </c>
      <c r="AU633" s="232" t="s">
        <v>82</v>
      </c>
      <c r="AV633" s="14" t="s">
        <v>82</v>
      </c>
      <c r="AW633" s="14" t="s">
        <v>35</v>
      </c>
      <c r="AX633" s="14" t="s">
        <v>80</v>
      </c>
      <c r="AY633" s="232" t="s">
        <v>267</v>
      </c>
    </row>
    <row r="634" spans="1:65" s="2" customFormat="1" ht="16.5" customHeight="1" x14ac:dyDescent="0.2">
      <c r="A634" s="36"/>
      <c r="B634" s="37"/>
      <c r="C634" s="255" t="s">
        <v>750</v>
      </c>
      <c r="D634" s="255" t="s">
        <v>751</v>
      </c>
      <c r="E634" s="256" t="s">
        <v>752</v>
      </c>
      <c r="F634" s="257" t="s">
        <v>753</v>
      </c>
      <c r="G634" s="258" t="s">
        <v>395</v>
      </c>
      <c r="H634" s="259">
        <v>0.11</v>
      </c>
      <c r="I634" s="260"/>
      <c r="J634" s="261">
        <f>ROUND(I634*H634,2)</f>
        <v>0</v>
      </c>
      <c r="K634" s="257" t="s">
        <v>273</v>
      </c>
      <c r="L634" s="262"/>
      <c r="M634" s="263" t="s">
        <v>21</v>
      </c>
      <c r="N634" s="264" t="s">
        <v>44</v>
      </c>
      <c r="O634" s="66"/>
      <c r="P634" s="204">
        <f>O634*H634</f>
        <v>0</v>
      </c>
      <c r="Q634" s="204">
        <v>1</v>
      </c>
      <c r="R634" s="204">
        <f>Q634*H634</f>
        <v>0.11</v>
      </c>
      <c r="S634" s="204">
        <v>0</v>
      </c>
      <c r="T634" s="205">
        <f>S634*H634</f>
        <v>0</v>
      </c>
      <c r="U634" s="36"/>
      <c r="V634" s="36"/>
      <c r="W634" s="36"/>
      <c r="X634" s="36"/>
      <c r="Y634" s="36"/>
      <c r="Z634" s="36"/>
      <c r="AA634" s="36"/>
      <c r="AB634" s="36"/>
      <c r="AC634" s="36"/>
      <c r="AD634" s="36"/>
      <c r="AE634" s="36"/>
      <c r="AR634" s="206" t="s">
        <v>356</v>
      </c>
      <c r="AT634" s="206" t="s">
        <v>751</v>
      </c>
      <c r="AU634" s="206" t="s">
        <v>82</v>
      </c>
      <c r="AY634" s="19" t="s">
        <v>267</v>
      </c>
      <c r="BE634" s="207">
        <f>IF(N634="základní",J634,0)</f>
        <v>0</v>
      </c>
      <c r="BF634" s="207">
        <f>IF(N634="snížená",J634,0)</f>
        <v>0</v>
      </c>
      <c r="BG634" s="207">
        <f>IF(N634="zákl. přenesená",J634,0)</f>
        <v>0</v>
      </c>
      <c r="BH634" s="207">
        <f>IF(N634="sníž. přenesená",J634,0)</f>
        <v>0</v>
      </c>
      <c r="BI634" s="207">
        <f>IF(N634="nulová",J634,0)</f>
        <v>0</v>
      </c>
      <c r="BJ634" s="19" t="s">
        <v>80</v>
      </c>
      <c r="BK634" s="207">
        <f>ROUND(I634*H634,2)</f>
        <v>0</v>
      </c>
      <c r="BL634" s="19" t="s">
        <v>274</v>
      </c>
      <c r="BM634" s="206" t="s">
        <v>754</v>
      </c>
    </row>
    <row r="635" spans="1:65" s="14" customFormat="1" x14ac:dyDescent="0.2">
      <c r="B635" s="222"/>
      <c r="C635" s="223"/>
      <c r="D635" s="208" t="s">
        <v>278</v>
      </c>
      <c r="E635" s="224" t="s">
        <v>21</v>
      </c>
      <c r="F635" s="225" t="s">
        <v>755</v>
      </c>
      <c r="G635" s="223"/>
      <c r="H635" s="226">
        <v>0.11</v>
      </c>
      <c r="I635" s="227"/>
      <c r="J635" s="223"/>
      <c r="K635" s="223"/>
      <c r="L635" s="228"/>
      <c r="M635" s="229"/>
      <c r="N635" s="230"/>
      <c r="O635" s="230"/>
      <c r="P635" s="230"/>
      <c r="Q635" s="230"/>
      <c r="R635" s="230"/>
      <c r="S635" s="230"/>
      <c r="T635" s="231"/>
      <c r="AT635" s="232" t="s">
        <v>278</v>
      </c>
      <c r="AU635" s="232" t="s">
        <v>82</v>
      </c>
      <c r="AV635" s="14" t="s">
        <v>82</v>
      </c>
      <c r="AW635" s="14" t="s">
        <v>35</v>
      </c>
      <c r="AX635" s="14" t="s">
        <v>80</v>
      </c>
      <c r="AY635" s="232" t="s">
        <v>267</v>
      </c>
    </row>
    <row r="636" spans="1:65" s="2" customFormat="1" ht="21.75" customHeight="1" x14ac:dyDescent="0.2">
      <c r="A636" s="36"/>
      <c r="B636" s="37"/>
      <c r="C636" s="195" t="s">
        <v>756</v>
      </c>
      <c r="D636" s="195" t="s">
        <v>269</v>
      </c>
      <c r="E636" s="196" t="s">
        <v>757</v>
      </c>
      <c r="F636" s="197" t="s">
        <v>758</v>
      </c>
      <c r="G636" s="198" t="s">
        <v>320</v>
      </c>
      <c r="H636" s="199">
        <v>18.268999999999998</v>
      </c>
      <c r="I636" s="200"/>
      <c r="J636" s="201">
        <f>ROUND(I636*H636,2)</f>
        <v>0</v>
      </c>
      <c r="K636" s="197" t="s">
        <v>273</v>
      </c>
      <c r="L636" s="41"/>
      <c r="M636" s="202" t="s">
        <v>21</v>
      </c>
      <c r="N636" s="203" t="s">
        <v>44</v>
      </c>
      <c r="O636" s="66"/>
      <c r="P636" s="204">
        <f>O636*H636</f>
        <v>0</v>
      </c>
      <c r="Q636" s="204">
        <v>2.45329</v>
      </c>
      <c r="R636" s="204">
        <f>Q636*H636</f>
        <v>44.819155009999996</v>
      </c>
      <c r="S636" s="204">
        <v>0</v>
      </c>
      <c r="T636" s="205">
        <f>S636*H636</f>
        <v>0</v>
      </c>
      <c r="U636" s="36"/>
      <c r="V636" s="36"/>
      <c r="W636" s="36"/>
      <c r="X636" s="36"/>
      <c r="Y636" s="36"/>
      <c r="Z636" s="36"/>
      <c r="AA636" s="36"/>
      <c r="AB636" s="36"/>
      <c r="AC636" s="36"/>
      <c r="AD636" s="36"/>
      <c r="AE636" s="36"/>
      <c r="AR636" s="206" t="s">
        <v>274</v>
      </c>
      <c r="AT636" s="206" t="s">
        <v>269</v>
      </c>
      <c r="AU636" s="206" t="s">
        <v>82</v>
      </c>
      <c r="AY636" s="19" t="s">
        <v>267</v>
      </c>
      <c r="BE636" s="207">
        <f>IF(N636="základní",J636,0)</f>
        <v>0</v>
      </c>
      <c r="BF636" s="207">
        <f>IF(N636="snížená",J636,0)</f>
        <v>0</v>
      </c>
      <c r="BG636" s="207">
        <f>IF(N636="zákl. přenesená",J636,0)</f>
        <v>0</v>
      </c>
      <c r="BH636" s="207">
        <f>IF(N636="sníž. přenesená",J636,0)</f>
        <v>0</v>
      </c>
      <c r="BI636" s="207">
        <f>IF(N636="nulová",J636,0)</f>
        <v>0</v>
      </c>
      <c r="BJ636" s="19" t="s">
        <v>80</v>
      </c>
      <c r="BK636" s="207">
        <f>ROUND(I636*H636,2)</f>
        <v>0</v>
      </c>
      <c r="BL636" s="19" t="s">
        <v>274</v>
      </c>
      <c r="BM636" s="206" t="s">
        <v>759</v>
      </c>
    </row>
    <row r="637" spans="1:65" s="2" customFormat="1" ht="39" x14ac:dyDescent="0.2">
      <c r="A637" s="36"/>
      <c r="B637" s="37"/>
      <c r="C637" s="38"/>
      <c r="D637" s="208" t="s">
        <v>276</v>
      </c>
      <c r="E637" s="38"/>
      <c r="F637" s="209" t="s">
        <v>760</v>
      </c>
      <c r="G637" s="38"/>
      <c r="H637" s="38"/>
      <c r="I637" s="118"/>
      <c r="J637" s="38"/>
      <c r="K637" s="38"/>
      <c r="L637" s="41"/>
      <c r="M637" s="210"/>
      <c r="N637" s="211"/>
      <c r="O637" s="66"/>
      <c r="P637" s="66"/>
      <c r="Q637" s="66"/>
      <c r="R637" s="66"/>
      <c r="S637" s="66"/>
      <c r="T637" s="67"/>
      <c r="U637" s="36"/>
      <c r="V637" s="36"/>
      <c r="W637" s="36"/>
      <c r="X637" s="36"/>
      <c r="Y637" s="36"/>
      <c r="Z637" s="36"/>
      <c r="AA637" s="36"/>
      <c r="AB637" s="36"/>
      <c r="AC637" s="36"/>
      <c r="AD637" s="36"/>
      <c r="AE637" s="36"/>
      <c r="AT637" s="19" t="s">
        <v>276</v>
      </c>
      <c r="AU637" s="19" t="s">
        <v>82</v>
      </c>
    </row>
    <row r="638" spans="1:65" s="13" customFormat="1" x14ac:dyDescent="0.2">
      <c r="B638" s="212"/>
      <c r="C638" s="213"/>
      <c r="D638" s="208" t="s">
        <v>278</v>
      </c>
      <c r="E638" s="214" t="s">
        <v>21</v>
      </c>
      <c r="F638" s="215" t="s">
        <v>761</v>
      </c>
      <c r="G638" s="213"/>
      <c r="H638" s="214" t="s">
        <v>21</v>
      </c>
      <c r="I638" s="216"/>
      <c r="J638" s="213"/>
      <c r="K638" s="213"/>
      <c r="L638" s="217"/>
      <c r="M638" s="218"/>
      <c r="N638" s="219"/>
      <c r="O638" s="219"/>
      <c r="P638" s="219"/>
      <c r="Q638" s="219"/>
      <c r="R638" s="219"/>
      <c r="S638" s="219"/>
      <c r="T638" s="220"/>
      <c r="AT638" s="221" t="s">
        <v>278</v>
      </c>
      <c r="AU638" s="221" t="s">
        <v>82</v>
      </c>
      <c r="AV638" s="13" t="s">
        <v>80</v>
      </c>
      <c r="AW638" s="13" t="s">
        <v>35</v>
      </c>
      <c r="AX638" s="13" t="s">
        <v>73</v>
      </c>
      <c r="AY638" s="221" t="s">
        <v>267</v>
      </c>
    </row>
    <row r="639" spans="1:65" s="13" customFormat="1" x14ac:dyDescent="0.2">
      <c r="B639" s="212"/>
      <c r="C639" s="213"/>
      <c r="D639" s="208" t="s">
        <v>278</v>
      </c>
      <c r="E639" s="214" t="s">
        <v>21</v>
      </c>
      <c r="F639" s="215" t="s">
        <v>762</v>
      </c>
      <c r="G639" s="213"/>
      <c r="H639" s="214" t="s">
        <v>21</v>
      </c>
      <c r="I639" s="216"/>
      <c r="J639" s="213"/>
      <c r="K639" s="213"/>
      <c r="L639" s="217"/>
      <c r="M639" s="218"/>
      <c r="N639" s="219"/>
      <c r="O639" s="219"/>
      <c r="P639" s="219"/>
      <c r="Q639" s="219"/>
      <c r="R639" s="219"/>
      <c r="S639" s="219"/>
      <c r="T639" s="220"/>
      <c r="AT639" s="221" t="s">
        <v>278</v>
      </c>
      <c r="AU639" s="221" t="s">
        <v>82</v>
      </c>
      <c r="AV639" s="13" t="s">
        <v>80</v>
      </c>
      <c r="AW639" s="13" t="s">
        <v>35</v>
      </c>
      <c r="AX639" s="13" t="s">
        <v>73</v>
      </c>
      <c r="AY639" s="221" t="s">
        <v>267</v>
      </c>
    </row>
    <row r="640" spans="1:65" s="14" customFormat="1" x14ac:dyDescent="0.2">
      <c r="B640" s="222"/>
      <c r="C640" s="223"/>
      <c r="D640" s="208" t="s">
        <v>278</v>
      </c>
      <c r="E640" s="224" t="s">
        <v>21</v>
      </c>
      <c r="F640" s="225" t="s">
        <v>763</v>
      </c>
      <c r="G640" s="223"/>
      <c r="H640" s="226">
        <v>18.268999999999998</v>
      </c>
      <c r="I640" s="227"/>
      <c r="J640" s="223"/>
      <c r="K640" s="223"/>
      <c r="L640" s="228"/>
      <c r="M640" s="229"/>
      <c r="N640" s="230"/>
      <c r="O640" s="230"/>
      <c r="P640" s="230"/>
      <c r="Q640" s="230"/>
      <c r="R640" s="230"/>
      <c r="S640" s="230"/>
      <c r="T640" s="231"/>
      <c r="AT640" s="232" t="s">
        <v>278</v>
      </c>
      <c r="AU640" s="232" t="s">
        <v>82</v>
      </c>
      <c r="AV640" s="14" t="s">
        <v>82</v>
      </c>
      <c r="AW640" s="14" t="s">
        <v>35</v>
      </c>
      <c r="AX640" s="14" t="s">
        <v>80</v>
      </c>
      <c r="AY640" s="232" t="s">
        <v>267</v>
      </c>
    </row>
    <row r="641" spans="1:65" s="2" customFormat="1" ht="33" customHeight="1" x14ac:dyDescent="0.2">
      <c r="A641" s="36"/>
      <c r="B641" s="37"/>
      <c r="C641" s="195" t="s">
        <v>764</v>
      </c>
      <c r="D641" s="195" t="s">
        <v>269</v>
      </c>
      <c r="E641" s="196" t="s">
        <v>765</v>
      </c>
      <c r="F641" s="197" t="s">
        <v>766</v>
      </c>
      <c r="G641" s="198" t="s">
        <v>320</v>
      </c>
      <c r="H641" s="199">
        <v>0.40500000000000003</v>
      </c>
      <c r="I641" s="200"/>
      <c r="J641" s="201">
        <f>ROUND(I641*H641,2)</f>
        <v>0</v>
      </c>
      <c r="K641" s="197" t="s">
        <v>273</v>
      </c>
      <c r="L641" s="41"/>
      <c r="M641" s="202" t="s">
        <v>21</v>
      </c>
      <c r="N641" s="203" t="s">
        <v>44</v>
      </c>
      <c r="O641" s="66"/>
      <c r="P641" s="204">
        <f>O641*H641</f>
        <v>0</v>
      </c>
      <c r="Q641" s="204">
        <v>2.2806000000000002</v>
      </c>
      <c r="R641" s="204">
        <f>Q641*H641</f>
        <v>0.9236430000000001</v>
      </c>
      <c r="S641" s="204">
        <v>0</v>
      </c>
      <c r="T641" s="205">
        <f>S641*H641</f>
        <v>0</v>
      </c>
      <c r="U641" s="36"/>
      <c r="V641" s="36"/>
      <c r="W641" s="36"/>
      <c r="X641" s="36"/>
      <c r="Y641" s="36"/>
      <c r="Z641" s="36"/>
      <c r="AA641" s="36"/>
      <c r="AB641" s="36"/>
      <c r="AC641" s="36"/>
      <c r="AD641" s="36"/>
      <c r="AE641" s="36"/>
      <c r="AR641" s="206" t="s">
        <v>274</v>
      </c>
      <c r="AT641" s="206" t="s">
        <v>269</v>
      </c>
      <c r="AU641" s="206" t="s">
        <v>82</v>
      </c>
      <c r="AY641" s="19" t="s">
        <v>267</v>
      </c>
      <c r="BE641" s="207">
        <f>IF(N641="základní",J641,0)</f>
        <v>0</v>
      </c>
      <c r="BF641" s="207">
        <f>IF(N641="snížená",J641,0)</f>
        <v>0</v>
      </c>
      <c r="BG641" s="207">
        <f>IF(N641="zákl. přenesená",J641,0)</f>
        <v>0</v>
      </c>
      <c r="BH641" s="207">
        <f>IF(N641="sníž. přenesená",J641,0)</f>
        <v>0</v>
      </c>
      <c r="BI641" s="207">
        <f>IF(N641="nulová",J641,0)</f>
        <v>0</v>
      </c>
      <c r="BJ641" s="19" t="s">
        <v>80</v>
      </c>
      <c r="BK641" s="207">
        <f>ROUND(I641*H641,2)</f>
        <v>0</v>
      </c>
      <c r="BL641" s="19" t="s">
        <v>274</v>
      </c>
      <c r="BM641" s="206" t="s">
        <v>767</v>
      </c>
    </row>
    <row r="642" spans="1:65" s="2" customFormat="1" ht="58.5" x14ac:dyDescent="0.2">
      <c r="A642" s="36"/>
      <c r="B642" s="37"/>
      <c r="C642" s="38"/>
      <c r="D642" s="208" t="s">
        <v>276</v>
      </c>
      <c r="E642" s="38"/>
      <c r="F642" s="209" t="s">
        <v>768</v>
      </c>
      <c r="G642" s="38"/>
      <c r="H642" s="38"/>
      <c r="I642" s="118"/>
      <c r="J642" s="38"/>
      <c r="K642" s="38"/>
      <c r="L642" s="41"/>
      <c r="M642" s="210"/>
      <c r="N642" s="211"/>
      <c r="O642" s="66"/>
      <c r="P642" s="66"/>
      <c r="Q642" s="66"/>
      <c r="R642" s="66"/>
      <c r="S642" s="66"/>
      <c r="T642" s="67"/>
      <c r="U642" s="36"/>
      <c r="V642" s="36"/>
      <c r="W642" s="36"/>
      <c r="X642" s="36"/>
      <c r="Y642" s="36"/>
      <c r="Z642" s="36"/>
      <c r="AA642" s="36"/>
      <c r="AB642" s="36"/>
      <c r="AC642" s="36"/>
      <c r="AD642" s="36"/>
      <c r="AE642" s="36"/>
      <c r="AT642" s="19" t="s">
        <v>276</v>
      </c>
      <c r="AU642" s="19" t="s">
        <v>82</v>
      </c>
    </row>
    <row r="643" spans="1:65" s="13" customFormat="1" x14ac:dyDescent="0.2">
      <c r="B643" s="212"/>
      <c r="C643" s="213"/>
      <c r="D643" s="208" t="s">
        <v>278</v>
      </c>
      <c r="E643" s="214" t="s">
        <v>21</v>
      </c>
      <c r="F643" s="215" t="s">
        <v>769</v>
      </c>
      <c r="G643" s="213"/>
      <c r="H643" s="214" t="s">
        <v>21</v>
      </c>
      <c r="I643" s="216"/>
      <c r="J643" s="213"/>
      <c r="K643" s="213"/>
      <c r="L643" s="217"/>
      <c r="M643" s="218"/>
      <c r="N643" s="219"/>
      <c r="O643" s="219"/>
      <c r="P643" s="219"/>
      <c r="Q643" s="219"/>
      <c r="R643" s="219"/>
      <c r="S643" s="219"/>
      <c r="T643" s="220"/>
      <c r="AT643" s="221" t="s">
        <v>278</v>
      </c>
      <c r="AU643" s="221" t="s">
        <v>82</v>
      </c>
      <c r="AV643" s="13" t="s">
        <v>80</v>
      </c>
      <c r="AW643" s="13" t="s">
        <v>35</v>
      </c>
      <c r="AX643" s="13" t="s">
        <v>73</v>
      </c>
      <c r="AY643" s="221" t="s">
        <v>267</v>
      </c>
    </row>
    <row r="644" spans="1:65" s="13" customFormat="1" x14ac:dyDescent="0.2">
      <c r="B644" s="212"/>
      <c r="C644" s="213"/>
      <c r="D644" s="208" t="s">
        <v>278</v>
      </c>
      <c r="E644" s="214" t="s">
        <v>21</v>
      </c>
      <c r="F644" s="215" t="s">
        <v>770</v>
      </c>
      <c r="G644" s="213"/>
      <c r="H644" s="214" t="s">
        <v>21</v>
      </c>
      <c r="I644" s="216"/>
      <c r="J644" s="213"/>
      <c r="K644" s="213"/>
      <c r="L644" s="217"/>
      <c r="M644" s="218"/>
      <c r="N644" s="219"/>
      <c r="O644" s="219"/>
      <c r="P644" s="219"/>
      <c r="Q644" s="219"/>
      <c r="R644" s="219"/>
      <c r="S644" s="219"/>
      <c r="T644" s="220"/>
      <c r="AT644" s="221" t="s">
        <v>278</v>
      </c>
      <c r="AU644" s="221" t="s">
        <v>82</v>
      </c>
      <c r="AV644" s="13" t="s">
        <v>80</v>
      </c>
      <c r="AW644" s="13" t="s">
        <v>35</v>
      </c>
      <c r="AX644" s="13" t="s">
        <v>73</v>
      </c>
      <c r="AY644" s="221" t="s">
        <v>267</v>
      </c>
    </row>
    <row r="645" spans="1:65" s="14" customFormat="1" x14ac:dyDescent="0.2">
      <c r="B645" s="222"/>
      <c r="C645" s="223"/>
      <c r="D645" s="208" t="s">
        <v>278</v>
      </c>
      <c r="E645" s="224" t="s">
        <v>21</v>
      </c>
      <c r="F645" s="225" t="s">
        <v>771</v>
      </c>
      <c r="G645" s="223"/>
      <c r="H645" s="226">
        <v>0.40500000000000003</v>
      </c>
      <c r="I645" s="227"/>
      <c r="J645" s="223"/>
      <c r="K645" s="223"/>
      <c r="L645" s="228"/>
      <c r="M645" s="229"/>
      <c r="N645" s="230"/>
      <c r="O645" s="230"/>
      <c r="P645" s="230"/>
      <c r="Q645" s="230"/>
      <c r="R645" s="230"/>
      <c r="S645" s="230"/>
      <c r="T645" s="231"/>
      <c r="AT645" s="232" t="s">
        <v>278</v>
      </c>
      <c r="AU645" s="232" t="s">
        <v>82</v>
      </c>
      <c r="AV645" s="14" t="s">
        <v>82</v>
      </c>
      <c r="AW645" s="14" t="s">
        <v>35</v>
      </c>
      <c r="AX645" s="14" t="s">
        <v>80</v>
      </c>
      <c r="AY645" s="232" t="s">
        <v>267</v>
      </c>
    </row>
    <row r="646" spans="1:65" s="2" customFormat="1" ht="21.75" customHeight="1" x14ac:dyDescent="0.2">
      <c r="A646" s="36"/>
      <c r="B646" s="37"/>
      <c r="C646" s="195" t="s">
        <v>772</v>
      </c>
      <c r="D646" s="195" t="s">
        <v>269</v>
      </c>
      <c r="E646" s="196" t="s">
        <v>773</v>
      </c>
      <c r="F646" s="197" t="s">
        <v>774</v>
      </c>
      <c r="G646" s="198" t="s">
        <v>272</v>
      </c>
      <c r="H646" s="199">
        <v>182.13800000000001</v>
      </c>
      <c r="I646" s="200"/>
      <c r="J646" s="201">
        <f>ROUND(I646*H646,2)</f>
        <v>0</v>
      </c>
      <c r="K646" s="197" t="s">
        <v>273</v>
      </c>
      <c r="L646" s="41"/>
      <c r="M646" s="202" t="s">
        <v>21</v>
      </c>
      <c r="N646" s="203" t="s">
        <v>44</v>
      </c>
      <c r="O646" s="66"/>
      <c r="P646" s="204">
        <f>O646*H646</f>
        <v>0</v>
      </c>
      <c r="Q646" s="204">
        <v>2.1299999999999999E-3</v>
      </c>
      <c r="R646" s="204">
        <f>Q646*H646</f>
        <v>0.38795394</v>
      </c>
      <c r="S646" s="204">
        <v>0</v>
      </c>
      <c r="T646" s="205">
        <f>S646*H646</f>
        <v>0</v>
      </c>
      <c r="U646" s="36"/>
      <c r="V646" s="36"/>
      <c r="W646" s="36"/>
      <c r="X646" s="36"/>
      <c r="Y646" s="36"/>
      <c r="Z646" s="36"/>
      <c r="AA646" s="36"/>
      <c r="AB646" s="36"/>
      <c r="AC646" s="36"/>
      <c r="AD646" s="36"/>
      <c r="AE646" s="36"/>
      <c r="AR646" s="206" t="s">
        <v>274</v>
      </c>
      <c r="AT646" s="206" t="s">
        <v>269</v>
      </c>
      <c r="AU646" s="206" t="s">
        <v>82</v>
      </c>
      <c r="AY646" s="19" t="s">
        <v>267</v>
      </c>
      <c r="BE646" s="207">
        <f>IF(N646="základní",J646,0)</f>
        <v>0</v>
      </c>
      <c r="BF646" s="207">
        <f>IF(N646="snížená",J646,0)</f>
        <v>0</v>
      </c>
      <c r="BG646" s="207">
        <f>IF(N646="zákl. přenesená",J646,0)</f>
        <v>0</v>
      </c>
      <c r="BH646" s="207">
        <f>IF(N646="sníž. přenesená",J646,0)</f>
        <v>0</v>
      </c>
      <c r="BI646" s="207">
        <f>IF(N646="nulová",J646,0)</f>
        <v>0</v>
      </c>
      <c r="BJ646" s="19" t="s">
        <v>80</v>
      </c>
      <c r="BK646" s="207">
        <f>ROUND(I646*H646,2)</f>
        <v>0</v>
      </c>
      <c r="BL646" s="19" t="s">
        <v>274</v>
      </c>
      <c r="BM646" s="206" t="s">
        <v>775</v>
      </c>
    </row>
    <row r="647" spans="1:65" s="2" customFormat="1" ht="68.25" x14ac:dyDescent="0.2">
      <c r="A647" s="36"/>
      <c r="B647" s="37"/>
      <c r="C647" s="38"/>
      <c r="D647" s="208" t="s">
        <v>276</v>
      </c>
      <c r="E647" s="38"/>
      <c r="F647" s="209" t="s">
        <v>776</v>
      </c>
      <c r="G647" s="38"/>
      <c r="H647" s="38"/>
      <c r="I647" s="118"/>
      <c r="J647" s="38"/>
      <c r="K647" s="38"/>
      <c r="L647" s="41"/>
      <c r="M647" s="210"/>
      <c r="N647" s="211"/>
      <c r="O647" s="66"/>
      <c r="P647" s="66"/>
      <c r="Q647" s="66"/>
      <c r="R647" s="66"/>
      <c r="S647" s="66"/>
      <c r="T647" s="67"/>
      <c r="U647" s="36"/>
      <c r="V647" s="36"/>
      <c r="W647" s="36"/>
      <c r="X647" s="36"/>
      <c r="Y647" s="36"/>
      <c r="Z647" s="36"/>
      <c r="AA647" s="36"/>
      <c r="AB647" s="36"/>
      <c r="AC647" s="36"/>
      <c r="AD647" s="36"/>
      <c r="AE647" s="36"/>
      <c r="AT647" s="19" t="s">
        <v>276</v>
      </c>
      <c r="AU647" s="19" t="s">
        <v>82</v>
      </c>
    </row>
    <row r="648" spans="1:65" s="13" customFormat="1" x14ac:dyDescent="0.2">
      <c r="B648" s="212"/>
      <c r="C648" s="213"/>
      <c r="D648" s="208" t="s">
        <v>278</v>
      </c>
      <c r="E648" s="214" t="s">
        <v>21</v>
      </c>
      <c r="F648" s="215" t="s">
        <v>761</v>
      </c>
      <c r="G648" s="213"/>
      <c r="H648" s="214" t="s">
        <v>21</v>
      </c>
      <c r="I648" s="216"/>
      <c r="J648" s="213"/>
      <c r="K648" s="213"/>
      <c r="L648" s="217"/>
      <c r="M648" s="218"/>
      <c r="N648" s="219"/>
      <c r="O648" s="219"/>
      <c r="P648" s="219"/>
      <c r="Q648" s="219"/>
      <c r="R648" s="219"/>
      <c r="S648" s="219"/>
      <c r="T648" s="220"/>
      <c r="AT648" s="221" t="s">
        <v>278</v>
      </c>
      <c r="AU648" s="221" t="s">
        <v>82</v>
      </c>
      <c r="AV648" s="13" t="s">
        <v>80</v>
      </c>
      <c r="AW648" s="13" t="s">
        <v>35</v>
      </c>
      <c r="AX648" s="13" t="s">
        <v>73</v>
      </c>
      <c r="AY648" s="221" t="s">
        <v>267</v>
      </c>
    </row>
    <row r="649" spans="1:65" s="13" customFormat="1" x14ac:dyDescent="0.2">
      <c r="B649" s="212"/>
      <c r="C649" s="213"/>
      <c r="D649" s="208" t="s">
        <v>278</v>
      </c>
      <c r="E649" s="214" t="s">
        <v>21</v>
      </c>
      <c r="F649" s="215" t="s">
        <v>762</v>
      </c>
      <c r="G649" s="213"/>
      <c r="H649" s="214" t="s">
        <v>21</v>
      </c>
      <c r="I649" s="216"/>
      <c r="J649" s="213"/>
      <c r="K649" s="213"/>
      <c r="L649" s="217"/>
      <c r="M649" s="218"/>
      <c r="N649" s="219"/>
      <c r="O649" s="219"/>
      <c r="P649" s="219"/>
      <c r="Q649" s="219"/>
      <c r="R649" s="219"/>
      <c r="S649" s="219"/>
      <c r="T649" s="220"/>
      <c r="AT649" s="221" t="s">
        <v>278</v>
      </c>
      <c r="AU649" s="221" t="s">
        <v>82</v>
      </c>
      <c r="AV649" s="13" t="s">
        <v>80</v>
      </c>
      <c r="AW649" s="13" t="s">
        <v>35</v>
      </c>
      <c r="AX649" s="13" t="s">
        <v>73</v>
      </c>
      <c r="AY649" s="221" t="s">
        <v>267</v>
      </c>
    </row>
    <row r="650" spans="1:65" s="14" customFormat="1" x14ac:dyDescent="0.2">
      <c r="B650" s="222"/>
      <c r="C650" s="223"/>
      <c r="D650" s="208" t="s">
        <v>278</v>
      </c>
      <c r="E650" s="224" t="s">
        <v>21</v>
      </c>
      <c r="F650" s="225" t="s">
        <v>777</v>
      </c>
      <c r="G650" s="223"/>
      <c r="H650" s="226">
        <v>182.13800000000001</v>
      </c>
      <c r="I650" s="227"/>
      <c r="J650" s="223"/>
      <c r="K650" s="223"/>
      <c r="L650" s="228"/>
      <c r="M650" s="229"/>
      <c r="N650" s="230"/>
      <c r="O650" s="230"/>
      <c r="P650" s="230"/>
      <c r="Q650" s="230"/>
      <c r="R650" s="230"/>
      <c r="S650" s="230"/>
      <c r="T650" s="231"/>
      <c r="AT650" s="232" t="s">
        <v>278</v>
      </c>
      <c r="AU650" s="232" t="s">
        <v>82</v>
      </c>
      <c r="AV650" s="14" t="s">
        <v>82</v>
      </c>
      <c r="AW650" s="14" t="s">
        <v>35</v>
      </c>
      <c r="AX650" s="14" t="s">
        <v>80</v>
      </c>
      <c r="AY650" s="232" t="s">
        <v>267</v>
      </c>
    </row>
    <row r="651" spans="1:65" s="2" customFormat="1" ht="21.75" customHeight="1" x14ac:dyDescent="0.2">
      <c r="A651" s="36"/>
      <c r="B651" s="37"/>
      <c r="C651" s="195" t="s">
        <v>778</v>
      </c>
      <c r="D651" s="195" t="s">
        <v>269</v>
      </c>
      <c r="E651" s="196" t="s">
        <v>779</v>
      </c>
      <c r="F651" s="197" t="s">
        <v>780</v>
      </c>
      <c r="G651" s="198" t="s">
        <v>272</v>
      </c>
      <c r="H651" s="199">
        <v>182.13800000000001</v>
      </c>
      <c r="I651" s="200"/>
      <c r="J651" s="201">
        <f>ROUND(I651*H651,2)</f>
        <v>0</v>
      </c>
      <c r="K651" s="197" t="s">
        <v>273</v>
      </c>
      <c r="L651" s="41"/>
      <c r="M651" s="202" t="s">
        <v>21</v>
      </c>
      <c r="N651" s="203" t="s">
        <v>44</v>
      </c>
      <c r="O651" s="66"/>
      <c r="P651" s="204">
        <f>O651*H651</f>
        <v>0</v>
      </c>
      <c r="Q651" s="204">
        <v>0</v>
      </c>
      <c r="R651" s="204">
        <f>Q651*H651</f>
        <v>0</v>
      </c>
      <c r="S651" s="204">
        <v>0</v>
      </c>
      <c r="T651" s="205">
        <f>S651*H651</f>
        <v>0</v>
      </c>
      <c r="U651" s="36"/>
      <c r="V651" s="36"/>
      <c r="W651" s="36"/>
      <c r="X651" s="36"/>
      <c r="Y651" s="36"/>
      <c r="Z651" s="36"/>
      <c r="AA651" s="36"/>
      <c r="AB651" s="36"/>
      <c r="AC651" s="36"/>
      <c r="AD651" s="36"/>
      <c r="AE651" s="36"/>
      <c r="AR651" s="206" t="s">
        <v>274</v>
      </c>
      <c r="AT651" s="206" t="s">
        <v>269</v>
      </c>
      <c r="AU651" s="206" t="s">
        <v>82</v>
      </c>
      <c r="AY651" s="19" t="s">
        <v>267</v>
      </c>
      <c r="BE651" s="207">
        <f>IF(N651="základní",J651,0)</f>
        <v>0</v>
      </c>
      <c r="BF651" s="207">
        <f>IF(N651="snížená",J651,0)</f>
        <v>0</v>
      </c>
      <c r="BG651" s="207">
        <f>IF(N651="zákl. přenesená",J651,0)</f>
        <v>0</v>
      </c>
      <c r="BH651" s="207">
        <f>IF(N651="sníž. přenesená",J651,0)</f>
        <v>0</v>
      </c>
      <c r="BI651" s="207">
        <f>IF(N651="nulová",J651,0)</f>
        <v>0</v>
      </c>
      <c r="BJ651" s="19" t="s">
        <v>80</v>
      </c>
      <c r="BK651" s="207">
        <f>ROUND(I651*H651,2)</f>
        <v>0</v>
      </c>
      <c r="BL651" s="19" t="s">
        <v>274</v>
      </c>
      <c r="BM651" s="206" t="s">
        <v>781</v>
      </c>
    </row>
    <row r="652" spans="1:65" s="2" customFormat="1" ht="68.25" x14ac:dyDescent="0.2">
      <c r="A652" s="36"/>
      <c r="B652" s="37"/>
      <c r="C652" s="38"/>
      <c r="D652" s="208" t="s">
        <v>276</v>
      </c>
      <c r="E652" s="38"/>
      <c r="F652" s="209" t="s">
        <v>776</v>
      </c>
      <c r="G652" s="38"/>
      <c r="H652" s="38"/>
      <c r="I652" s="118"/>
      <c r="J652" s="38"/>
      <c r="K652" s="38"/>
      <c r="L652" s="41"/>
      <c r="M652" s="210"/>
      <c r="N652" s="211"/>
      <c r="O652" s="66"/>
      <c r="P652" s="66"/>
      <c r="Q652" s="66"/>
      <c r="R652" s="66"/>
      <c r="S652" s="66"/>
      <c r="T652" s="67"/>
      <c r="U652" s="36"/>
      <c r="V652" s="36"/>
      <c r="W652" s="36"/>
      <c r="X652" s="36"/>
      <c r="Y652" s="36"/>
      <c r="Z652" s="36"/>
      <c r="AA652" s="36"/>
      <c r="AB652" s="36"/>
      <c r="AC652" s="36"/>
      <c r="AD652" s="36"/>
      <c r="AE652" s="36"/>
      <c r="AT652" s="19" t="s">
        <v>276</v>
      </c>
      <c r="AU652" s="19" t="s">
        <v>82</v>
      </c>
    </row>
    <row r="653" spans="1:65" s="2" customFormat="1" ht="21.75" customHeight="1" x14ac:dyDescent="0.2">
      <c r="A653" s="36"/>
      <c r="B653" s="37"/>
      <c r="C653" s="195" t="s">
        <v>782</v>
      </c>
      <c r="D653" s="195" t="s">
        <v>269</v>
      </c>
      <c r="E653" s="196" t="s">
        <v>783</v>
      </c>
      <c r="F653" s="197" t="s">
        <v>784</v>
      </c>
      <c r="G653" s="198" t="s">
        <v>395</v>
      </c>
      <c r="H653" s="199">
        <v>2.75</v>
      </c>
      <c r="I653" s="200"/>
      <c r="J653" s="201">
        <f>ROUND(I653*H653,2)</f>
        <v>0</v>
      </c>
      <c r="K653" s="197" t="s">
        <v>273</v>
      </c>
      <c r="L653" s="41"/>
      <c r="M653" s="202" t="s">
        <v>21</v>
      </c>
      <c r="N653" s="203" t="s">
        <v>44</v>
      </c>
      <c r="O653" s="66"/>
      <c r="P653" s="204">
        <f>O653*H653</f>
        <v>0</v>
      </c>
      <c r="Q653" s="204">
        <v>1.0519700000000001</v>
      </c>
      <c r="R653" s="204">
        <f>Q653*H653</f>
        <v>2.8929175000000003</v>
      </c>
      <c r="S653" s="204">
        <v>0</v>
      </c>
      <c r="T653" s="205">
        <f>S653*H653</f>
        <v>0</v>
      </c>
      <c r="U653" s="36"/>
      <c r="V653" s="36"/>
      <c r="W653" s="36"/>
      <c r="X653" s="36"/>
      <c r="Y653" s="36"/>
      <c r="Z653" s="36"/>
      <c r="AA653" s="36"/>
      <c r="AB653" s="36"/>
      <c r="AC653" s="36"/>
      <c r="AD653" s="36"/>
      <c r="AE653" s="36"/>
      <c r="AR653" s="206" t="s">
        <v>274</v>
      </c>
      <c r="AT653" s="206" t="s">
        <v>269</v>
      </c>
      <c r="AU653" s="206" t="s">
        <v>82</v>
      </c>
      <c r="AY653" s="19" t="s">
        <v>267</v>
      </c>
      <c r="BE653" s="207">
        <f>IF(N653="základní",J653,0)</f>
        <v>0</v>
      </c>
      <c r="BF653" s="207">
        <f>IF(N653="snížená",J653,0)</f>
        <v>0</v>
      </c>
      <c r="BG653" s="207">
        <f>IF(N653="zákl. přenesená",J653,0)</f>
        <v>0</v>
      </c>
      <c r="BH653" s="207">
        <f>IF(N653="sníž. přenesená",J653,0)</f>
        <v>0</v>
      </c>
      <c r="BI653" s="207">
        <f>IF(N653="nulová",J653,0)</f>
        <v>0</v>
      </c>
      <c r="BJ653" s="19" t="s">
        <v>80</v>
      </c>
      <c r="BK653" s="207">
        <f>ROUND(I653*H653,2)</f>
        <v>0</v>
      </c>
      <c r="BL653" s="19" t="s">
        <v>274</v>
      </c>
      <c r="BM653" s="206" t="s">
        <v>785</v>
      </c>
    </row>
    <row r="654" spans="1:65" s="13" customFormat="1" x14ac:dyDescent="0.2">
      <c r="B654" s="212"/>
      <c r="C654" s="213"/>
      <c r="D654" s="208" t="s">
        <v>278</v>
      </c>
      <c r="E654" s="214" t="s">
        <v>21</v>
      </c>
      <c r="F654" s="215" t="s">
        <v>786</v>
      </c>
      <c r="G654" s="213"/>
      <c r="H654" s="214" t="s">
        <v>21</v>
      </c>
      <c r="I654" s="216"/>
      <c r="J654" s="213"/>
      <c r="K654" s="213"/>
      <c r="L654" s="217"/>
      <c r="M654" s="218"/>
      <c r="N654" s="219"/>
      <c r="O654" s="219"/>
      <c r="P654" s="219"/>
      <c r="Q654" s="219"/>
      <c r="R654" s="219"/>
      <c r="S654" s="219"/>
      <c r="T654" s="220"/>
      <c r="AT654" s="221" t="s">
        <v>278</v>
      </c>
      <c r="AU654" s="221" t="s">
        <v>82</v>
      </c>
      <c r="AV654" s="13" t="s">
        <v>80</v>
      </c>
      <c r="AW654" s="13" t="s">
        <v>35</v>
      </c>
      <c r="AX654" s="13" t="s">
        <v>73</v>
      </c>
      <c r="AY654" s="221" t="s">
        <v>267</v>
      </c>
    </row>
    <row r="655" spans="1:65" s="14" customFormat="1" x14ac:dyDescent="0.2">
      <c r="B655" s="222"/>
      <c r="C655" s="223"/>
      <c r="D655" s="208" t="s">
        <v>278</v>
      </c>
      <c r="E655" s="224" t="s">
        <v>21</v>
      </c>
      <c r="F655" s="225" t="s">
        <v>787</v>
      </c>
      <c r="G655" s="223"/>
      <c r="H655" s="226">
        <v>2.75</v>
      </c>
      <c r="I655" s="227"/>
      <c r="J655" s="223"/>
      <c r="K655" s="223"/>
      <c r="L655" s="228"/>
      <c r="M655" s="229"/>
      <c r="N655" s="230"/>
      <c r="O655" s="230"/>
      <c r="P655" s="230"/>
      <c r="Q655" s="230"/>
      <c r="R655" s="230"/>
      <c r="S655" s="230"/>
      <c r="T655" s="231"/>
      <c r="AT655" s="232" t="s">
        <v>278</v>
      </c>
      <c r="AU655" s="232" t="s">
        <v>82</v>
      </c>
      <c r="AV655" s="14" t="s">
        <v>82</v>
      </c>
      <c r="AW655" s="14" t="s">
        <v>35</v>
      </c>
      <c r="AX655" s="14" t="s">
        <v>80</v>
      </c>
      <c r="AY655" s="232" t="s">
        <v>267</v>
      </c>
    </row>
    <row r="656" spans="1:65" s="2" customFormat="1" ht="16.5" customHeight="1" x14ac:dyDescent="0.2">
      <c r="A656" s="36"/>
      <c r="B656" s="37"/>
      <c r="C656" s="195" t="s">
        <v>788</v>
      </c>
      <c r="D656" s="195" t="s">
        <v>269</v>
      </c>
      <c r="E656" s="196" t="s">
        <v>789</v>
      </c>
      <c r="F656" s="197" t="s">
        <v>790</v>
      </c>
      <c r="G656" s="198" t="s">
        <v>272</v>
      </c>
      <c r="H656" s="199">
        <v>0.97</v>
      </c>
      <c r="I656" s="200"/>
      <c r="J656" s="201">
        <f>ROUND(I656*H656,2)</f>
        <v>0</v>
      </c>
      <c r="K656" s="197" t="s">
        <v>273</v>
      </c>
      <c r="L656" s="41"/>
      <c r="M656" s="202" t="s">
        <v>21</v>
      </c>
      <c r="N656" s="203" t="s">
        <v>44</v>
      </c>
      <c r="O656" s="66"/>
      <c r="P656" s="204">
        <f>O656*H656</f>
        <v>0</v>
      </c>
      <c r="Q656" s="204">
        <v>0.17818000000000001</v>
      </c>
      <c r="R656" s="204">
        <f>Q656*H656</f>
        <v>0.1728346</v>
      </c>
      <c r="S656" s="204">
        <v>0</v>
      </c>
      <c r="T656" s="205">
        <f>S656*H656</f>
        <v>0</v>
      </c>
      <c r="U656" s="36"/>
      <c r="V656" s="36"/>
      <c r="W656" s="36"/>
      <c r="X656" s="36"/>
      <c r="Y656" s="36"/>
      <c r="Z656" s="36"/>
      <c r="AA656" s="36"/>
      <c r="AB656" s="36"/>
      <c r="AC656" s="36"/>
      <c r="AD656" s="36"/>
      <c r="AE656" s="36"/>
      <c r="AR656" s="206" t="s">
        <v>274</v>
      </c>
      <c r="AT656" s="206" t="s">
        <v>269</v>
      </c>
      <c r="AU656" s="206" t="s">
        <v>82</v>
      </c>
      <c r="AY656" s="19" t="s">
        <v>267</v>
      </c>
      <c r="BE656" s="207">
        <f>IF(N656="základní",J656,0)</f>
        <v>0</v>
      </c>
      <c r="BF656" s="207">
        <f>IF(N656="snížená",J656,0)</f>
        <v>0</v>
      </c>
      <c r="BG656" s="207">
        <f>IF(N656="zákl. přenesená",J656,0)</f>
        <v>0</v>
      </c>
      <c r="BH656" s="207">
        <f>IF(N656="sníž. přenesená",J656,0)</f>
        <v>0</v>
      </c>
      <c r="BI656" s="207">
        <f>IF(N656="nulová",J656,0)</f>
        <v>0</v>
      </c>
      <c r="BJ656" s="19" t="s">
        <v>80</v>
      </c>
      <c r="BK656" s="207">
        <f>ROUND(I656*H656,2)</f>
        <v>0</v>
      </c>
      <c r="BL656" s="19" t="s">
        <v>274</v>
      </c>
      <c r="BM656" s="206" t="s">
        <v>791</v>
      </c>
    </row>
    <row r="657" spans="1:65" s="13" customFormat="1" x14ac:dyDescent="0.2">
      <c r="B657" s="212"/>
      <c r="C657" s="213"/>
      <c r="D657" s="208" t="s">
        <v>278</v>
      </c>
      <c r="E657" s="214" t="s">
        <v>21</v>
      </c>
      <c r="F657" s="215" t="s">
        <v>747</v>
      </c>
      <c r="G657" s="213"/>
      <c r="H657" s="214" t="s">
        <v>21</v>
      </c>
      <c r="I657" s="216"/>
      <c r="J657" s="213"/>
      <c r="K657" s="213"/>
      <c r="L657" s="217"/>
      <c r="M657" s="218"/>
      <c r="N657" s="219"/>
      <c r="O657" s="219"/>
      <c r="P657" s="219"/>
      <c r="Q657" s="219"/>
      <c r="R657" s="219"/>
      <c r="S657" s="219"/>
      <c r="T657" s="220"/>
      <c r="AT657" s="221" t="s">
        <v>278</v>
      </c>
      <c r="AU657" s="221" t="s">
        <v>82</v>
      </c>
      <c r="AV657" s="13" t="s">
        <v>80</v>
      </c>
      <c r="AW657" s="13" t="s">
        <v>35</v>
      </c>
      <c r="AX657" s="13" t="s">
        <v>73</v>
      </c>
      <c r="AY657" s="221" t="s">
        <v>267</v>
      </c>
    </row>
    <row r="658" spans="1:65" s="13" customFormat="1" x14ac:dyDescent="0.2">
      <c r="B658" s="212"/>
      <c r="C658" s="213"/>
      <c r="D658" s="208" t="s">
        <v>278</v>
      </c>
      <c r="E658" s="214" t="s">
        <v>21</v>
      </c>
      <c r="F658" s="215" t="s">
        <v>748</v>
      </c>
      <c r="G658" s="213"/>
      <c r="H658" s="214" t="s">
        <v>21</v>
      </c>
      <c r="I658" s="216"/>
      <c r="J658" s="213"/>
      <c r="K658" s="213"/>
      <c r="L658" s="217"/>
      <c r="M658" s="218"/>
      <c r="N658" s="219"/>
      <c r="O658" s="219"/>
      <c r="P658" s="219"/>
      <c r="Q658" s="219"/>
      <c r="R658" s="219"/>
      <c r="S658" s="219"/>
      <c r="T658" s="220"/>
      <c r="AT658" s="221" t="s">
        <v>278</v>
      </c>
      <c r="AU658" s="221" t="s">
        <v>82</v>
      </c>
      <c r="AV658" s="13" t="s">
        <v>80</v>
      </c>
      <c r="AW658" s="13" t="s">
        <v>35</v>
      </c>
      <c r="AX658" s="13" t="s">
        <v>73</v>
      </c>
      <c r="AY658" s="221" t="s">
        <v>267</v>
      </c>
    </row>
    <row r="659" spans="1:65" s="14" customFormat="1" x14ac:dyDescent="0.2">
      <c r="B659" s="222"/>
      <c r="C659" s="223"/>
      <c r="D659" s="208" t="s">
        <v>278</v>
      </c>
      <c r="E659" s="224" t="s">
        <v>21</v>
      </c>
      <c r="F659" s="225" t="s">
        <v>792</v>
      </c>
      <c r="G659" s="223"/>
      <c r="H659" s="226">
        <v>0.97</v>
      </c>
      <c r="I659" s="227"/>
      <c r="J659" s="223"/>
      <c r="K659" s="223"/>
      <c r="L659" s="228"/>
      <c r="M659" s="229"/>
      <c r="N659" s="230"/>
      <c r="O659" s="230"/>
      <c r="P659" s="230"/>
      <c r="Q659" s="230"/>
      <c r="R659" s="230"/>
      <c r="S659" s="230"/>
      <c r="T659" s="231"/>
      <c r="AT659" s="232" t="s">
        <v>278</v>
      </c>
      <c r="AU659" s="232" t="s">
        <v>82</v>
      </c>
      <c r="AV659" s="14" t="s">
        <v>82</v>
      </c>
      <c r="AW659" s="14" t="s">
        <v>35</v>
      </c>
      <c r="AX659" s="14" t="s">
        <v>80</v>
      </c>
      <c r="AY659" s="232" t="s">
        <v>267</v>
      </c>
    </row>
    <row r="660" spans="1:65" s="2" customFormat="1" ht="21.75" customHeight="1" x14ac:dyDescent="0.2">
      <c r="A660" s="36"/>
      <c r="B660" s="37"/>
      <c r="C660" s="195" t="s">
        <v>793</v>
      </c>
      <c r="D660" s="195" t="s">
        <v>269</v>
      </c>
      <c r="E660" s="196" t="s">
        <v>794</v>
      </c>
      <c r="F660" s="197" t="s">
        <v>795</v>
      </c>
      <c r="G660" s="198" t="s">
        <v>272</v>
      </c>
      <c r="H660" s="199">
        <v>2.31</v>
      </c>
      <c r="I660" s="200"/>
      <c r="J660" s="201">
        <f>ROUND(I660*H660,2)</f>
        <v>0</v>
      </c>
      <c r="K660" s="197" t="s">
        <v>273</v>
      </c>
      <c r="L660" s="41"/>
      <c r="M660" s="202" t="s">
        <v>21</v>
      </c>
      <c r="N660" s="203" t="s">
        <v>44</v>
      </c>
      <c r="O660" s="66"/>
      <c r="P660" s="204">
        <f>O660*H660</f>
        <v>0</v>
      </c>
      <c r="Q660" s="204">
        <v>7.8499999999999993E-3</v>
      </c>
      <c r="R660" s="204">
        <f>Q660*H660</f>
        <v>1.81335E-2</v>
      </c>
      <c r="S660" s="204">
        <v>0</v>
      </c>
      <c r="T660" s="205">
        <f>S660*H660</f>
        <v>0</v>
      </c>
      <c r="U660" s="36"/>
      <c r="V660" s="36"/>
      <c r="W660" s="36"/>
      <c r="X660" s="36"/>
      <c r="Y660" s="36"/>
      <c r="Z660" s="36"/>
      <c r="AA660" s="36"/>
      <c r="AB660" s="36"/>
      <c r="AC660" s="36"/>
      <c r="AD660" s="36"/>
      <c r="AE660" s="36"/>
      <c r="AR660" s="206" t="s">
        <v>274</v>
      </c>
      <c r="AT660" s="206" t="s">
        <v>269</v>
      </c>
      <c r="AU660" s="206" t="s">
        <v>82</v>
      </c>
      <c r="AY660" s="19" t="s">
        <v>267</v>
      </c>
      <c r="BE660" s="207">
        <f>IF(N660="základní",J660,0)</f>
        <v>0</v>
      </c>
      <c r="BF660" s="207">
        <f>IF(N660="snížená",J660,0)</f>
        <v>0</v>
      </c>
      <c r="BG660" s="207">
        <f>IF(N660="zákl. přenesená",J660,0)</f>
        <v>0</v>
      </c>
      <c r="BH660" s="207">
        <f>IF(N660="sníž. přenesená",J660,0)</f>
        <v>0</v>
      </c>
      <c r="BI660" s="207">
        <f>IF(N660="nulová",J660,0)</f>
        <v>0</v>
      </c>
      <c r="BJ660" s="19" t="s">
        <v>80</v>
      </c>
      <c r="BK660" s="207">
        <f>ROUND(I660*H660,2)</f>
        <v>0</v>
      </c>
      <c r="BL660" s="19" t="s">
        <v>274</v>
      </c>
      <c r="BM660" s="206" t="s">
        <v>796</v>
      </c>
    </row>
    <row r="661" spans="1:65" s="2" customFormat="1" ht="48.75" x14ac:dyDescent="0.2">
      <c r="A661" s="36"/>
      <c r="B661" s="37"/>
      <c r="C661" s="38"/>
      <c r="D661" s="208" t="s">
        <v>276</v>
      </c>
      <c r="E661" s="38"/>
      <c r="F661" s="209" t="s">
        <v>797</v>
      </c>
      <c r="G661" s="38"/>
      <c r="H661" s="38"/>
      <c r="I661" s="118"/>
      <c r="J661" s="38"/>
      <c r="K661" s="38"/>
      <c r="L661" s="41"/>
      <c r="M661" s="210"/>
      <c r="N661" s="211"/>
      <c r="O661" s="66"/>
      <c r="P661" s="66"/>
      <c r="Q661" s="66"/>
      <c r="R661" s="66"/>
      <c r="S661" s="66"/>
      <c r="T661" s="67"/>
      <c r="U661" s="36"/>
      <c r="V661" s="36"/>
      <c r="W661" s="36"/>
      <c r="X661" s="36"/>
      <c r="Y661" s="36"/>
      <c r="Z661" s="36"/>
      <c r="AA661" s="36"/>
      <c r="AB661" s="36"/>
      <c r="AC661" s="36"/>
      <c r="AD661" s="36"/>
      <c r="AE661" s="36"/>
      <c r="AT661" s="19" t="s">
        <v>276</v>
      </c>
      <c r="AU661" s="19" t="s">
        <v>82</v>
      </c>
    </row>
    <row r="662" spans="1:65" s="13" customFormat="1" x14ac:dyDescent="0.2">
      <c r="B662" s="212"/>
      <c r="C662" s="213"/>
      <c r="D662" s="208" t="s">
        <v>278</v>
      </c>
      <c r="E662" s="214" t="s">
        <v>21</v>
      </c>
      <c r="F662" s="215" t="s">
        <v>747</v>
      </c>
      <c r="G662" s="213"/>
      <c r="H662" s="214" t="s">
        <v>21</v>
      </c>
      <c r="I662" s="216"/>
      <c r="J662" s="213"/>
      <c r="K662" s="213"/>
      <c r="L662" s="217"/>
      <c r="M662" s="218"/>
      <c r="N662" s="219"/>
      <c r="O662" s="219"/>
      <c r="P662" s="219"/>
      <c r="Q662" s="219"/>
      <c r="R662" s="219"/>
      <c r="S662" s="219"/>
      <c r="T662" s="220"/>
      <c r="AT662" s="221" t="s">
        <v>278</v>
      </c>
      <c r="AU662" s="221" t="s">
        <v>82</v>
      </c>
      <c r="AV662" s="13" t="s">
        <v>80</v>
      </c>
      <c r="AW662" s="13" t="s">
        <v>35</v>
      </c>
      <c r="AX662" s="13" t="s">
        <v>73</v>
      </c>
      <c r="AY662" s="221" t="s">
        <v>267</v>
      </c>
    </row>
    <row r="663" spans="1:65" s="13" customFormat="1" x14ac:dyDescent="0.2">
      <c r="B663" s="212"/>
      <c r="C663" s="213"/>
      <c r="D663" s="208" t="s">
        <v>278</v>
      </c>
      <c r="E663" s="214" t="s">
        <v>21</v>
      </c>
      <c r="F663" s="215" t="s">
        <v>748</v>
      </c>
      <c r="G663" s="213"/>
      <c r="H663" s="214" t="s">
        <v>21</v>
      </c>
      <c r="I663" s="216"/>
      <c r="J663" s="213"/>
      <c r="K663" s="213"/>
      <c r="L663" s="217"/>
      <c r="M663" s="218"/>
      <c r="N663" s="219"/>
      <c r="O663" s="219"/>
      <c r="P663" s="219"/>
      <c r="Q663" s="219"/>
      <c r="R663" s="219"/>
      <c r="S663" s="219"/>
      <c r="T663" s="220"/>
      <c r="AT663" s="221" t="s">
        <v>278</v>
      </c>
      <c r="AU663" s="221" t="s">
        <v>82</v>
      </c>
      <c r="AV663" s="13" t="s">
        <v>80</v>
      </c>
      <c r="AW663" s="13" t="s">
        <v>35</v>
      </c>
      <c r="AX663" s="13" t="s">
        <v>73</v>
      </c>
      <c r="AY663" s="221" t="s">
        <v>267</v>
      </c>
    </row>
    <row r="664" spans="1:65" s="14" customFormat="1" x14ac:dyDescent="0.2">
      <c r="B664" s="222"/>
      <c r="C664" s="223"/>
      <c r="D664" s="208" t="s">
        <v>278</v>
      </c>
      <c r="E664" s="224" t="s">
        <v>21</v>
      </c>
      <c r="F664" s="225" t="s">
        <v>798</v>
      </c>
      <c r="G664" s="223"/>
      <c r="H664" s="226">
        <v>2.31</v>
      </c>
      <c r="I664" s="227"/>
      <c r="J664" s="223"/>
      <c r="K664" s="223"/>
      <c r="L664" s="228"/>
      <c r="M664" s="229"/>
      <c r="N664" s="230"/>
      <c r="O664" s="230"/>
      <c r="P664" s="230"/>
      <c r="Q664" s="230"/>
      <c r="R664" s="230"/>
      <c r="S664" s="230"/>
      <c r="T664" s="231"/>
      <c r="AT664" s="232" t="s">
        <v>278</v>
      </c>
      <c r="AU664" s="232" t="s">
        <v>82</v>
      </c>
      <c r="AV664" s="14" t="s">
        <v>82</v>
      </c>
      <c r="AW664" s="14" t="s">
        <v>35</v>
      </c>
      <c r="AX664" s="14" t="s">
        <v>80</v>
      </c>
      <c r="AY664" s="232" t="s">
        <v>267</v>
      </c>
    </row>
    <row r="665" spans="1:65" s="2" customFormat="1" ht="21.75" customHeight="1" x14ac:dyDescent="0.2">
      <c r="A665" s="36"/>
      <c r="B665" s="37"/>
      <c r="C665" s="195" t="s">
        <v>799</v>
      </c>
      <c r="D665" s="195" t="s">
        <v>269</v>
      </c>
      <c r="E665" s="196" t="s">
        <v>800</v>
      </c>
      <c r="F665" s="197" t="s">
        <v>801</v>
      </c>
      <c r="G665" s="198" t="s">
        <v>320</v>
      </c>
      <c r="H665" s="199">
        <v>3.15</v>
      </c>
      <c r="I665" s="200"/>
      <c r="J665" s="201">
        <f>ROUND(I665*H665,2)</f>
        <v>0</v>
      </c>
      <c r="K665" s="197" t="s">
        <v>273</v>
      </c>
      <c r="L665" s="41"/>
      <c r="M665" s="202" t="s">
        <v>21</v>
      </c>
      <c r="N665" s="203" t="s">
        <v>44</v>
      </c>
      <c r="O665" s="66"/>
      <c r="P665" s="204">
        <f>O665*H665</f>
        <v>0</v>
      </c>
      <c r="Q665" s="204">
        <v>2.8888799999999999</v>
      </c>
      <c r="R665" s="204">
        <f>Q665*H665</f>
        <v>9.0999719999999993</v>
      </c>
      <c r="S665" s="204">
        <v>0</v>
      </c>
      <c r="T665" s="205">
        <f>S665*H665</f>
        <v>0</v>
      </c>
      <c r="U665" s="36"/>
      <c r="V665" s="36"/>
      <c r="W665" s="36"/>
      <c r="X665" s="36"/>
      <c r="Y665" s="36"/>
      <c r="Z665" s="36"/>
      <c r="AA665" s="36"/>
      <c r="AB665" s="36"/>
      <c r="AC665" s="36"/>
      <c r="AD665" s="36"/>
      <c r="AE665" s="36"/>
      <c r="AR665" s="206" t="s">
        <v>274</v>
      </c>
      <c r="AT665" s="206" t="s">
        <v>269</v>
      </c>
      <c r="AU665" s="206" t="s">
        <v>82</v>
      </c>
      <c r="AY665" s="19" t="s">
        <v>267</v>
      </c>
      <c r="BE665" s="207">
        <f>IF(N665="základní",J665,0)</f>
        <v>0</v>
      </c>
      <c r="BF665" s="207">
        <f>IF(N665="snížená",J665,0)</f>
        <v>0</v>
      </c>
      <c r="BG665" s="207">
        <f>IF(N665="zákl. přenesená",J665,0)</f>
        <v>0</v>
      </c>
      <c r="BH665" s="207">
        <f>IF(N665="sníž. přenesená",J665,0)</f>
        <v>0</v>
      </c>
      <c r="BI665" s="207">
        <f>IF(N665="nulová",J665,0)</f>
        <v>0</v>
      </c>
      <c r="BJ665" s="19" t="s">
        <v>80</v>
      </c>
      <c r="BK665" s="207">
        <f>ROUND(I665*H665,2)</f>
        <v>0</v>
      </c>
      <c r="BL665" s="19" t="s">
        <v>274</v>
      </c>
      <c r="BM665" s="206" t="s">
        <v>802</v>
      </c>
    </row>
    <row r="666" spans="1:65" s="2" customFormat="1" ht="58.5" x14ac:dyDescent="0.2">
      <c r="A666" s="36"/>
      <c r="B666" s="37"/>
      <c r="C666" s="38"/>
      <c r="D666" s="208" t="s">
        <v>276</v>
      </c>
      <c r="E666" s="38"/>
      <c r="F666" s="209" t="s">
        <v>803</v>
      </c>
      <c r="G666" s="38"/>
      <c r="H666" s="38"/>
      <c r="I666" s="118"/>
      <c r="J666" s="38"/>
      <c r="K666" s="38"/>
      <c r="L666" s="41"/>
      <c r="M666" s="210"/>
      <c r="N666" s="211"/>
      <c r="O666" s="66"/>
      <c r="P666" s="66"/>
      <c r="Q666" s="66"/>
      <c r="R666" s="66"/>
      <c r="S666" s="66"/>
      <c r="T666" s="67"/>
      <c r="U666" s="36"/>
      <c r="V666" s="36"/>
      <c r="W666" s="36"/>
      <c r="X666" s="36"/>
      <c r="Y666" s="36"/>
      <c r="Z666" s="36"/>
      <c r="AA666" s="36"/>
      <c r="AB666" s="36"/>
      <c r="AC666" s="36"/>
      <c r="AD666" s="36"/>
      <c r="AE666" s="36"/>
      <c r="AT666" s="19" t="s">
        <v>276</v>
      </c>
      <c r="AU666" s="19" t="s">
        <v>82</v>
      </c>
    </row>
    <row r="667" spans="1:65" s="13" customFormat="1" x14ac:dyDescent="0.2">
      <c r="B667" s="212"/>
      <c r="C667" s="213"/>
      <c r="D667" s="208" t="s">
        <v>278</v>
      </c>
      <c r="E667" s="214" t="s">
        <v>21</v>
      </c>
      <c r="F667" s="215" t="s">
        <v>804</v>
      </c>
      <c r="G667" s="213"/>
      <c r="H667" s="214" t="s">
        <v>21</v>
      </c>
      <c r="I667" s="216"/>
      <c r="J667" s="213"/>
      <c r="K667" s="213"/>
      <c r="L667" s="217"/>
      <c r="M667" s="218"/>
      <c r="N667" s="219"/>
      <c r="O667" s="219"/>
      <c r="P667" s="219"/>
      <c r="Q667" s="219"/>
      <c r="R667" s="219"/>
      <c r="S667" s="219"/>
      <c r="T667" s="220"/>
      <c r="AT667" s="221" t="s">
        <v>278</v>
      </c>
      <c r="AU667" s="221" t="s">
        <v>82</v>
      </c>
      <c r="AV667" s="13" t="s">
        <v>80</v>
      </c>
      <c r="AW667" s="13" t="s">
        <v>35</v>
      </c>
      <c r="AX667" s="13" t="s">
        <v>73</v>
      </c>
      <c r="AY667" s="221" t="s">
        <v>267</v>
      </c>
    </row>
    <row r="668" spans="1:65" s="14" customFormat="1" x14ac:dyDescent="0.2">
      <c r="B668" s="222"/>
      <c r="C668" s="223"/>
      <c r="D668" s="208" t="s">
        <v>278</v>
      </c>
      <c r="E668" s="224" t="s">
        <v>21</v>
      </c>
      <c r="F668" s="225" t="s">
        <v>805</v>
      </c>
      <c r="G668" s="223"/>
      <c r="H668" s="226">
        <v>3.15</v>
      </c>
      <c r="I668" s="227"/>
      <c r="J668" s="223"/>
      <c r="K668" s="223"/>
      <c r="L668" s="228"/>
      <c r="M668" s="229"/>
      <c r="N668" s="230"/>
      <c r="O668" s="230"/>
      <c r="P668" s="230"/>
      <c r="Q668" s="230"/>
      <c r="R668" s="230"/>
      <c r="S668" s="230"/>
      <c r="T668" s="231"/>
      <c r="AT668" s="232" t="s">
        <v>278</v>
      </c>
      <c r="AU668" s="232" t="s">
        <v>82</v>
      </c>
      <c r="AV668" s="14" t="s">
        <v>82</v>
      </c>
      <c r="AW668" s="14" t="s">
        <v>35</v>
      </c>
      <c r="AX668" s="14" t="s">
        <v>80</v>
      </c>
      <c r="AY668" s="232" t="s">
        <v>267</v>
      </c>
    </row>
    <row r="669" spans="1:65" s="2" customFormat="1" ht="21.75" customHeight="1" x14ac:dyDescent="0.2">
      <c r="A669" s="36"/>
      <c r="B669" s="37"/>
      <c r="C669" s="195" t="s">
        <v>806</v>
      </c>
      <c r="D669" s="195" t="s">
        <v>269</v>
      </c>
      <c r="E669" s="196" t="s">
        <v>807</v>
      </c>
      <c r="F669" s="197" t="s">
        <v>808</v>
      </c>
      <c r="G669" s="198" t="s">
        <v>320</v>
      </c>
      <c r="H669" s="199">
        <v>3.15</v>
      </c>
      <c r="I669" s="200"/>
      <c r="J669" s="201">
        <f>ROUND(I669*H669,2)</f>
        <v>0</v>
      </c>
      <c r="K669" s="197" t="s">
        <v>273</v>
      </c>
      <c r="L669" s="41"/>
      <c r="M669" s="202" t="s">
        <v>21</v>
      </c>
      <c r="N669" s="203" t="s">
        <v>44</v>
      </c>
      <c r="O669" s="66"/>
      <c r="P669" s="204">
        <f>O669*H669</f>
        <v>0</v>
      </c>
      <c r="Q669" s="204">
        <v>0</v>
      </c>
      <c r="R669" s="204">
        <f>Q669*H669</f>
        <v>0</v>
      </c>
      <c r="S669" s="204">
        <v>0</v>
      </c>
      <c r="T669" s="205">
        <f>S669*H669</f>
        <v>0</v>
      </c>
      <c r="U669" s="36"/>
      <c r="V669" s="36"/>
      <c r="W669" s="36"/>
      <c r="X669" s="36"/>
      <c r="Y669" s="36"/>
      <c r="Z669" s="36"/>
      <c r="AA669" s="36"/>
      <c r="AB669" s="36"/>
      <c r="AC669" s="36"/>
      <c r="AD669" s="36"/>
      <c r="AE669" s="36"/>
      <c r="AR669" s="206" t="s">
        <v>274</v>
      </c>
      <c r="AT669" s="206" t="s">
        <v>269</v>
      </c>
      <c r="AU669" s="206" t="s">
        <v>82</v>
      </c>
      <c r="AY669" s="19" t="s">
        <v>267</v>
      </c>
      <c r="BE669" s="207">
        <f>IF(N669="základní",J669,0)</f>
        <v>0</v>
      </c>
      <c r="BF669" s="207">
        <f>IF(N669="snížená",J669,0)</f>
        <v>0</v>
      </c>
      <c r="BG669" s="207">
        <f>IF(N669="zákl. přenesená",J669,0)</f>
        <v>0</v>
      </c>
      <c r="BH669" s="207">
        <f>IF(N669="sníž. přenesená",J669,0)</f>
        <v>0</v>
      </c>
      <c r="BI669" s="207">
        <f>IF(N669="nulová",J669,0)</f>
        <v>0</v>
      </c>
      <c r="BJ669" s="19" t="s">
        <v>80</v>
      </c>
      <c r="BK669" s="207">
        <f>ROUND(I669*H669,2)</f>
        <v>0</v>
      </c>
      <c r="BL669" s="19" t="s">
        <v>274</v>
      </c>
      <c r="BM669" s="206" t="s">
        <v>809</v>
      </c>
    </row>
    <row r="670" spans="1:65" s="2" customFormat="1" ht="58.5" x14ac:dyDescent="0.2">
      <c r="A670" s="36"/>
      <c r="B670" s="37"/>
      <c r="C670" s="38"/>
      <c r="D670" s="208" t="s">
        <v>276</v>
      </c>
      <c r="E670" s="38"/>
      <c r="F670" s="209" t="s">
        <v>803</v>
      </c>
      <c r="G670" s="38"/>
      <c r="H670" s="38"/>
      <c r="I670" s="118"/>
      <c r="J670" s="38"/>
      <c r="K670" s="38"/>
      <c r="L670" s="41"/>
      <c r="M670" s="210"/>
      <c r="N670" s="211"/>
      <c r="O670" s="66"/>
      <c r="P670" s="66"/>
      <c r="Q670" s="66"/>
      <c r="R670" s="66"/>
      <c r="S670" s="66"/>
      <c r="T670" s="67"/>
      <c r="U670" s="36"/>
      <c r="V670" s="36"/>
      <c r="W670" s="36"/>
      <c r="X670" s="36"/>
      <c r="Y670" s="36"/>
      <c r="Z670" s="36"/>
      <c r="AA670" s="36"/>
      <c r="AB670" s="36"/>
      <c r="AC670" s="36"/>
      <c r="AD670" s="36"/>
      <c r="AE670" s="36"/>
      <c r="AT670" s="19" t="s">
        <v>276</v>
      </c>
      <c r="AU670" s="19" t="s">
        <v>82</v>
      </c>
    </row>
    <row r="671" spans="1:65" s="2" customFormat="1" ht="16.5" customHeight="1" x14ac:dyDescent="0.2">
      <c r="A671" s="36"/>
      <c r="B671" s="37"/>
      <c r="C671" s="195" t="s">
        <v>810</v>
      </c>
      <c r="D671" s="195" t="s">
        <v>269</v>
      </c>
      <c r="E671" s="196" t="s">
        <v>811</v>
      </c>
      <c r="F671" s="197" t="s">
        <v>812</v>
      </c>
      <c r="G671" s="198" t="s">
        <v>545</v>
      </c>
      <c r="H671" s="199">
        <v>1</v>
      </c>
      <c r="I671" s="200"/>
      <c r="J671" s="201">
        <f>ROUND(I671*H671,2)</f>
        <v>0</v>
      </c>
      <c r="K671" s="197" t="s">
        <v>21</v>
      </c>
      <c r="L671" s="41"/>
      <c r="M671" s="202" t="s">
        <v>21</v>
      </c>
      <c r="N671" s="203" t="s">
        <v>44</v>
      </c>
      <c r="O671" s="66"/>
      <c r="P671" s="204">
        <f>O671*H671</f>
        <v>0</v>
      </c>
      <c r="Q671" s="204">
        <v>5.0000000000000001E-3</v>
      </c>
      <c r="R671" s="204">
        <f>Q671*H671</f>
        <v>5.0000000000000001E-3</v>
      </c>
      <c r="S671" s="204">
        <v>0</v>
      </c>
      <c r="T671" s="205">
        <f>S671*H671</f>
        <v>0</v>
      </c>
      <c r="U671" s="36"/>
      <c r="V671" s="36"/>
      <c r="W671" s="36"/>
      <c r="X671" s="36"/>
      <c r="Y671" s="36"/>
      <c r="Z671" s="36"/>
      <c r="AA671" s="36"/>
      <c r="AB671" s="36"/>
      <c r="AC671" s="36"/>
      <c r="AD671" s="36"/>
      <c r="AE671" s="36"/>
      <c r="AR671" s="206" t="s">
        <v>274</v>
      </c>
      <c r="AT671" s="206" t="s">
        <v>269</v>
      </c>
      <c r="AU671" s="206" t="s">
        <v>82</v>
      </c>
      <c r="AY671" s="19" t="s">
        <v>267</v>
      </c>
      <c r="BE671" s="207">
        <f>IF(N671="základní",J671,0)</f>
        <v>0</v>
      </c>
      <c r="BF671" s="207">
        <f>IF(N671="snížená",J671,0)</f>
        <v>0</v>
      </c>
      <c r="BG671" s="207">
        <f>IF(N671="zákl. přenesená",J671,0)</f>
        <v>0</v>
      </c>
      <c r="BH671" s="207">
        <f>IF(N671="sníž. přenesená",J671,0)</f>
        <v>0</v>
      </c>
      <c r="BI671" s="207">
        <f>IF(N671="nulová",J671,0)</f>
        <v>0</v>
      </c>
      <c r="BJ671" s="19" t="s">
        <v>80</v>
      </c>
      <c r="BK671" s="207">
        <f>ROUND(I671*H671,2)</f>
        <v>0</v>
      </c>
      <c r="BL671" s="19" t="s">
        <v>274</v>
      </c>
      <c r="BM671" s="206" t="s">
        <v>813</v>
      </c>
    </row>
    <row r="672" spans="1:65" s="2" customFormat="1" ht="16.5" customHeight="1" x14ac:dyDescent="0.2">
      <c r="A672" s="36"/>
      <c r="B672" s="37"/>
      <c r="C672" s="195" t="s">
        <v>814</v>
      </c>
      <c r="D672" s="195" t="s">
        <v>269</v>
      </c>
      <c r="E672" s="196" t="s">
        <v>815</v>
      </c>
      <c r="F672" s="197" t="s">
        <v>816</v>
      </c>
      <c r="G672" s="198" t="s">
        <v>545</v>
      </c>
      <c r="H672" s="199">
        <v>1</v>
      </c>
      <c r="I672" s="200"/>
      <c r="J672" s="201">
        <f>ROUND(I672*H672,2)</f>
        <v>0</v>
      </c>
      <c r="K672" s="197" t="s">
        <v>21</v>
      </c>
      <c r="L672" s="41"/>
      <c r="M672" s="202" t="s">
        <v>21</v>
      </c>
      <c r="N672" s="203" t="s">
        <v>44</v>
      </c>
      <c r="O672" s="66"/>
      <c r="P672" s="204">
        <f>O672*H672</f>
        <v>0</v>
      </c>
      <c r="Q672" s="204">
        <v>5.0000000000000001E-3</v>
      </c>
      <c r="R672" s="204">
        <f>Q672*H672</f>
        <v>5.0000000000000001E-3</v>
      </c>
      <c r="S672" s="204">
        <v>0</v>
      </c>
      <c r="T672" s="205">
        <f>S672*H672</f>
        <v>0</v>
      </c>
      <c r="U672" s="36"/>
      <c r="V672" s="36"/>
      <c r="W672" s="36"/>
      <c r="X672" s="36"/>
      <c r="Y672" s="36"/>
      <c r="Z672" s="36"/>
      <c r="AA672" s="36"/>
      <c r="AB672" s="36"/>
      <c r="AC672" s="36"/>
      <c r="AD672" s="36"/>
      <c r="AE672" s="36"/>
      <c r="AR672" s="206" t="s">
        <v>274</v>
      </c>
      <c r="AT672" s="206" t="s">
        <v>269</v>
      </c>
      <c r="AU672" s="206" t="s">
        <v>82</v>
      </c>
      <c r="AY672" s="19" t="s">
        <v>267</v>
      </c>
      <c r="BE672" s="207">
        <f>IF(N672="základní",J672,0)</f>
        <v>0</v>
      </c>
      <c r="BF672" s="207">
        <f>IF(N672="snížená",J672,0)</f>
        <v>0</v>
      </c>
      <c r="BG672" s="207">
        <f>IF(N672="zákl. přenesená",J672,0)</f>
        <v>0</v>
      </c>
      <c r="BH672" s="207">
        <f>IF(N672="sníž. přenesená",J672,0)</f>
        <v>0</v>
      </c>
      <c r="BI672" s="207">
        <f>IF(N672="nulová",J672,0)</f>
        <v>0</v>
      </c>
      <c r="BJ672" s="19" t="s">
        <v>80</v>
      </c>
      <c r="BK672" s="207">
        <f>ROUND(I672*H672,2)</f>
        <v>0</v>
      </c>
      <c r="BL672" s="19" t="s">
        <v>274</v>
      </c>
      <c r="BM672" s="206" t="s">
        <v>817</v>
      </c>
    </row>
    <row r="673" spans="1:65" s="2" customFormat="1" ht="16.5" customHeight="1" x14ac:dyDescent="0.2">
      <c r="A673" s="36"/>
      <c r="B673" s="37"/>
      <c r="C673" s="195" t="s">
        <v>818</v>
      </c>
      <c r="D673" s="195" t="s">
        <v>269</v>
      </c>
      <c r="E673" s="196" t="s">
        <v>819</v>
      </c>
      <c r="F673" s="197" t="s">
        <v>820</v>
      </c>
      <c r="G673" s="198" t="s">
        <v>545</v>
      </c>
      <c r="H673" s="199">
        <v>38</v>
      </c>
      <c r="I673" s="200"/>
      <c r="J673" s="201">
        <f>ROUND(I673*H673,2)</f>
        <v>0</v>
      </c>
      <c r="K673" s="197" t="s">
        <v>21</v>
      </c>
      <c r="L673" s="41"/>
      <c r="M673" s="202" t="s">
        <v>21</v>
      </c>
      <c r="N673" s="203" t="s">
        <v>44</v>
      </c>
      <c r="O673" s="66"/>
      <c r="P673" s="204">
        <f>O673*H673</f>
        <v>0</v>
      </c>
      <c r="Q673" s="204">
        <v>1.4999999999999999E-2</v>
      </c>
      <c r="R673" s="204">
        <f>Q673*H673</f>
        <v>0.56999999999999995</v>
      </c>
      <c r="S673" s="204">
        <v>0</v>
      </c>
      <c r="T673" s="205">
        <f>S673*H673</f>
        <v>0</v>
      </c>
      <c r="U673" s="36"/>
      <c r="V673" s="36"/>
      <c r="W673" s="36"/>
      <c r="X673" s="36"/>
      <c r="Y673" s="36"/>
      <c r="Z673" s="36"/>
      <c r="AA673" s="36"/>
      <c r="AB673" s="36"/>
      <c r="AC673" s="36"/>
      <c r="AD673" s="36"/>
      <c r="AE673" s="36"/>
      <c r="AR673" s="206" t="s">
        <v>274</v>
      </c>
      <c r="AT673" s="206" t="s">
        <v>269</v>
      </c>
      <c r="AU673" s="206" t="s">
        <v>82</v>
      </c>
      <c r="AY673" s="19" t="s">
        <v>267</v>
      </c>
      <c r="BE673" s="207">
        <f>IF(N673="základní",J673,0)</f>
        <v>0</v>
      </c>
      <c r="BF673" s="207">
        <f>IF(N673="snížená",J673,0)</f>
        <v>0</v>
      </c>
      <c r="BG673" s="207">
        <f>IF(N673="zákl. přenesená",J673,0)</f>
        <v>0</v>
      </c>
      <c r="BH673" s="207">
        <f>IF(N673="sníž. přenesená",J673,0)</f>
        <v>0</v>
      </c>
      <c r="BI673" s="207">
        <f>IF(N673="nulová",J673,0)</f>
        <v>0</v>
      </c>
      <c r="BJ673" s="19" t="s">
        <v>80</v>
      </c>
      <c r="BK673" s="207">
        <f>ROUND(I673*H673,2)</f>
        <v>0</v>
      </c>
      <c r="BL673" s="19" t="s">
        <v>274</v>
      </c>
      <c r="BM673" s="206" t="s">
        <v>821</v>
      </c>
    </row>
    <row r="674" spans="1:65" s="13" customFormat="1" x14ac:dyDescent="0.2">
      <c r="B674" s="212"/>
      <c r="C674" s="213"/>
      <c r="D674" s="208" t="s">
        <v>278</v>
      </c>
      <c r="E674" s="214" t="s">
        <v>21</v>
      </c>
      <c r="F674" s="215" t="s">
        <v>569</v>
      </c>
      <c r="G674" s="213"/>
      <c r="H674" s="214" t="s">
        <v>21</v>
      </c>
      <c r="I674" s="216"/>
      <c r="J674" s="213"/>
      <c r="K674" s="213"/>
      <c r="L674" s="217"/>
      <c r="M674" s="218"/>
      <c r="N674" s="219"/>
      <c r="O674" s="219"/>
      <c r="P674" s="219"/>
      <c r="Q674" s="219"/>
      <c r="R674" s="219"/>
      <c r="S674" s="219"/>
      <c r="T674" s="220"/>
      <c r="AT674" s="221" t="s">
        <v>278</v>
      </c>
      <c r="AU674" s="221" t="s">
        <v>82</v>
      </c>
      <c r="AV674" s="13" t="s">
        <v>80</v>
      </c>
      <c r="AW674" s="13" t="s">
        <v>35</v>
      </c>
      <c r="AX674" s="13" t="s">
        <v>73</v>
      </c>
      <c r="AY674" s="221" t="s">
        <v>267</v>
      </c>
    </row>
    <row r="675" spans="1:65" s="14" customFormat="1" x14ac:dyDescent="0.2">
      <c r="B675" s="222"/>
      <c r="C675" s="223"/>
      <c r="D675" s="208" t="s">
        <v>278</v>
      </c>
      <c r="E675" s="224" t="s">
        <v>21</v>
      </c>
      <c r="F675" s="225" t="s">
        <v>736</v>
      </c>
      <c r="G675" s="223"/>
      <c r="H675" s="226">
        <v>35</v>
      </c>
      <c r="I675" s="227"/>
      <c r="J675" s="223"/>
      <c r="K675" s="223"/>
      <c r="L675" s="228"/>
      <c r="M675" s="229"/>
      <c r="N675" s="230"/>
      <c r="O675" s="230"/>
      <c r="P675" s="230"/>
      <c r="Q675" s="230"/>
      <c r="R675" s="230"/>
      <c r="S675" s="230"/>
      <c r="T675" s="231"/>
      <c r="AT675" s="232" t="s">
        <v>278</v>
      </c>
      <c r="AU675" s="232" t="s">
        <v>82</v>
      </c>
      <c r="AV675" s="14" t="s">
        <v>82</v>
      </c>
      <c r="AW675" s="14" t="s">
        <v>35</v>
      </c>
      <c r="AX675" s="14" t="s">
        <v>73</v>
      </c>
      <c r="AY675" s="232" t="s">
        <v>267</v>
      </c>
    </row>
    <row r="676" spans="1:65" s="13" customFormat="1" x14ac:dyDescent="0.2">
      <c r="B676" s="212"/>
      <c r="C676" s="213"/>
      <c r="D676" s="208" t="s">
        <v>278</v>
      </c>
      <c r="E676" s="214" t="s">
        <v>21</v>
      </c>
      <c r="F676" s="215" t="s">
        <v>822</v>
      </c>
      <c r="G676" s="213"/>
      <c r="H676" s="214" t="s">
        <v>21</v>
      </c>
      <c r="I676" s="216"/>
      <c r="J676" s="213"/>
      <c r="K676" s="213"/>
      <c r="L676" s="217"/>
      <c r="M676" s="218"/>
      <c r="N676" s="219"/>
      <c r="O676" s="219"/>
      <c r="P676" s="219"/>
      <c r="Q676" s="219"/>
      <c r="R676" s="219"/>
      <c r="S676" s="219"/>
      <c r="T676" s="220"/>
      <c r="AT676" s="221" t="s">
        <v>278</v>
      </c>
      <c r="AU676" s="221" t="s">
        <v>82</v>
      </c>
      <c r="AV676" s="13" t="s">
        <v>80</v>
      </c>
      <c r="AW676" s="13" t="s">
        <v>35</v>
      </c>
      <c r="AX676" s="13" t="s">
        <v>73</v>
      </c>
      <c r="AY676" s="221" t="s">
        <v>267</v>
      </c>
    </row>
    <row r="677" spans="1:65" s="14" customFormat="1" x14ac:dyDescent="0.2">
      <c r="B677" s="222"/>
      <c r="C677" s="223"/>
      <c r="D677" s="208" t="s">
        <v>278</v>
      </c>
      <c r="E677" s="224" t="s">
        <v>21</v>
      </c>
      <c r="F677" s="225" t="s">
        <v>142</v>
      </c>
      <c r="G677" s="223"/>
      <c r="H677" s="226">
        <v>3</v>
      </c>
      <c r="I677" s="227"/>
      <c r="J677" s="223"/>
      <c r="K677" s="223"/>
      <c r="L677" s="228"/>
      <c r="M677" s="229"/>
      <c r="N677" s="230"/>
      <c r="O677" s="230"/>
      <c r="P677" s="230"/>
      <c r="Q677" s="230"/>
      <c r="R677" s="230"/>
      <c r="S677" s="230"/>
      <c r="T677" s="231"/>
      <c r="AT677" s="232" t="s">
        <v>278</v>
      </c>
      <c r="AU677" s="232" t="s">
        <v>82</v>
      </c>
      <c r="AV677" s="14" t="s">
        <v>82</v>
      </c>
      <c r="AW677" s="14" t="s">
        <v>35</v>
      </c>
      <c r="AX677" s="14" t="s">
        <v>73</v>
      </c>
      <c r="AY677" s="232" t="s">
        <v>267</v>
      </c>
    </row>
    <row r="678" spans="1:65" s="16" customFormat="1" x14ac:dyDescent="0.2">
      <c r="B678" s="244"/>
      <c r="C678" s="245"/>
      <c r="D678" s="208" t="s">
        <v>278</v>
      </c>
      <c r="E678" s="246" t="s">
        <v>21</v>
      </c>
      <c r="F678" s="247" t="s">
        <v>355</v>
      </c>
      <c r="G678" s="245"/>
      <c r="H678" s="248">
        <v>38</v>
      </c>
      <c r="I678" s="249"/>
      <c r="J678" s="245"/>
      <c r="K678" s="245"/>
      <c r="L678" s="250"/>
      <c r="M678" s="251"/>
      <c r="N678" s="252"/>
      <c r="O678" s="252"/>
      <c r="P678" s="252"/>
      <c r="Q678" s="252"/>
      <c r="R678" s="252"/>
      <c r="S678" s="252"/>
      <c r="T678" s="253"/>
      <c r="AT678" s="254" t="s">
        <v>278</v>
      </c>
      <c r="AU678" s="254" t="s">
        <v>82</v>
      </c>
      <c r="AV678" s="16" t="s">
        <v>274</v>
      </c>
      <c r="AW678" s="16" t="s">
        <v>35</v>
      </c>
      <c r="AX678" s="16" t="s">
        <v>80</v>
      </c>
      <c r="AY678" s="254" t="s">
        <v>267</v>
      </c>
    </row>
    <row r="679" spans="1:65" s="2" customFormat="1" ht="16.5" customHeight="1" x14ac:dyDescent="0.2">
      <c r="A679" s="36"/>
      <c r="B679" s="37"/>
      <c r="C679" s="195" t="s">
        <v>308</v>
      </c>
      <c r="D679" s="195" t="s">
        <v>269</v>
      </c>
      <c r="E679" s="196" t="s">
        <v>823</v>
      </c>
      <c r="F679" s="197" t="s">
        <v>824</v>
      </c>
      <c r="G679" s="198" t="s">
        <v>545</v>
      </c>
      <c r="H679" s="199">
        <v>15</v>
      </c>
      <c r="I679" s="200"/>
      <c r="J679" s="201">
        <f>ROUND(I679*H679,2)</f>
        <v>0</v>
      </c>
      <c r="K679" s="197" t="s">
        <v>21</v>
      </c>
      <c r="L679" s="41"/>
      <c r="M679" s="202" t="s">
        <v>21</v>
      </c>
      <c r="N679" s="203" t="s">
        <v>44</v>
      </c>
      <c r="O679" s="66"/>
      <c r="P679" s="204">
        <f>O679*H679</f>
        <v>0</v>
      </c>
      <c r="Q679" s="204">
        <v>1.4999999999999999E-2</v>
      </c>
      <c r="R679" s="204">
        <f>Q679*H679</f>
        <v>0.22499999999999998</v>
      </c>
      <c r="S679" s="204">
        <v>0</v>
      </c>
      <c r="T679" s="205">
        <f>S679*H679</f>
        <v>0</v>
      </c>
      <c r="U679" s="36"/>
      <c r="V679" s="36"/>
      <c r="W679" s="36"/>
      <c r="X679" s="36"/>
      <c r="Y679" s="36"/>
      <c r="Z679" s="36"/>
      <c r="AA679" s="36"/>
      <c r="AB679" s="36"/>
      <c r="AC679" s="36"/>
      <c r="AD679" s="36"/>
      <c r="AE679" s="36"/>
      <c r="AR679" s="206" t="s">
        <v>274</v>
      </c>
      <c r="AT679" s="206" t="s">
        <v>269</v>
      </c>
      <c r="AU679" s="206" t="s">
        <v>82</v>
      </c>
      <c r="AY679" s="19" t="s">
        <v>267</v>
      </c>
      <c r="BE679" s="207">
        <f>IF(N679="základní",J679,0)</f>
        <v>0</v>
      </c>
      <c r="BF679" s="207">
        <f>IF(N679="snížená",J679,0)</f>
        <v>0</v>
      </c>
      <c r="BG679" s="207">
        <f>IF(N679="zákl. přenesená",J679,0)</f>
        <v>0</v>
      </c>
      <c r="BH679" s="207">
        <f>IF(N679="sníž. přenesená",J679,0)</f>
        <v>0</v>
      </c>
      <c r="BI679" s="207">
        <f>IF(N679="nulová",J679,0)</f>
        <v>0</v>
      </c>
      <c r="BJ679" s="19" t="s">
        <v>80</v>
      </c>
      <c r="BK679" s="207">
        <f>ROUND(I679*H679,2)</f>
        <v>0</v>
      </c>
      <c r="BL679" s="19" t="s">
        <v>274</v>
      </c>
      <c r="BM679" s="206" t="s">
        <v>825</v>
      </c>
    </row>
    <row r="680" spans="1:65" s="13" customFormat="1" x14ac:dyDescent="0.2">
      <c r="B680" s="212"/>
      <c r="C680" s="213"/>
      <c r="D680" s="208" t="s">
        <v>278</v>
      </c>
      <c r="E680" s="214" t="s">
        <v>21</v>
      </c>
      <c r="F680" s="215" t="s">
        <v>569</v>
      </c>
      <c r="G680" s="213"/>
      <c r="H680" s="214" t="s">
        <v>21</v>
      </c>
      <c r="I680" s="216"/>
      <c r="J680" s="213"/>
      <c r="K680" s="213"/>
      <c r="L680" s="217"/>
      <c r="M680" s="218"/>
      <c r="N680" s="219"/>
      <c r="O680" s="219"/>
      <c r="P680" s="219"/>
      <c r="Q680" s="219"/>
      <c r="R680" s="219"/>
      <c r="S680" s="219"/>
      <c r="T680" s="220"/>
      <c r="AT680" s="221" t="s">
        <v>278</v>
      </c>
      <c r="AU680" s="221" t="s">
        <v>82</v>
      </c>
      <c r="AV680" s="13" t="s">
        <v>80</v>
      </c>
      <c r="AW680" s="13" t="s">
        <v>35</v>
      </c>
      <c r="AX680" s="13" t="s">
        <v>73</v>
      </c>
      <c r="AY680" s="221" t="s">
        <v>267</v>
      </c>
    </row>
    <row r="681" spans="1:65" s="14" customFormat="1" x14ac:dyDescent="0.2">
      <c r="B681" s="222"/>
      <c r="C681" s="223"/>
      <c r="D681" s="208" t="s">
        <v>278</v>
      </c>
      <c r="E681" s="224" t="s">
        <v>21</v>
      </c>
      <c r="F681" s="225" t="s">
        <v>356</v>
      </c>
      <c r="G681" s="223"/>
      <c r="H681" s="226">
        <v>8</v>
      </c>
      <c r="I681" s="227"/>
      <c r="J681" s="223"/>
      <c r="K681" s="223"/>
      <c r="L681" s="228"/>
      <c r="M681" s="229"/>
      <c r="N681" s="230"/>
      <c r="O681" s="230"/>
      <c r="P681" s="230"/>
      <c r="Q681" s="230"/>
      <c r="R681" s="230"/>
      <c r="S681" s="230"/>
      <c r="T681" s="231"/>
      <c r="AT681" s="232" t="s">
        <v>278</v>
      </c>
      <c r="AU681" s="232" t="s">
        <v>82</v>
      </c>
      <c r="AV681" s="14" t="s">
        <v>82</v>
      </c>
      <c r="AW681" s="14" t="s">
        <v>35</v>
      </c>
      <c r="AX681" s="14" t="s">
        <v>73</v>
      </c>
      <c r="AY681" s="232" t="s">
        <v>267</v>
      </c>
    </row>
    <row r="682" spans="1:65" s="13" customFormat="1" x14ac:dyDescent="0.2">
      <c r="B682" s="212"/>
      <c r="C682" s="213"/>
      <c r="D682" s="208" t="s">
        <v>278</v>
      </c>
      <c r="E682" s="214" t="s">
        <v>21</v>
      </c>
      <c r="F682" s="215" t="s">
        <v>822</v>
      </c>
      <c r="G682" s="213"/>
      <c r="H682" s="214" t="s">
        <v>21</v>
      </c>
      <c r="I682" s="216"/>
      <c r="J682" s="213"/>
      <c r="K682" s="213"/>
      <c r="L682" s="217"/>
      <c r="M682" s="218"/>
      <c r="N682" s="219"/>
      <c r="O682" s="219"/>
      <c r="P682" s="219"/>
      <c r="Q682" s="219"/>
      <c r="R682" s="219"/>
      <c r="S682" s="219"/>
      <c r="T682" s="220"/>
      <c r="AT682" s="221" t="s">
        <v>278</v>
      </c>
      <c r="AU682" s="221" t="s">
        <v>82</v>
      </c>
      <c r="AV682" s="13" t="s">
        <v>80</v>
      </c>
      <c r="AW682" s="13" t="s">
        <v>35</v>
      </c>
      <c r="AX682" s="13" t="s">
        <v>73</v>
      </c>
      <c r="AY682" s="221" t="s">
        <v>267</v>
      </c>
    </row>
    <row r="683" spans="1:65" s="14" customFormat="1" x14ac:dyDescent="0.2">
      <c r="B683" s="222"/>
      <c r="C683" s="223"/>
      <c r="D683" s="208" t="s">
        <v>278</v>
      </c>
      <c r="E683" s="224" t="s">
        <v>21</v>
      </c>
      <c r="F683" s="225" t="s">
        <v>317</v>
      </c>
      <c r="G683" s="223"/>
      <c r="H683" s="226">
        <v>7</v>
      </c>
      <c r="I683" s="227"/>
      <c r="J683" s="223"/>
      <c r="K683" s="223"/>
      <c r="L683" s="228"/>
      <c r="M683" s="229"/>
      <c r="N683" s="230"/>
      <c r="O683" s="230"/>
      <c r="P683" s="230"/>
      <c r="Q683" s="230"/>
      <c r="R683" s="230"/>
      <c r="S683" s="230"/>
      <c r="T683" s="231"/>
      <c r="AT683" s="232" t="s">
        <v>278</v>
      </c>
      <c r="AU683" s="232" t="s">
        <v>82</v>
      </c>
      <c r="AV683" s="14" t="s">
        <v>82</v>
      </c>
      <c r="AW683" s="14" t="s">
        <v>35</v>
      </c>
      <c r="AX683" s="14" t="s">
        <v>73</v>
      </c>
      <c r="AY683" s="232" t="s">
        <v>267</v>
      </c>
    </row>
    <row r="684" spans="1:65" s="16" customFormat="1" x14ac:dyDescent="0.2">
      <c r="B684" s="244"/>
      <c r="C684" s="245"/>
      <c r="D684" s="208" t="s">
        <v>278</v>
      </c>
      <c r="E684" s="246" t="s">
        <v>21</v>
      </c>
      <c r="F684" s="247" t="s">
        <v>355</v>
      </c>
      <c r="G684" s="245"/>
      <c r="H684" s="248">
        <v>15</v>
      </c>
      <c r="I684" s="249"/>
      <c r="J684" s="245"/>
      <c r="K684" s="245"/>
      <c r="L684" s="250"/>
      <c r="M684" s="251"/>
      <c r="N684" s="252"/>
      <c r="O684" s="252"/>
      <c r="P684" s="252"/>
      <c r="Q684" s="252"/>
      <c r="R684" s="252"/>
      <c r="S684" s="252"/>
      <c r="T684" s="253"/>
      <c r="AT684" s="254" t="s">
        <v>278</v>
      </c>
      <c r="AU684" s="254" t="s">
        <v>82</v>
      </c>
      <c r="AV684" s="16" t="s">
        <v>274</v>
      </c>
      <c r="AW684" s="16" t="s">
        <v>35</v>
      </c>
      <c r="AX684" s="16" t="s">
        <v>80</v>
      </c>
      <c r="AY684" s="254" t="s">
        <v>267</v>
      </c>
    </row>
    <row r="685" spans="1:65" s="2" customFormat="1" ht="16.5" customHeight="1" x14ac:dyDescent="0.2">
      <c r="A685" s="36"/>
      <c r="B685" s="37"/>
      <c r="C685" s="195" t="s">
        <v>826</v>
      </c>
      <c r="D685" s="195" t="s">
        <v>269</v>
      </c>
      <c r="E685" s="196" t="s">
        <v>827</v>
      </c>
      <c r="F685" s="197" t="s">
        <v>828</v>
      </c>
      <c r="G685" s="198" t="s">
        <v>545</v>
      </c>
      <c r="H685" s="199">
        <v>21</v>
      </c>
      <c r="I685" s="200"/>
      <c r="J685" s="201">
        <f>ROUND(I685*H685,2)</f>
        <v>0</v>
      </c>
      <c r="K685" s="197" t="s">
        <v>21</v>
      </c>
      <c r="L685" s="41"/>
      <c r="M685" s="202" t="s">
        <v>21</v>
      </c>
      <c r="N685" s="203" t="s">
        <v>44</v>
      </c>
      <c r="O685" s="66"/>
      <c r="P685" s="204">
        <f>O685*H685</f>
        <v>0</v>
      </c>
      <c r="Q685" s="204">
        <v>1.4999999999999999E-2</v>
      </c>
      <c r="R685" s="204">
        <f>Q685*H685</f>
        <v>0.315</v>
      </c>
      <c r="S685" s="204">
        <v>0</v>
      </c>
      <c r="T685" s="205">
        <f>S685*H685</f>
        <v>0</v>
      </c>
      <c r="U685" s="36"/>
      <c r="V685" s="36"/>
      <c r="W685" s="36"/>
      <c r="X685" s="36"/>
      <c r="Y685" s="36"/>
      <c r="Z685" s="36"/>
      <c r="AA685" s="36"/>
      <c r="AB685" s="36"/>
      <c r="AC685" s="36"/>
      <c r="AD685" s="36"/>
      <c r="AE685" s="36"/>
      <c r="AR685" s="206" t="s">
        <v>274</v>
      </c>
      <c r="AT685" s="206" t="s">
        <v>269</v>
      </c>
      <c r="AU685" s="206" t="s">
        <v>82</v>
      </c>
      <c r="AY685" s="19" t="s">
        <v>267</v>
      </c>
      <c r="BE685" s="207">
        <f>IF(N685="základní",J685,0)</f>
        <v>0</v>
      </c>
      <c r="BF685" s="207">
        <f>IF(N685="snížená",J685,0)</f>
        <v>0</v>
      </c>
      <c r="BG685" s="207">
        <f>IF(N685="zákl. přenesená",J685,0)</f>
        <v>0</v>
      </c>
      <c r="BH685" s="207">
        <f>IF(N685="sníž. přenesená",J685,0)</f>
        <v>0</v>
      </c>
      <c r="BI685" s="207">
        <f>IF(N685="nulová",J685,0)</f>
        <v>0</v>
      </c>
      <c r="BJ685" s="19" t="s">
        <v>80</v>
      </c>
      <c r="BK685" s="207">
        <f>ROUND(I685*H685,2)</f>
        <v>0</v>
      </c>
      <c r="BL685" s="19" t="s">
        <v>274</v>
      </c>
      <c r="BM685" s="206" t="s">
        <v>829</v>
      </c>
    </row>
    <row r="686" spans="1:65" s="13" customFormat="1" x14ac:dyDescent="0.2">
      <c r="B686" s="212"/>
      <c r="C686" s="213"/>
      <c r="D686" s="208" t="s">
        <v>278</v>
      </c>
      <c r="E686" s="214" t="s">
        <v>21</v>
      </c>
      <c r="F686" s="215" t="s">
        <v>569</v>
      </c>
      <c r="G686" s="213"/>
      <c r="H686" s="214" t="s">
        <v>21</v>
      </c>
      <c r="I686" s="216"/>
      <c r="J686" s="213"/>
      <c r="K686" s="213"/>
      <c r="L686" s="217"/>
      <c r="M686" s="218"/>
      <c r="N686" s="219"/>
      <c r="O686" s="219"/>
      <c r="P686" s="219"/>
      <c r="Q686" s="219"/>
      <c r="R686" s="219"/>
      <c r="S686" s="219"/>
      <c r="T686" s="220"/>
      <c r="AT686" s="221" t="s">
        <v>278</v>
      </c>
      <c r="AU686" s="221" t="s">
        <v>82</v>
      </c>
      <c r="AV686" s="13" t="s">
        <v>80</v>
      </c>
      <c r="AW686" s="13" t="s">
        <v>35</v>
      </c>
      <c r="AX686" s="13" t="s">
        <v>73</v>
      </c>
      <c r="AY686" s="221" t="s">
        <v>267</v>
      </c>
    </row>
    <row r="687" spans="1:65" s="14" customFormat="1" x14ac:dyDescent="0.2">
      <c r="B687" s="222"/>
      <c r="C687" s="223"/>
      <c r="D687" s="208" t="s">
        <v>278</v>
      </c>
      <c r="E687" s="224" t="s">
        <v>21</v>
      </c>
      <c r="F687" s="225" t="s">
        <v>7</v>
      </c>
      <c r="G687" s="223"/>
      <c r="H687" s="226">
        <v>21</v>
      </c>
      <c r="I687" s="227"/>
      <c r="J687" s="223"/>
      <c r="K687" s="223"/>
      <c r="L687" s="228"/>
      <c r="M687" s="229"/>
      <c r="N687" s="230"/>
      <c r="O687" s="230"/>
      <c r="P687" s="230"/>
      <c r="Q687" s="230"/>
      <c r="R687" s="230"/>
      <c r="S687" s="230"/>
      <c r="T687" s="231"/>
      <c r="AT687" s="232" t="s">
        <v>278</v>
      </c>
      <c r="AU687" s="232" t="s">
        <v>82</v>
      </c>
      <c r="AV687" s="14" t="s">
        <v>82</v>
      </c>
      <c r="AW687" s="14" t="s">
        <v>35</v>
      </c>
      <c r="AX687" s="14" t="s">
        <v>80</v>
      </c>
      <c r="AY687" s="232" t="s">
        <v>267</v>
      </c>
    </row>
    <row r="688" spans="1:65" s="2" customFormat="1" ht="16.5" customHeight="1" x14ac:dyDescent="0.2">
      <c r="A688" s="36"/>
      <c r="B688" s="37"/>
      <c r="C688" s="195" t="s">
        <v>830</v>
      </c>
      <c r="D688" s="195" t="s">
        <v>269</v>
      </c>
      <c r="E688" s="196" t="s">
        <v>831</v>
      </c>
      <c r="F688" s="197" t="s">
        <v>832</v>
      </c>
      <c r="G688" s="198" t="s">
        <v>545</v>
      </c>
      <c r="H688" s="199">
        <v>12</v>
      </c>
      <c r="I688" s="200"/>
      <c r="J688" s="201">
        <f>ROUND(I688*H688,2)</f>
        <v>0</v>
      </c>
      <c r="K688" s="197" t="s">
        <v>21</v>
      </c>
      <c r="L688" s="41"/>
      <c r="M688" s="202" t="s">
        <v>21</v>
      </c>
      <c r="N688" s="203" t="s">
        <v>44</v>
      </c>
      <c r="O688" s="66"/>
      <c r="P688" s="204">
        <f>O688*H688</f>
        <v>0</v>
      </c>
      <c r="Q688" s="204">
        <v>1.4999999999999999E-2</v>
      </c>
      <c r="R688" s="204">
        <f>Q688*H688</f>
        <v>0.18</v>
      </c>
      <c r="S688" s="204">
        <v>0</v>
      </c>
      <c r="T688" s="205">
        <f>S688*H688</f>
        <v>0</v>
      </c>
      <c r="U688" s="36"/>
      <c r="V688" s="36"/>
      <c r="W688" s="36"/>
      <c r="X688" s="36"/>
      <c r="Y688" s="36"/>
      <c r="Z688" s="36"/>
      <c r="AA688" s="36"/>
      <c r="AB688" s="36"/>
      <c r="AC688" s="36"/>
      <c r="AD688" s="36"/>
      <c r="AE688" s="36"/>
      <c r="AR688" s="206" t="s">
        <v>274</v>
      </c>
      <c r="AT688" s="206" t="s">
        <v>269</v>
      </c>
      <c r="AU688" s="206" t="s">
        <v>82</v>
      </c>
      <c r="AY688" s="19" t="s">
        <v>267</v>
      </c>
      <c r="BE688" s="207">
        <f>IF(N688="základní",J688,0)</f>
        <v>0</v>
      </c>
      <c r="BF688" s="207">
        <f>IF(N688="snížená",J688,0)</f>
        <v>0</v>
      </c>
      <c r="BG688" s="207">
        <f>IF(N688="zákl. přenesená",J688,0)</f>
        <v>0</v>
      </c>
      <c r="BH688" s="207">
        <f>IF(N688="sníž. přenesená",J688,0)</f>
        <v>0</v>
      </c>
      <c r="BI688" s="207">
        <f>IF(N688="nulová",J688,0)</f>
        <v>0</v>
      </c>
      <c r="BJ688" s="19" t="s">
        <v>80</v>
      </c>
      <c r="BK688" s="207">
        <f>ROUND(I688*H688,2)</f>
        <v>0</v>
      </c>
      <c r="BL688" s="19" t="s">
        <v>274</v>
      </c>
      <c r="BM688" s="206" t="s">
        <v>833</v>
      </c>
    </row>
    <row r="689" spans="1:65" s="13" customFormat="1" x14ac:dyDescent="0.2">
      <c r="B689" s="212"/>
      <c r="C689" s="213"/>
      <c r="D689" s="208" t="s">
        <v>278</v>
      </c>
      <c r="E689" s="214" t="s">
        <v>21</v>
      </c>
      <c r="F689" s="215" t="s">
        <v>822</v>
      </c>
      <c r="G689" s="213"/>
      <c r="H689" s="214" t="s">
        <v>21</v>
      </c>
      <c r="I689" s="216"/>
      <c r="J689" s="213"/>
      <c r="K689" s="213"/>
      <c r="L689" s="217"/>
      <c r="M689" s="218"/>
      <c r="N689" s="219"/>
      <c r="O689" s="219"/>
      <c r="P689" s="219"/>
      <c r="Q689" s="219"/>
      <c r="R689" s="219"/>
      <c r="S689" s="219"/>
      <c r="T689" s="220"/>
      <c r="AT689" s="221" t="s">
        <v>278</v>
      </c>
      <c r="AU689" s="221" t="s">
        <v>82</v>
      </c>
      <c r="AV689" s="13" t="s">
        <v>80</v>
      </c>
      <c r="AW689" s="13" t="s">
        <v>35</v>
      </c>
      <c r="AX689" s="13" t="s">
        <v>73</v>
      </c>
      <c r="AY689" s="221" t="s">
        <v>267</v>
      </c>
    </row>
    <row r="690" spans="1:65" s="14" customFormat="1" x14ac:dyDescent="0.2">
      <c r="B690" s="222"/>
      <c r="C690" s="223"/>
      <c r="D690" s="208" t="s">
        <v>278</v>
      </c>
      <c r="E690" s="224" t="s">
        <v>21</v>
      </c>
      <c r="F690" s="225" t="s">
        <v>386</v>
      </c>
      <c r="G690" s="223"/>
      <c r="H690" s="226">
        <v>12</v>
      </c>
      <c r="I690" s="227"/>
      <c r="J690" s="223"/>
      <c r="K690" s="223"/>
      <c r="L690" s="228"/>
      <c r="M690" s="229"/>
      <c r="N690" s="230"/>
      <c r="O690" s="230"/>
      <c r="P690" s="230"/>
      <c r="Q690" s="230"/>
      <c r="R690" s="230"/>
      <c r="S690" s="230"/>
      <c r="T690" s="231"/>
      <c r="AT690" s="232" t="s">
        <v>278</v>
      </c>
      <c r="AU690" s="232" t="s">
        <v>82</v>
      </c>
      <c r="AV690" s="14" t="s">
        <v>82</v>
      </c>
      <c r="AW690" s="14" t="s">
        <v>35</v>
      </c>
      <c r="AX690" s="14" t="s">
        <v>80</v>
      </c>
      <c r="AY690" s="232" t="s">
        <v>267</v>
      </c>
    </row>
    <row r="691" spans="1:65" s="2" customFormat="1" ht="16.5" customHeight="1" x14ac:dyDescent="0.2">
      <c r="A691" s="36"/>
      <c r="B691" s="37"/>
      <c r="C691" s="195" t="s">
        <v>834</v>
      </c>
      <c r="D691" s="195" t="s">
        <v>269</v>
      </c>
      <c r="E691" s="196" t="s">
        <v>835</v>
      </c>
      <c r="F691" s="197" t="s">
        <v>836</v>
      </c>
      <c r="G691" s="198" t="s">
        <v>545</v>
      </c>
      <c r="H691" s="199">
        <v>1</v>
      </c>
      <c r="I691" s="200"/>
      <c r="J691" s="201">
        <f>ROUND(I691*H691,2)</f>
        <v>0</v>
      </c>
      <c r="K691" s="197" t="s">
        <v>21</v>
      </c>
      <c r="L691" s="41"/>
      <c r="M691" s="202" t="s">
        <v>21</v>
      </c>
      <c r="N691" s="203" t="s">
        <v>44</v>
      </c>
      <c r="O691" s="66"/>
      <c r="P691" s="204">
        <f>O691*H691</f>
        <v>0</v>
      </c>
      <c r="Q691" s="204">
        <v>1.4999999999999999E-2</v>
      </c>
      <c r="R691" s="204">
        <f>Q691*H691</f>
        <v>1.4999999999999999E-2</v>
      </c>
      <c r="S691" s="204">
        <v>0</v>
      </c>
      <c r="T691" s="205">
        <f>S691*H691</f>
        <v>0</v>
      </c>
      <c r="U691" s="36"/>
      <c r="V691" s="36"/>
      <c r="W691" s="36"/>
      <c r="X691" s="36"/>
      <c r="Y691" s="36"/>
      <c r="Z691" s="36"/>
      <c r="AA691" s="36"/>
      <c r="AB691" s="36"/>
      <c r="AC691" s="36"/>
      <c r="AD691" s="36"/>
      <c r="AE691" s="36"/>
      <c r="AR691" s="206" t="s">
        <v>274</v>
      </c>
      <c r="AT691" s="206" t="s">
        <v>269</v>
      </c>
      <c r="AU691" s="206" t="s">
        <v>82</v>
      </c>
      <c r="AY691" s="19" t="s">
        <v>267</v>
      </c>
      <c r="BE691" s="207">
        <f>IF(N691="základní",J691,0)</f>
        <v>0</v>
      </c>
      <c r="BF691" s="207">
        <f>IF(N691="snížená",J691,0)</f>
        <v>0</v>
      </c>
      <c r="BG691" s="207">
        <f>IF(N691="zákl. přenesená",J691,0)</f>
        <v>0</v>
      </c>
      <c r="BH691" s="207">
        <f>IF(N691="sníž. přenesená",J691,0)</f>
        <v>0</v>
      </c>
      <c r="BI691" s="207">
        <f>IF(N691="nulová",J691,0)</f>
        <v>0</v>
      </c>
      <c r="BJ691" s="19" t="s">
        <v>80</v>
      </c>
      <c r="BK691" s="207">
        <f>ROUND(I691*H691,2)</f>
        <v>0</v>
      </c>
      <c r="BL691" s="19" t="s">
        <v>274</v>
      </c>
      <c r="BM691" s="206" t="s">
        <v>837</v>
      </c>
    </row>
    <row r="692" spans="1:65" s="13" customFormat="1" x14ac:dyDescent="0.2">
      <c r="B692" s="212"/>
      <c r="C692" s="213"/>
      <c r="D692" s="208" t="s">
        <v>278</v>
      </c>
      <c r="E692" s="214" t="s">
        <v>21</v>
      </c>
      <c r="F692" s="215" t="s">
        <v>822</v>
      </c>
      <c r="G692" s="213"/>
      <c r="H692" s="214" t="s">
        <v>21</v>
      </c>
      <c r="I692" s="216"/>
      <c r="J692" s="213"/>
      <c r="K692" s="213"/>
      <c r="L692" s="217"/>
      <c r="M692" s="218"/>
      <c r="N692" s="219"/>
      <c r="O692" s="219"/>
      <c r="P692" s="219"/>
      <c r="Q692" s="219"/>
      <c r="R692" s="219"/>
      <c r="S692" s="219"/>
      <c r="T692" s="220"/>
      <c r="AT692" s="221" t="s">
        <v>278</v>
      </c>
      <c r="AU692" s="221" t="s">
        <v>82</v>
      </c>
      <c r="AV692" s="13" t="s">
        <v>80</v>
      </c>
      <c r="AW692" s="13" t="s">
        <v>35</v>
      </c>
      <c r="AX692" s="13" t="s">
        <v>73</v>
      </c>
      <c r="AY692" s="221" t="s">
        <v>267</v>
      </c>
    </row>
    <row r="693" spans="1:65" s="14" customFormat="1" x14ac:dyDescent="0.2">
      <c r="B693" s="222"/>
      <c r="C693" s="223"/>
      <c r="D693" s="208" t="s">
        <v>278</v>
      </c>
      <c r="E693" s="224" t="s">
        <v>21</v>
      </c>
      <c r="F693" s="225" t="s">
        <v>80</v>
      </c>
      <c r="G693" s="223"/>
      <c r="H693" s="226">
        <v>1</v>
      </c>
      <c r="I693" s="227"/>
      <c r="J693" s="223"/>
      <c r="K693" s="223"/>
      <c r="L693" s="228"/>
      <c r="M693" s="229"/>
      <c r="N693" s="230"/>
      <c r="O693" s="230"/>
      <c r="P693" s="230"/>
      <c r="Q693" s="230"/>
      <c r="R693" s="230"/>
      <c r="S693" s="230"/>
      <c r="T693" s="231"/>
      <c r="AT693" s="232" t="s">
        <v>278</v>
      </c>
      <c r="AU693" s="232" t="s">
        <v>82</v>
      </c>
      <c r="AV693" s="14" t="s">
        <v>82</v>
      </c>
      <c r="AW693" s="14" t="s">
        <v>35</v>
      </c>
      <c r="AX693" s="14" t="s">
        <v>80</v>
      </c>
      <c r="AY693" s="232" t="s">
        <v>267</v>
      </c>
    </row>
    <row r="694" spans="1:65" s="12" customFormat="1" ht="22.9" customHeight="1" x14ac:dyDescent="0.2">
      <c r="B694" s="179"/>
      <c r="C694" s="180"/>
      <c r="D694" s="181" t="s">
        <v>72</v>
      </c>
      <c r="E694" s="193" t="s">
        <v>274</v>
      </c>
      <c r="F694" s="193" t="s">
        <v>838</v>
      </c>
      <c r="G694" s="180"/>
      <c r="H694" s="180"/>
      <c r="I694" s="183"/>
      <c r="J694" s="194">
        <f>BK694</f>
        <v>0</v>
      </c>
      <c r="K694" s="180"/>
      <c r="L694" s="185"/>
      <c r="M694" s="186"/>
      <c r="N694" s="187"/>
      <c r="O694" s="187"/>
      <c r="P694" s="188">
        <f>P695+SUM(P696:P888)</f>
        <v>0</v>
      </c>
      <c r="Q694" s="187"/>
      <c r="R694" s="188">
        <f>R695+SUM(R696:R888)</f>
        <v>391.53469715</v>
      </c>
      <c r="S694" s="187"/>
      <c r="T694" s="189">
        <f>T695+SUM(T696:T888)</f>
        <v>2E-3</v>
      </c>
      <c r="AR694" s="190" t="s">
        <v>80</v>
      </c>
      <c r="AT694" s="191" t="s">
        <v>72</v>
      </c>
      <c r="AU694" s="191" t="s">
        <v>80</v>
      </c>
      <c r="AY694" s="190" t="s">
        <v>267</v>
      </c>
      <c r="BK694" s="192">
        <f>BK695+SUM(BK696:BK888)</f>
        <v>0</v>
      </c>
    </row>
    <row r="695" spans="1:65" s="2" customFormat="1" ht="21.75" customHeight="1" x14ac:dyDescent="0.2">
      <c r="A695" s="36"/>
      <c r="B695" s="37"/>
      <c r="C695" s="195" t="s">
        <v>839</v>
      </c>
      <c r="D695" s="195" t="s">
        <v>269</v>
      </c>
      <c r="E695" s="196" t="s">
        <v>840</v>
      </c>
      <c r="F695" s="197" t="s">
        <v>841</v>
      </c>
      <c r="G695" s="198" t="s">
        <v>545</v>
      </c>
      <c r="H695" s="199">
        <v>140</v>
      </c>
      <c r="I695" s="200"/>
      <c r="J695" s="201">
        <f>ROUND(I695*H695,2)</f>
        <v>0</v>
      </c>
      <c r="K695" s="197" t="s">
        <v>273</v>
      </c>
      <c r="L695" s="41"/>
      <c r="M695" s="202" t="s">
        <v>21</v>
      </c>
      <c r="N695" s="203" t="s">
        <v>44</v>
      </c>
      <c r="O695" s="66"/>
      <c r="P695" s="204">
        <f>O695*H695</f>
        <v>0</v>
      </c>
      <c r="Q695" s="204">
        <v>0.18459</v>
      </c>
      <c r="R695" s="204">
        <f>Q695*H695</f>
        <v>25.842600000000001</v>
      </c>
      <c r="S695" s="204">
        <v>0</v>
      </c>
      <c r="T695" s="205">
        <f>S695*H695</f>
        <v>0</v>
      </c>
      <c r="U695" s="36"/>
      <c r="V695" s="36"/>
      <c r="W695" s="36"/>
      <c r="X695" s="36"/>
      <c r="Y695" s="36"/>
      <c r="Z695" s="36"/>
      <c r="AA695" s="36"/>
      <c r="AB695" s="36"/>
      <c r="AC695" s="36"/>
      <c r="AD695" s="36"/>
      <c r="AE695" s="36"/>
      <c r="AR695" s="206" t="s">
        <v>274</v>
      </c>
      <c r="AT695" s="206" t="s">
        <v>269</v>
      </c>
      <c r="AU695" s="206" t="s">
        <v>82</v>
      </c>
      <c r="AY695" s="19" t="s">
        <v>267</v>
      </c>
      <c r="BE695" s="207">
        <f>IF(N695="základní",J695,0)</f>
        <v>0</v>
      </c>
      <c r="BF695" s="207">
        <f>IF(N695="snížená",J695,0)</f>
        <v>0</v>
      </c>
      <c r="BG695" s="207">
        <f>IF(N695="zákl. přenesená",J695,0)</f>
        <v>0</v>
      </c>
      <c r="BH695" s="207">
        <f>IF(N695="sníž. přenesená",J695,0)</f>
        <v>0</v>
      </c>
      <c r="BI695" s="207">
        <f>IF(N695="nulová",J695,0)</f>
        <v>0</v>
      </c>
      <c r="BJ695" s="19" t="s">
        <v>80</v>
      </c>
      <c r="BK695" s="207">
        <f>ROUND(I695*H695,2)</f>
        <v>0</v>
      </c>
      <c r="BL695" s="19" t="s">
        <v>274</v>
      </c>
      <c r="BM695" s="206" t="s">
        <v>842</v>
      </c>
    </row>
    <row r="696" spans="1:65" s="13" customFormat="1" x14ac:dyDescent="0.2">
      <c r="B696" s="212"/>
      <c r="C696" s="213"/>
      <c r="D696" s="208" t="s">
        <v>278</v>
      </c>
      <c r="E696" s="214" t="s">
        <v>21</v>
      </c>
      <c r="F696" s="215" t="s">
        <v>843</v>
      </c>
      <c r="G696" s="213"/>
      <c r="H696" s="214" t="s">
        <v>21</v>
      </c>
      <c r="I696" s="216"/>
      <c r="J696" s="213"/>
      <c r="K696" s="213"/>
      <c r="L696" s="217"/>
      <c r="M696" s="218"/>
      <c r="N696" s="219"/>
      <c r="O696" s="219"/>
      <c r="P696" s="219"/>
      <c r="Q696" s="219"/>
      <c r="R696" s="219"/>
      <c r="S696" s="219"/>
      <c r="T696" s="220"/>
      <c r="AT696" s="221" t="s">
        <v>278</v>
      </c>
      <c r="AU696" s="221" t="s">
        <v>82</v>
      </c>
      <c r="AV696" s="13" t="s">
        <v>80</v>
      </c>
      <c r="AW696" s="13" t="s">
        <v>35</v>
      </c>
      <c r="AX696" s="13" t="s">
        <v>73</v>
      </c>
      <c r="AY696" s="221" t="s">
        <v>267</v>
      </c>
    </row>
    <row r="697" spans="1:65" s="14" customFormat="1" x14ac:dyDescent="0.2">
      <c r="B697" s="222"/>
      <c r="C697" s="223"/>
      <c r="D697" s="208" t="s">
        <v>278</v>
      </c>
      <c r="E697" s="224" t="s">
        <v>21</v>
      </c>
      <c r="F697" s="225" t="s">
        <v>844</v>
      </c>
      <c r="G697" s="223"/>
      <c r="H697" s="226">
        <v>26</v>
      </c>
      <c r="I697" s="227"/>
      <c r="J697" s="223"/>
      <c r="K697" s="223"/>
      <c r="L697" s="228"/>
      <c r="M697" s="229"/>
      <c r="N697" s="230"/>
      <c r="O697" s="230"/>
      <c r="P697" s="230"/>
      <c r="Q697" s="230"/>
      <c r="R697" s="230"/>
      <c r="S697" s="230"/>
      <c r="T697" s="231"/>
      <c r="AT697" s="232" t="s">
        <v>278</v>
      </c>
      <c r="AU697" s="232" t="s">
        <v>82</v>
      </c>
      <c r="AV697" s="14" t="s">
        <v>82</v>
      </c>
      <c r="AW697" s="14" t="s">
        <v>35</v>
      </c>
      <c r="AX697" s="14" t="s">
        <v>73</v>
      </c>
      <c r="AY697" s="232" t="s">
        <v>267</v>
      </c>
    </row>
    <row r="698" spans="1:65" s="14" customFormat="1" x14ac:dyDescent="0.2">
      <c r="B698" s="222"/>
      <c r="C698" s="223"/>
      <c r="D698" s="208" t="s">
        <v>278</v>
      </c>
      <c r="E698" s="224" t="s">
        <v>21</v>
      </c>
      <c r="F698" s="225" t="s">
        <v>845</v>
      </c>
      <c r="G698" s="223"/>
      <c r="H698" s="226">
        <v>2</v>
      </c>
      <c r="I698" s="227"/>
      <c r="J698" s="223"/>
      <c r="K698" s="223"/>
      <c r="L698" s="228"/>
      <c r="M698" s="229"/>
      <c r="N698" s="230"/>
      <c r="O698" s="230"/>
      <c r="P698" s="230"/>
      <c r="Q698" s="230"/>
      <c r="R698" s="230"/>
      <c r="S698" s="230"/>
      <c r="T698" s="231"/>
      <c r="AT698" s="232" t="s">
        <v>278</v>
      </c>
      <c r="AU698" s="232" t="s">
        <v>82</v>
      </c>
      <c r="AV698" s="14" t="s">
        <v>82</v>
      </c>
      <c r="AW698" s="14" t="s">
        <v>35</v>
      </c>
      <c r="AX698" s="14" t="s">
        <v>73</v>
      </c>
      <c r="AY698" s="232" t="s">
        <v>267</v>
      </c>
    </row>
    <row r="699" spans="1:65" s="14" customFormat="1" x14ac:dyDescent="0.2">
      <c r="B699" s="222"/>
      <c r="C699" s="223"/>
      <c r="D699" s="208" t="s">
        <v>278</v>
      </c>
      <c r="E699" s="224" t="s">
        <v>21</v>
      </c>
      <c r="F699" s="225" t="s">
        <v>846</v>
      </c>
      <c r="G699" s="223"/>
      <c r="H699" s="226">
        <v>104</v>
      </c>
      <c r="I699" s="227"/>
      <c r="J699" s="223"/>
      <c r="K699" s="223"/>
      <c r="L699" s="228"/>
      <c r="M699" s="229"/>
      <c r="N699" s="230"/>
      <c r="O699" s="230"/>
      <c r="P699" s="230"/>
      <c r="Q699" s="230"/>
      <c r="R699" s="230"/>
      <c r="S699" s="230"/>
      <c r="T699" s="231"/>
      <c r="AT699" s="232" t="s">
        <v>278</v>
      </c>
      <c r="AU699" s="232" t="s">
        <v>82</v>
      </c>
      <c r="AV699" s="14" t="s">
        <v>82</v>
      </c>
      <c r="AW699" s="14" t="s">
        <v>35</v>
      </c>
      <c r="AX699" s="14" t="s">
        <v>73</v>
      </c>
      <c r="AY699" s="232" t="s">
        <v>267</v>
      </c>
    </row>
    <row r="700" spans="1:65" s="14" customFormat="1" x14ac:dyDescent="0.2">
      <c r="B700" s="222"/>
      <c r="C700" s="223"/>
      <c r="D700" s="208" t="s">
        <v>278</v>
      </c>
      <c r="E700" s="224" t="s">
        <v>21</v>
      </c>
      <c r="F700" s="225" t="s">
        <v>847</v>
      </c>
      <c r="G700" s="223"/>
      <c r="H700" s="226">
        <v>8</v>
      </c>
      <c r="I700" s="227"/>
      <c r="J700" s="223"/>
      <c r="K700" s="223"/>
      <c r="L700" s="228"/>
      <c r="M700" s="229"/>
      <c r="N700" s="230"/>
      <c r="O700" s="230"/>
      <c r="P700" s="230"/>
      <c r="Q700" s="230"/>
      <c r="R700" s="230"/>
      <c r="S700" s="230"/>
      <c r="T700" s="231"/>
      <c r="AT700" s="232" t="s">
        <v>278</v>
      </c>
      <c r="AU700" s="232" t="s">
        <v>82</v>
      </c>
      <c r="AV700" s="14" t="s">
        <v>82</v>
      </c>
      <c r="AW700" s="14" t="s">
        <v>35</v>
      </c>
      <c r="AX700" s="14" t="s">
        <v>73</v>
      </c>
      <c r="AY700" s="232" t="s">
        <v>267</v>
      </c>
    </row>
    <row r="701" spans="1:65" s="16" customFormat="1" x14ac:dyDescent="0.2">
      <c r="B701" s="244"/>
      <c r="C701" s="245"/>
      <c r="D701" s="208" t="s">
        <v>278</v>
      </c>
      <c r="E701" s="246" t="s">
        <v>21</v>
      </c>
      <c r="F701" s="247" t="s">
        <v>355</v>
      </c>
      <c r="G701" s="245"/>
      <c r="H701" s="248">
        <v>140</v>
      </c>
      <c r="I701" s="249"/>
      <c r="J701" s="245"/>
      <c r="K701" s="245"/>
      <c r="L701" s="250"/>
      <c r="M701" s="251"/>
      <c r="N701" s="252"/>
      <c r="O701" s="252"/>
      <c r="P701" s="252"/>
      <c r="Q701" s="252"/>
      <c r="R701" s="252"/>
      <c r="S701" s="252"/>
      <c r="T701" s="253"/>
      <c r="AT701" s="254" t="s">
        <v>278</v>
      </c>
      <c r="AU701" s="254" t="s">
        <v>82</v>
      </c>
      <c r="AV701" s="16" t="s">
        <v>274</v>
      </c>
      <c r="AW701" s="16" t="s">
        <v>35</v>
      </c>
      <c r="AX701" s="16" t="s">
        <v>80</v>
      </c>
      <c r="AY701" s="254" t="s">
        <v>267</v>
      </c>
    </row>
    <row r="702" spans="1:65" s="2" customFormat="1" ht="16.5" customHeight="1" x14ac:dyDescent="0.2">
      <c r="A702" s="36"/>
      <c r="B702" s="37"/>
      <c r="C702" s="255" t="s">
        <v>848</v>
      </c>
      <c r="D702" s="255" t="s">
        <v>751</v>
      </c>
      <c r="E702" s="256" t="s">
        <v>849</v>
      </c>
      <c r="F702" s="257" t="s">
        <v>850</v>
      </c>
      <c r="G702" s="258" t="s">
        <v>320</v>
      </c>
      <c r="H702" s="259">
        <v>37.6</v>
      </c>
      <c r="I702" s="260"/>
      <c r="J702" s="261">
        <f>ROUND(I702*H702,2)</f>
        <v>0</v>
      </c>
      <c r="K702" s="257" t="s">
        <v>21</v>
      </c>
      <c r="L702" s="262"/>
      <c r="M702" s="263" t="s">
        <v>21</v>
      </c>
      <c r="N702" s="264" t="s">
        <v>44</v>
      </c>
      <c r="O702" s="66"/>
      <c r="P702" s="204">
        <f>O702*H702</f>
        <v>0</v>
      </c>
      <c r="Q702" s="204">
        <v>2.5</v>
      </c>
      <c r="R702" s="204">
        <f>Q702*H702</f>
        <v>94</v>
      </c>
      <c r="S702" s="204">
        <v>0</v>
      </c>
      <c r="T702" s="205">
        <f>S702*H702</f>
        <v>0</v>
      </c>
      <c r="U702" s="36"/>
      <c r="V702" s="36"/>
      <c r="W702" s="36"/>
      <c r="X702" s="36"/>
      <c r="Y702" s="36"/>
      <c r="Z702" s="36"/>
      <c r="AA702" s="36"/>
      <c r="AB702" s="36"/>
      <c r="AC702" s="36"/>
      <c r="AD702" s="36"/>
      <c r="AE702" s="36"/>
      <c r="AR702" s="206" t="s">
        <v>356</v>
      </c>
      <c r="AT702" s="206" t="s">
        <v>751</v>
      </c>
      <c r="AU702" s="206" t="s">
        <v>82</v>
      </c>
      <c r="AY702" s="19" t="s">
        <v>267</v>
      </c>
      <c r="BE702" s="207">
        <f>IF(N702="základní",J702,0)</f>
        <v>0</v>
      </c>
      <c r="BF702" s="207">
        <f>IF(N702="snížená",J702,0)</f>
        <v>0</v>
      </c>
      <c r="BG702" s="207">
        <f>IF(N702="zákl. přenesená",J702,0)</f>
        <v>0</v>
      </c>
      <c r="BH702" s="207">
        <f>IF(N702="sníž. přenesená",J702,0)</f>
        <v>0</v>
      </c>
      <c r="BI702" s="207">
        <f>IF(N702="nulová",J702,0)</f>
        <v>0</v>
      </c>
      <c r="BJ702" s="19" t="s">
        <v>80</v>
      </c>
      <c r="BK702" s="207">
        <f>ROUND(I702*H702,2)</f>
        <v>0</v>
      </c>
      <c r="BL702" s="19" t="s">
        <v>274</v>
      </c>
      <c r="BM702" s="206" t="s">
        <v>851</v>
      </c>
    </row>
    <row r="703" spans="1:65" s="13" customFormat="1" x14ac:dyDescent="0.2">
      <c r="B703" s="212"/>
      <c r="C703" s="213"/>
      <c r="D703" s="208" t="s">
        <v>278</v>
      </c>
      <c r="E703" s="214" t="s">
        <v>21</v>
      </c>
      <c r="F703" s="215" t="s">
        <v>822</v>
      </c>
      <c r="G703" s="213"/>
      <c r="H703" s="214" t="s">
        <v>21</v>
      </c>
      <c r="I703" s="216"/>
      <c r="J703" s="213"/>
      <c r="K703" s="213"/>
      <c r="L703" s="217"/>
      <c r="M703" s="218"/>
      <c r="N703" s="219"/>
      <c r="O703" s="219"/>
      <c r="P703" s="219"/>
      <c r="Q703" s="219"/>
      <c r="R703" s="219"/>
      <c r="S703" s="219"/>
      <c r="T703" s="220"/>
      <c r="AT703" s="221" t="s">
        <v>278</v>
      </c>
      <c r="AU703" s="221" t="s">
        <v>82</v>
      </c>
      <c r="AV703" s="13" t="s">
        <v>80</v>
      </c>
      <c r="AW703" s="13" t="s">
        <v>35</v>
      </c>
      <c r="AX703" s="13" t="s">
        <v>73</v>
      </c>
      <c r="AY703" s="221" t="s">
        <v>267</v>
      </c>
    </row>
    <row r="704" spans="1:65" s="13" customFormat="1" x14ac:dyDescent="0.2">
      <c r="B704" s="212"/>
      <c r="C704" s="213"/>
      <c r="D704" s="208" t="s">
        <v>278</v>
      </c>
      <c r="E704" s="214" t="s">
        <v>21</v>
      </c>
      <c r="F704" s="215" t="s">
        <v>852</v>
      </c>
      <c r="G704" s="213"/>
      <c r="H704" s="214" t="s">
        <v>21</v>
      </c>
      <c r="I704" s="216"/>
      <c r="J704" s="213"/>
      <c r="K704" s="213"/>
      <c r="L704" s="217"/>
      <c r="M704" s="218"/>
      <c r="N704" s="219"/>
      <c r="O704" s="219"/>
      <c r="P704" s="219"/>
      <c r="Q704" s="219"/>
      <c r="R704" s="219"/>
      <c r="S704" s="219"/>
      <c r="T704" s="220"/>
      <c r="AT704" s="221" t="s">
        <v>278</v>
      </c>
      <c r="AU704" s="221" t="s">
        <v>82</v>
      </c>
      <c r="AV704" s="13" t="s">
        <v>80</v>
      </c>
      <c r="AW704" s="13" t="s">
        <v>35</v>
      </c>
      <c r="AX704" s="13" t="s">
        <v>73</v>
      </c>
      <c r="AY704" s="221" t="s">
        <v>267</v>
      </c>
    </row>
    <row r="705" spans="1:65" s="14" customFormat="1" x14ac:dyDescent="0.2">
      <c r="B705" s="222"/>
      <c r="C705" s="223"/>
      <c r="D705" s="208" t="s">
        <v>278</v>
      </c>
      <c r="E705" s="224" t="s">
        <v>21</v>
      </c>
      <c r="F705" s="225" t="s">
        <v>853</v>
      </c>
      <c r="G705" s="223"/>
      <c r="H705" s="226">
        <v>37.6</v>
      </c>
      <c r="I705" s="227"/>
      <c r="J705" s="223"/>
      <c r="K705" s="223"/>
      <c r="L705" s="228"/>
      <c r="M705" s="229"/>
      <c r="N705" s="230"/>
      <c r="O705" s="230"/>
      <c r="P705" s="230"/>
      <c r="Q705" s="230"/>
      <c r="R705" s="230"/>
      <c r="S705" s="230"/>
      <c r="T705" s="231"/>
      <c r="AT705" s="232" t="s">
        <v>278</v>
      </c>
      <c r="AU705" s="232" t="s">
        <v>82</v>
      </c>
      <c r="AV705" s="14" t="s">
        <v>82</v>
      </c>
      <c r="AW705" s="14" t="s">
        <v>35</v>
      </c>
      <c r="AX705" s="14" t="s">
        <v>80</v>
      </c>
      <c r="AY705" s="232" t="s">
        <v>267</v>
      </c>
    </row>
    <row r="706" spans="1:65" s="2" customFormat="1" ht="21.75" customHeight="1" x14ac:dyDescent="0.2">
      <c r="A706" s="36"/>
      <c r="B706" s="37"/>
      <c r="C706" s="195" t="s">
        <v>854</v>
      </c>
      <c r="D706" s="195" t="s">
        <v>269</v>
      </c>
      <c r="E706" s="196" t="s">
        <v>855</v>
      </c>
      <c r="F706" s="197" t="s">
        <v>856</v>
      </c>
      <c r="G706" s="198" t="s">
        <v>320</v>
      </c>
      <c r="H706" s="199">
        <v>45.499000000000002</v>
      </c>
      <c r="I706" s="200"/>
      <c r="J706" s="201">
        <f>ROUND(I706*H706,2)</f>
        <v>0</v>
      </c>
      <c r="K706" s="197" t="s">
        <v>273</v>
      </c>
      <c r="L706" s="41"/>
      <c r="M706" s="202" t="s">
        <v>21</v>
      </c>
      <c r="N706" s="203" t="s">
        <v>44</v>
      </c>
      <c r="O706" s="66"/>
      <c r="P706" s="204">
        <f>O706*H706</f>
        <v>0</v>
      </c>
      <c r="Q706" s="204">
        <v>2.45343</v>
      </c>
      <c r="R706" s="204">
        <f>Q706*H706</f>
        <v>111.62861157</v>
      </c>
      <c r="S706" s="204">
        <v>0</v>
      </c>
      <c r="T706" s="205">
        <f>S706*H706</f>
        <v>0</v>
      </c>
      <c r="U706" s="36"/>
      <c r="V706" s="36"/>
      <c r="W706" s="36"/>
      <c r="X706" s="36"/>
      <c r="Y706" s="36"/>
      <c r="Z706" s="36"/>
      <c r="AA706" s="36"/>
      <c r="AB706" s="36"/>
      <c r="AC706" s="36"/>
      <c r="AD706" s="36"/>
      <c r="AE706" s="36"/>
      <c r="AR706" s="206" t="s">
        <v>274</v>
      </c>
      <c r="AT706" s="206" t="s">
        <v>269</v>
      </c>
      <c r="AU706" s="206" t="s">
        <v>82</v>
      </c>
      <c r="AY706" s="19" t="s">
        <v>267</v>
      </c>
      <c r="BE706" s="207">
        <f>IF(N706="základní",J706,0)</f>
        <v>0</v>
      </c>
      <c r="BF706" s="207">
        <f>IF(N706="snížená",J706,0)</f>
        <v>0</v>
      </c>
      <c r="BG706" s="207">
        <f>IF(N706="zákl. přenesená",J706,0)</f>
        <v>0</v>
      </c>
      <c r="BH706" s="207">
        <f>IF(N706="sníž. přenesená",J706,0)</f>
        <v>0</v>
      </c>
      <c r="BI706" s="207">
        <f>IF(N706="nulová",J706,0)</f>
        <v>0</v>
      </c>
      <c r="BJ706" s="19" t="s">
        <v>80</v>
      </c>
      <c r="BK706" s="207">
        <f>ROUND(I706*H706,2)</f>
        <v>0</v>
      </c>
      <c r="BL706" s="19" t="s">
        <v>274</v>
      </c>
      <c r="BM706" s="206" t="s">
        <v>857</v>
      </c>
    </row>
    <row r="707" spans="1:65" s="2" customFormat="1" ht="39" x14ac:dyDescent="0.2">
      <c r="A707" s="36"/>
      <c r="B707" s="37"/>
      <c r="C707" s="38"/>
      <c r="D707" s="208" t="s">
        <v>276</v>
      </c>
      <c r="E707" s="38"/>
      <c r="F707" s="209" t="s">
        <v>858</v>
      </c>
      <c r="G707" s="38"/>
      <c r="H707" s="38"/>
      <c r="I707" s="118"/>
      <c r="J707" s="38"/>
      <c r="K707" s="38"/>
      <c r="L707" s="41"/>
      <c r="M707" s="210"/>
      <c r="N707" s="211"/>
      <c r="O707" s="66"/>
      <c r="P707" s="66"/>
      <c r="Q707" s="66"/>
      <c r="R707" s="66"/>
      <c r="S707" s="66"/>
      <c r="T707" s="67"/>
      <c r="U707" s="36"/>
      <c r="V707" s="36"/>
      <c r="W707" s="36"/>
      <c r="X707" s="36"/>
      <c r="Y707" s="36"/>
      <c r="Z707" s="36"/>
      <c r="AA707" s="36"/>
      <c r="AB707" s="36"/>
      <c r="AC707" s="36"/>
      <c r="AD707" s="36"/>
      <c r="AE707" s="36"/>
      <c r="AT707" s="19" t="s">
        <v>276</v>
      </c>
      <c r="AU707" s="19" t="s">
        <v>82</v>
      </c>
    </row>
    <row r="708" spans="1:65" s="13" customFormat="1" x14ac:dyDescent="0.2">
      <c r="B708" s="212"/>
      <c r="C708" s="213"/>
      <c r="D708" s="208" t="s">
        <v>278</v>
      </c>
      <c r="E708" s="214" t="s">
        <v>21</v>
      </c>
      <c r="F708" s="215" t="s">
        <v>859</v>
      </c>
      <c r="G708" s="213"/>
      <c r="H708" s="214" t="s">
        <v>21</v>
      </c>
      <c r="I708" s="216"/>
      <c r="J708" s="213"/>
      <c r="K708" s="213"/>
      <c r="L708" s="217"/>
      <c r="M708" s="218"/>
      <c r="N708" s="219"/>
      <c r="O708" s="219"/>
      <c r="P708" s="219"/>
      <c r="Q708" s="219"/>
      <c r="R708" s="219"/>
      <c r="S708" s="219"/>
      <c r="T708" s="220"/>
      <c r="AT708" s="221" t="s">
        <v>278</v>
      </c>
      <c r="AU708" s="221" t="s">
        <v>82</v>
      </c>
      <c r="AV708" s="13" t="s">
        <v>80</v>
      </c>
      <c r="AW708" s="13" t="s">
        <v>35</v>
      </c>
      <c r="AX708" s="13" t="s">
        <v>73</v>
      </c>
      <c r="AY708" s="221" t="s">
        <v>267</v>
      </c>
    </row>
    <row r="709" spans="1:65" s="13" customFormat="1" x14ac:dyDescent="0.2">
      <c r="B709" s="212"/>
      <c r="C709" s="213"/>
      <c r="D709" s="208" t="s">
        <v>278</v>
      </c>
      <c r="E709" s="214" t="s">
        <v>21</v>
      </c>
      <c r="F709" s="215" t="s">
        <v>860</v>
      </c>
      <c r="G709" s="213"/>
      <c r="H709" s="214" t="s">
        <v>21</v>
      </c>
      <c r="I709" s="216"/>
      <c r="J709" s="213"/>
      <c r="K709" s="213"/>
      <c r="L709" s="217"/>
      <c r="M709" s="218"/>
      <c r="N709" s="219"/>
      <c r="O709" s="219"/>
      <c r="P709" s="219"/>
      <c r="Q709" s="219"/>
      <c r="R709" s="219"/>
      <c r="S709" s="219"/>
      <c r="T709" s="220"/>
      <c r="AT709" s="221" t="s">
        <v>278</v>
      </c>
      <c r="AU709" s="221" t="s">
        <v>82</v>
      </c>
      <c r="AV709" s="13" t="s">
        <v>80</v>
      </c>
      <c r="AW709" s="13" t="s">
        <v>35</v>
      </c>
      <c r="AX709" s="13" t="s">
        <v>73</v>
      </c>
      <c r="AY709" s="221" t="s">
        <v>267</v>
      </c>
    </row>
    <row r="710" spans="1:65" s="14" customFormat="1" x14ac:dyDescent="0.2">
      <c r="B710" s="222"/>
      <c r="C710" s="223"/>
      <c r="D710" s="208" t="s">
        <v>278</v>
      </c>
      <c r="E710" s="224" t="s">
        <v>21</v>
      </c>
      <c r="F710" s="225" t="s">
        <v>861</v>
      </c>
      <c r="G710" s="223"/>
      <c r="H710" s="226">
        <v>5.407</v>
      </c>
      <c r="I710" s="227"/>
      <c r="J710" s="223"/>
      <c r="K710" s="223"/>
      <c r="L710" s="228"/>
      <c r="M710" s="229"/>
      <c r="N710" s="230"/>
      <c r="O710" s="230"/>
      <c r="P710" s="230"/>
      <c r="Q710" s="230"/>
      <c r="R710" s="230"/>
      <c r="S710" s="230"/>
      <c r="T710" s="231"/>
      <c r="AT710" s="232" t="s">
        <v>278</v>
      </c>
      <c r="AU710" s="232" t="s">
        <v>82</v>
      </c>
      <c r="AV710" s="14" t="s">
        <v>82</v>
      </c>
      <c r="AW710" s="14" t="s">
        <v>35</v>
      </c>
      <c r="AX710" s="14" t="s">
        <v>73</v>
      </c>
      <c r="AY710" s="232" t="s">
        <v>267</v>
      </c>
    </row>
    <row r="711" spans="1:65" s="14" customFormat="1" x14ac:dyDescent="0.2">
      <c r="B711" s="222"/>
      <c r="C711" s="223"/>
      <c r="D711" s="208" t="s">
        <v>278</v>
      </c>
      <c r="E711" s="224" t="s">
        <v>21</v>
      </c>
      <c r="F711" s="225" t="s">
        <v>862</v>
      </c>
      <c r="G711" s="223"/>
      <c r="H711" s="226">
        <v>-0.03</v>
      </c>
      <c r="I711" s="227"/>
      <c r="J711" s="223"/>
      <c r="K711" s="223"/>
      <c r="L711" s="228"/>
      <c r="M711" s="229"/>
      <c r="N711" s="230"/>
      <c r="O711" s="230"/>
      <c r="P711" s="230"/>
      <c r="Q711" s="230"/>
      <c r="R711" s="230"/>
      <c r="S711" s="230"/>
      <c r="T711" s="231"/>
      <c r="AT711" s="232" t="s">
        <v>278</v>
      </c>
      <c r="AU711" s="232" t="s">
        <v>82</v>
      </c>
      <c r="AV711" s="14" t="s">
        <v>82</v>
      </c>
      <c r="AW711" s="14" t="s">
        <v>35</v>
      </c>
      <c r="AX711" s="14" t="s">
        <v>73</v>
      </c>
      <c r="AY711" s="232" t="s">
        <v>267</v>
      </c>
    </row>
    <row r="712" spans="1:65" s="13" customFormat="1" x14ac:dyDescent="0.2">
      <c r="B712" s="212"/>
      <c r="C712" s="213"/>
      <c r="D712" s="208" t="s">
        <v>278</v>
      </c>
      <c r="E712" s="214" t="s">
        <v>21</v>
      </c>
      <c r="F712" s="215" t="s">
        <v>863</v>
      </c>
      <c r="G712" s="213"/>
      <c r="H712" s="214" t="s">
        <v>21</v>
      </c>
      <c r="I712" s="216"/>
      <c r="J712" s="213"/>
      <c r="K712" s="213"/>
      <c r="L712" s="217"/>
      <c r="M712" s="218"/>
      <c r="N712" s="219"/>
      <c r="O712" s="219"/>
      <c r="P712" s="219"/>
      <c r="Q712" s="219"/>
      <c r="R712" s="219"/>
      <c r="S712" s="219"/>
      <c r="T712" s="220"/>
      <c r="AT712" s="221" t="s">
        <v>278</v>
      </c>
      <c r="AU712" s="221" t="s">
        <v>82</v>
      </c>
      <c r="AV712" s="13" t="s">
        <v>80</v>
      </c>
      <c r="AW712" s="13" t="s">
        <v>35</v>
      </c>
      <c r="AX712" s="13" t="s">
        <v>73</v>
      </c>
      <c r="AY712" s="221" t="s">
        <v>267</v>
      </c>
    </row>
    <row r="713" spans="1:65" s="14" customFormat="1" x14ac:dyDescent="0.2">
      <c r="B713" s="222"/>
      <c r="C713" s="223"/>
      <c r="D713" s="208" t="s">
        <v>278</v>
      </c>
      <c r="E713" s="224" t="s">
        <v>21</v>
      </c>
      <c r="F713" s="225" t="s">
        <v>864</v>
      </c>
      <c r="G713" s="223"/>
      <c r="H713" s="226">
        <v>4.5789999999999997</v>
      </c>
      <c r="I713" s="227"/>
      <c r="J713" s="223"/>
      <c r="K713" s="223"/>
      <c r="L713" s="228"/>
      <c r="M713" s="229"/>
      <c r="N713" s="230"/>
      <c r="O713" s="230"/>
      <c r="P713" s="230"/>
      <c r="Q713" s="230"/>
      <c r="R713" s="230"/>
      <c r="S713" s="230"/>
      <c r="T713" s="231"/>
      <c r="AT713" s="232" t="s">
        <v>278</v>
      </c>
      <c r="AU713" s="232" t="s">
        <v>82</v>
      </c>
      <c r="AV713" s="14" t="s">
        <v>82</v>
      </c>
      <c r="AW713" s="14" t="s">
        <v>35</v>
      </c>
      <c r="AX713" s="14" t="s">
        <v>73</v>
      </c>
      <c r="AY713" s="232" t="s">
        <v>267</v>
      </c>
    </row>
    <row r="714" spans="1:65" s="14" customFormat="1" x14ac:dyDescent="0.2">
      <c r="B714" s="222"/>
      <c r="C714" s="223"/>
      <c r="D714" s="208" t="s">
        <v>278</v>
      </c>
      <c r="E714" s="224" t="s">
        <v>21</v>
      </c>
      <c r="F714" s="225" t="s">
        <v>865</v>
      </c>
      <c r="G714" s="223"/>
      <c r="H714" s="226">
        <v>-1.861</v>
      </c>
      <c r="I714" s="227"/>
      <c r="J714" s="223"/>
      <c r="K714" s="223"/>
      <c r="L714" s="228"/>
      <c r="M714" s="229"/>
      <c r="N714" s="230"/>
      <c r="O714" s="230"/>
      <c r="P714" s="230"/>
      <c r="Q714" s="230"/>
      <c r="R714" s="230"/>
      <c r="S714" s="230"/>
      <c r="T714" s="231"/>
      <c r="AT714" s="232" t="s">
        <v>278</v>
      </c>
      <c r="AU714" s="232" t="s">
        <v>82</v>
      </c>
      <c r="AV714" s="14" t="s">
        <v>82</v>
      </c>
      <c r="AW714" s="14" t="s">
        <v>35</v>
      </c>
      <c r="AX714" s="14" t="s">
        <v>73</v>
      </c>
      <c r="AY714" s="232" t="s">
        <v>267</v>
      </c>
    </row>
    <row r="715" spans="1:65" s="13" customFormat="1" x14ac:dyDescent="0.2">
      <c r="B715" s="212"/>
      <c r="C715" s="213"/>
      <c r="D715" s="208" t="s">
        <v>278</v>
      </c>
      <c r="E715" s="214" t="s">
        <v>21</v>
      </c>
      <c r="F715" s="215" t="s">
        <v>593</v>
      </c>
      <c r="G715" s="213"/>
      <c r="H715" s="214" t="s">
        <v>21</v>
      </c>
      <c r="I715" s="216"/>
      <c r="J715" s="213"/>
      <c r="K715" s="213"/>
      <c r="L715" s="217"/>
      <c r="M715" s="218"/>
      <c r="N715" s="219"/>
      <c r="O715" s="219"/>
      <c r="P715" s="219"/>
      <c r="Q715" s="219"/>
      <c r="R715" s="219"/>
      <c r="S715" s="219"/>
      <c r="T715" s="220"/>
      <c r="AT715" s="221" t="s">
        <v>278</v>
      </c>
      <c r="AU715" s="221" t="s">
        <v>82</v>
      </c>
      <c r="AV715" s="13" t="s">
        <v>80</v>
      </c>
      <c r="AW715" s="13" t="s">
        <v>35</v>
      </c>
      <c r="AX715" s="13" t="s">
        <v>73</v>
      </c>
      <c r="AY715" s="221" t="s">
        <v>267</v>
      </c>
    </row>
    <row r="716" spans="1:65" s="14" customFormat="1" x14ac:dyDescent="0.2">
      <c r="B716" s="222"/>
      <c r="C716" s="223"/>
      <c r="D716" s="208" t="s">
        <v>278</v>
      </c>
      <c r="E716" s="224" t="s">
        <v>21</v>
      </c>
      <c r="F716" s="225" t="s">
        <v>866</v>
      </c>
      <c r="G716" s="223"/>
      <c r="H716" s="226">
        <v>7.6189999999999998</v>
      </c>
      <c r="I716" s="227"/>
      <c r="J716" s="223"/>
      <c r="K716" s="223"/>
      <c r="L716" s="228"/>
      <c r="M716" s="229"/>
      <c r="N716" s="230"/>
      <c r="O716" s="230"/>
      <c r="P716" s="230"/>
      <c r="Q716" s="230"/>
      <c r="R716" s="230"/>
      <c r="S716" s="230"/>
      <c r="T716" s="231"/>
      <c r="AT716" s="232" t="s">
        <v>278</v>
      </c>
      <c r="AU716" s="232" t="s">
        <v>82</v>
      </c>
      <c r="AV716" s="14" t="s">
        <v>82</v>
      </c>
      <c r="AW716" s="14" t="s">
        <v>35</v>
      </c>
      <c r="AX716" s="14" t="s">
        <v>73</v>
      </c>
      <c r="AY716" s="232" t="s">
        <v>267</v>
      </c>
    </row>
    <row r="717" spans="1:65" s="14" customFormat="1" x14ac:dyDescent="0.2">
      <c r="B717" s="222"/>
      <c r="C717" s="223"/>
      <c r="D717" s="208" t="s">
        <v>278</v>
      </c>
      <c r="E717" s="224" t="s">
        <v>21</v>
      </c>
      <c r="F717" s="225" t="s">
        <v>867</v>
      </c>
      <c r="G717" s="223"/>
      <c r="H717" s="226">
        <v>-0.69699999999999995</v>
      </c>
      <c r="I717" s="227"/>
      <c r="J717" s="223"/>
      <c r="K717" s="223"/>
      <c r="L717" s="228"/>
      <c r="M717" s="229"/>
      <c r="N717" s="230"/>
      <c r="O717" s="230"/>
      <c r="P717" s="230"/>
      <c r="Q717" s="230"/>
      <c r="R717" s="230"/>
      <c r="S717" s="230"/>
      <c r="T717" s="231"/>
      <c r="AT717" s="232" t="s">
        <v>278</v>
      </c>
      <c r="AU717" s="232" t="s">
        <v>82</v>
      </c>
      <c r="AV717" s="14" t="s">
        <v>82</v>
      </c>
      <c r="AW717" s="14" t="s">
        <v>35</v>
      </c>
      <c r="AX717" s="14" t="s">
        <v>73</v>
      </c>
      <c r="AY717" s="232" t="s">
        <v>267</v>
      </c>
    </row>
    <row r="718" spans="1:65" s="14" customFormat="1" x14ac:dyDescent="0.2">
      <c r="B718" s="222"/>
      <c r="C718" s="223"/>
      <c r="D718" s="208" t="s">
        <v>278</v>
      </c>
      <c r="E718" s="224" t="s">
        <v>21</v>
      </c>
      <c r="F718" s="225" t="s">
        <v>868</v>
      </c>
      <c r="G718" s="223"/>
      <c r="H718" s="226">
        <v>-1.4999999999999999E-2</v>
      </c>
      <c r="I718" s="227"/>
      <c r="J718" s="223"/>
      <c r="K718" s="223"/>
      <c r="L718" s="228"/>
      <c r="M718" s="229"/>
      <c r="N718" s="230"/>
      <c r="O718" s="230"/>
      <c r="P718" s="230"/>
      <c r="Q718" s="230"/>
      <c r="R718" s="230"/>
      <c r="S718" s="230"/>
      <c r="T718" s="231"/>
      <c r="AT718" s="232" t="s">
        <v>278</v>
      </c>
      <c r="AU718" s="232" t="s">
        <v>82</v>
      </c>
      <c r="AV718" s="14" t="s">
        <v>82</v>
      </c>
      <c r="AW718" s="14" t="s">
        <v>35</v>
      </c>
      <c r="AX718" s="14" t="s">
        <v>73</v>
      </c>
      <c r="AY718" s="232" t="s">
        <v>267</v>
      </c>
    </row>
    <row r="719" spans="1:65" s="14" customFormat="1" x14ac:dyDescent="0.2">
      <c r="B719" s="222"/>
      <c r="C719" s="223"/>
      <c r="D719" s="208" t="s">
        <v>278</v>
      </c>
      <c r="E719" s="224" t="s">
        <v>21</v>
      </c>
      <c r="F719" s="225" t="s">
        <v>869</v>
      </c>
      <c r="G719" s="223"/>
      <c r="H719" s="226">
        <v>-1.2E-2</v>
      </c>
      <c r="I719" s="227"/>
      <c r="J719" s="223"/>
      <c r="K719" s="223"/>
      <c r="L719" s="228"/>
      <c r="M719" s="229"/>
      <c r="N719" s="230"/>
      <c r="O719" s="230"/>
      <c r="P719" s="230"/>
      <c r="Q719" s="230"/>
      <c r="R719" s="230"/>
      <c r="S719" s="230"/>
      <c r="T719" s="231"/>
      <c r="AT719" s="232" t="s">
        <v>278</v>
      </c>
      <c r="AU719" s="232" t="s">
        <v>82</v>
      </c>
      <c r="AV719" s="14" t="s">
        <v>82</v>
      </c>
      <c r="AW719" s="14" t="s">
        <v>35</v>
      </c>
      <c r="AX719" s="14" t="s">
        <v>73</v>
      </c>
      <c r="AY719" s="232" t="s">
        <v>267</v>
      </c>
    </row>
    <row r="720" spans="1:65" s="13" customFormat="1" x14ac:dyDescent="0.2">
      <c r="B720" s="212"/>
      <c r="C720" s="213"/>
      <c r="D720" s="208" t="s">
        <v>278</v>
      </c>
      <c r="E720" s="214" t="s">
        <v>21</v>
      </c>
      <c r="F720" s="215" t="s">
        <v>870</v>
      </c>
      <c r="G720" s="213"/>
      <c r="H720" s="214" t="s">
        <v>21</v>
      </c>
      <c r="I720" s="216"/>
      <c r="J720" s="213"/>
      <c r="K720" s="213"/>
      <c r="L720" s="217"/>
      <c r="M720" s="218"/>
      <c r="N720" s="219"/>
      <c r="O720" s="219"/>
      <c r="P720" s="219"/>
      <c r="Q720" s="219"/>
      <c r="R720" s="219"/>
      <c r="S720" s="219"/>
      <c r="T720" s="220"/>
      <c r="AT720" s="221" t="s">
        <v>278</v>
      </c>
      <c r="AU720" s="221" t="s">
        <v>82</v>
      </c>
      <c r="AV720" s="13" t="s">
        <v>80</v>
      </c>
      <c r="AW720" s="13" t="s">
        <v>35</v>
      </c>
      <c r="AX720" s="13" t="s">
        <v>73</v>
      </c>
      <c r="AY720" s="221" t="s">
        <v>267</v>
      </c>
    </row>
    <row r="721" spans="2:51" s="14" customFormat="1" x14ac:dyDescent="0.2">
      <c r="B721" s="222"/>
      <c r="C721" s="223"/>
      <c r="D721" s="208" t="s">
        <v>278</v>
      </c>
      <c r="E721" s="224" t="s">
        <v>21</v>
      </c>
      <c r="F721" s="225" t="s">
        <v>871</v>
      </c>
      <c r="G721" s="223"/>
      <c r="H721" s="226">
        <v>9.5879999999999992</v>
      </c>
      <c r="I721" s="227"/>
      <c r="J721" s="223"/>
      <c r="K721" s="223"/>
      <c r="L721" s="228"/>
      <c r="M721" s="229"/>
      <c r="N721" s="230"/>
      <c r="O721" s="230"/>
      <c r="P721" s="230"/>
      <c r="Q721" s="230"/>
      <c r="R721" s="230"/>
      <c r="S721" s="230"/>
      <c r="T721" s="231"/>
      <c r="AT721" s="232" t="s">
        <v>278</v>
      </c>
      <c r="AU721" s="232" t="s">
        <v>82</v>
      </c>
      <c r="AV721" s="14" t="s">
        <v>82</v>
      </c>
      <c r="AW721" s="14" t="s">
        <v>35</v>
      </c>
      <c r="AX721" s="14" t="s">
        <v>73</v>
      </c>
      <c r="AY721" s="232" t="s">
        <v>267</v>
      </c>
    </row>
    <row r="722" spans="2:51" s="14" customFormat="1" x14ac:dyDescent="0.2">
      <c r="B722" s="222"/>
      <c r="C722" s="223"/>
      <c r="D722" s="208" t="s">
        <v>278</v>
      </c>
      <c r="E722" s="224" t="s">
        <v>21</v>
      </c>
      <c r="F722" s="225" t="s">
        <v>872</v>
      </c>
      <c r="G722" s="223"/>
      <c r="H722" s="226">
        <v>-1.7000000000000001E-2</v>
      </c>
      <c r="I722" s="227"/>
      <c r="J722" s="223"/>
      <c r="K722" s="223"/>
      <c r="L722" s="228"/>
      <c r="M722" s="229"/>
      <c r="N722" s="230"/>
      <c r="O722" s="230"/>
      <c r="P722" s="230"/>
      <c r="Q722" s="230"/>
      <c r="R722" s="230"/>
      <c r="S722" s="230"/>
      <c r="T722" s="231"/>
      <c r="AT722" s="232" t="s">
        <v>278</v>
      </c>
      <c r="AU722" s="232" t="s">
        <v>82</v>
      </c>
      <c r="AV722" s="14" t="s">
        <v>82</v>
      </c>
      <c r="AW722" s="14" t="s">
        <v>35</v>
      </c>
      <c r="AX722" s="14" t="s">
        <v>73</v>
      </c>
      <c r="AY722" s="232" t="s">
        <v>267</v>
      </c>
    </row>
    <row r="723" spans="2:51" s="14" customFormat="1" x14ac:dyDescent="0.2">
      <c r="B723" s="222"/>
      <c r="C723" s="223"/>
      <c r="D723" s="208" t="s">
        <v>278</v>
      </c>
      <c r="E723" s="224" t="s">
        <v>21</v>
      </c>
      <c r="F723" s="225" t="s">
        <v>873</v>
      </c>
      <c r="G723" s="223"/>
      <c r="H723" s="226">
        <v>-1.7000000000000001E-2</v>
      </c>
      <c r="I723" s="227"/>
      <c r="J723" s="223"/>
      <c r="K723" s="223"/>
      <c r="L723" s="228"/>
      <c r="M723" s="229"/>
      <c r="N723" s="230"/>
      <c r="O723" s="230"/>
      <c r="P723" s="230"/>
      <c r="Q723" s="230"/>
      <c r="R723" s="230"/>
      <c r="S723" s="230"/>
      <c r="T723" s="231"/>
      <c r="AT723" s="232" t="s">
        <v>278</v>
      </c>
      <c r="AU723" s="232" t="s">
        <v>82</v>
      </c>
      <c r="AV723" s="14" t="s">
        <v>82</v>
      </c>
      <c r="AW723" s="14" t="s">
        <v>35</v>
      </c>
      <c r="AX723" s="14" t="s">
        <v>73</v>
      </c>
      <c r="AY723" s="232" t="s">
        <v>267</v>
      </c>
    </row>
    <row r="724" spans="2:51" s="14" customFormat="1" x14ac:dyDescent="0.2">
      <c r="B724" s="222"/>
      <c r="C724" s="223"/>
      <c r="D724" s="208" t="s">
        <v>278</v>
      </c>
      <c r="E724" s="224" t="s">
        <v>21</v>
      </c>
      <c r="F724" s="225" t="s">
        <v>874</v>
      </c>
      <c r="G724" s="223"/>
      <c r="H724" s="226">
        <v>-1.2999999999999999E-2</v>
      </c>
      <c r="I724" s="227"/>
      <c r="J724" s="223"/>
      <c r="K724" s="223"/>
      <c r="L724" s="228"/>
      <c r="M724" s="229"/>
      <c r="N724" s="230"/>
      <c r="O724" s="230"/>
      <c r="P724" s="230"/>
      <c r="Q724" s="230"/>
      <c r="R724" s="230"/>
      <c r="S724" s="230"/>
      <c r="T724" s="231"/>
      <c r="AT724" s="232" t="s">
        <v>278</v>
      </c>
      <c r="AU724" s="232" t="s">
        <v>82</v>
      </c>
      <c r="AV724" s="14" t="s">
        <v>82</v>
      </c>
      <c r="AW724" s="14" t="s">
        <v>35</v>
      </c>
      <c r="AX724" s="14" t="s">
        <v>73</v>
      </c>
      <c r="AY724" s="232" t="s">
        <v>267</v>
      </c>
    </row>
    <row r="725" spans="2:51" s="14" customFormat="1" x14ac:dyDescent="0.2">
      <c r="B725" s="222"/>
      <c r="C725" s="223"/>
      <c r="D725" s="208" t="s">
        <v>278</v>
      </c>
      <c r="E725" s="224" t="s">
        <v>21</v>
      </c>
      <c r="F725" s="225" t="s">
        <v>875</v>
      </c>
      <c r="G725" s="223"/>
      <c r="H725" s="226">
        <v>-0.05</v>
      </c>
      <c r="I725" s="227"/>
      <c r="J725" s="223"/>
      <c r="K725" s="223"/>
      <c r="L725" s="228"/>
      <c r="M725" s="229"/>
      <c r="N725" s="230"/>
      <c r="O725" s="230"/>
      <c r="P725" s="230"/>
      <c r="Q725" s="230"/>
      <c r="R725" s="230"/>
      <c r="S725" s="230"/>
      <c r="T725" s="231"/>
      <c r="AT725" s="232" t="s">
        <v>278</v>
      </c>
      <c r="AU725" s="232" t="s">
        <v>82</v>
      </c>
      <c r="AV725" s="14" t="s">
        <v>82</v>
      </c>
      <c r="AW725" s="14" t="s">
        <v>35</v>
      </c>
      <c r="AX725" s="14" t="s">
        <v>73</v>
      </c>
      <c r="AY725" s="232" t="s">
        <v>267</v>
      </c>
    </row>
    <row r="726" spans="2:51" s="15" customFormat="1" x14ac:dyDescent="0.2">
      <c r="B726" s="233"/>
      <c r="C726" s="234"/>
      <c r="D726" s="208" t="s">
        <v>278</v>
      </c>
      <c r="E726" s="235" t="s">
        <v>21</v>
      </c>
      <c r="F726" s="236" t="s">
        <v>326</v>
      </c>
      <c r="G726" s="234"/>
      <c r="H726" s="237">
        <v>24.481000000000002</v>
      </c>
      <c r="I726" s="238"/>
      <c r="J726" s="234"/>
      <c r="K726" s="234"/>
      <c r="L726" s="239"/>
      <c r="M726" s="240"/>
      <c r="N726" s="241"/>
      <c r="O726" s="241"/>
      <c r="P726" s="241"/>
      <c r="Q726" s="241"/>
      <c r="R726" s="241"/>
      <c r="S726" s="241"/>
      <c r="T726" s="242"/>
      <c r="AT726" s="243" t="s">
        <v>278</v>
      </c>
      <c r="AU726" s="243" t="s">
        <v>82</v>
      </c>
      <c r="AV726" s="15" t="s">
        <v>142</v>
      </c>
      <c r="AW726" s="15" t="s">
        <v>35</v>
      </c>
      <c r="AX726" s="15" t="s">
        <v>73</v>
      </c>
      <c r="AY726" s="243" t="s">
        <v>267</v>
      </c>
    </row>
    <row r="727" spans="2:51" s="13" customFormat="1" x14ac:dyDescent="0.2">
      <c r="B727" s="212"/>
      <c r="C727" s="213"/>
      <c r="D727" s="208" t="s">
        <v>278</v>
      </c>
      <c r="E727" s="214" t="s">
        <v>21</v>
      </c>
      <c r="F727" s="215" t="s">
        <v>876</v>
      </c>
      <c r="G727" s="213"/>
      <c r="H727" s="214" t="s">
        <v>21</v>
      </c>
      <c r="I727" s="216"/>
      <c r="J727" s="213"/>
      <c r="K727" s="213"/>
      <c r="L727" s="217"/>
      <c r="M727" s="218"/>
      <c r="N727" s="219"/>
      <c r="O727" s="219"/>
      <c r="P727" s="219"/>
      <c r="Q727" s="219"/>
      <c r="R727" s="219"/>
      <c r="S727" s="219"/>
      <c r="T727" s="220"/>
      <c r="AT727" s="221" t="s">
        <v>278</v>
      </c>
      <c r="AU727" s="221" t="s">
        <v>82</v>
      </c>
      <c r="AV727" s="13" t="s">
        <v>80</v>
      </c>
      <c r="AW727" s="13" t="s">
        <v>35</v>
      </c>
      <c r="AX727" s="13" t="s">
        <v>73</v>
      </c>
      <c r="AY727" s="221" t="s">
        <v>267</v>
      </c>
    </row>
    <row r="728" spans="2:51" s="14" customFormat="1" x14ac:dyDescent="0.2">
      <c r="B728" s="222"/>
      <c r="C728" s="223"/>
      <c r="D728" s="208" t="s">
        <v>278</v>
      </c>
      <c r="E728" s="224" t="s">
        <v>21</v>
      </c>
      <c r="F728" s="225" t="s">
        <v>877</v>
      </c>
      <c r="G728" s="223"/>
      <c r="H728" s="226">
        <v>0.54500000000000004</v>
      </c>
      <c r="I728" s="227"/>
      <c r="J728" s="223"/>
      <c r="K728" s="223"/>
      <c r="L728" s="228"/>
      <c r="M728" s="229"/>
      <c r="N728" s="230"/>
      <c r="O728" s="230"/>
      <c r="P728" s="230"/>
      <c r="Q728" s="230"/>
      <c r="R728" s="230"/>
      <c r="S728" s="230"/>
      <c r="T728" s="231"/>
      <c r="AT728" s="232" t="s">
        <v>278</v>
      </c>
      <c r="AU728" s="232" t="s">
        <v>82</v>
      </c>
      <c r="AV728" s="14" t="s">
        <v>82</v>
      </c>
      <c r="AW728" s="14" t="s">
        <v>35</v>
      </c>
      <c r="AX728" s="14" t="s">
        <v>73</v>
      </c>
      <c r="AY728" s="232" t="s">
        <v>267</v>
      </c>
    </row>
    <row r="729" spans="2:51" s="14" customFormat="1" x14ac:dyDescent="0.2">
      <c r="B729" s="222"/>
      <c r="C729" s="223"/>
      <c r="D729" s="208" t="s">
        <v>278</v>
      </c>
      <c r="E729" s="224" t="s">
        <v>21</v>
      </c>
      <c r="F729" s="225" t="s">
        <v>878</v>
      </c>
      <c r="G729" s="223"/>
      <c r="H729" s="226">
        <v>5.2249999999999996</v>
      </c>
      <c r="I729" s="227"/>
      <c r="J729" s="223"/>
      <c r="K729" s="223"/>
      <c r="L729" s="228"/>
      <c r="M729" s="229"/>
      <c r="N729" s="230"/>
      <c r="O729" s="230"/>
      <c r="P729" s="230"/>
      <c r="Q729" s="230"/>
      <c r="R729" s="230"/>
      <c r="S729" s="230"/>
      <c r="T729" s="231"/>
      <c r="AT729" s="232" t="s">
        <v>278</v>
      </c>
      <c r="AU729" s="232" t="s">
        <v>82</v>
      </c>
      <c r="AV729" s="14" t="s">
        <v>82</v>
      </c>
      <c r="AW729" s="14" t="s">
        <v>35</v>
      </c>
      <c r="AX729" s="14" t="s">
        <v>73</v>
      </c>
      <c r="AY729" s="232" t="s">
        <v>267</v>
      </c>
    </row>
    <row r="730" spans="2:51" s="14" customFormat="1" x14ac:dyDescent="0.2">
      <c r="B730" s="222"/>
      <c r="C730" s="223"/>
      <c r="D730" s="208" t="s">
        <v>278</v>
      </c>
      <c r="E730" s="224" t="s">
        <v>21</v>
      </c>
      <c r="F730" s="225" t="s">
        <v>879</v>
      </c>
      <c r="G730" s="223"/>
      <c r="H730" s="226">
        <v>0.55400000000000005</v>
      </c>
      <c r="I730" s="227"/>
      <c r="J730" s="223"/>
      <c r="K730" s="223"/>
      <c r="L730" s="228"/>
      <c r="M730" s="229"/>
      <c r="N730" s="230"/>
      <c r="O730" s="230"/>
      <c r="P730" s="230"/>
      <c r="Q730" s="230"/>
      <c r="R730" s="230"/>
      <c r="S730" s="230"/>
      <c r="T730" s="231"/>
      <c r="AT730" s="232" t="s">
        <v>278</v>
      </c>
      <c r="AU730" s="232" t="s">
        <v>82</v>
      </c>
      <c r="AV730" s="14" t="s">
        <v>82</v>
      </c>
      <c r="AW730" s="14" t="s">
        <v>35</v>
      </c>
      <c r="AX730" s="14" t="s">
        <v>73</v>
      </c>
      <c r="AY730" s="232" t="s">
        <v>267</v>
      </c>
    </row>
    <row r="731" spans="2:51" s="14" customFormat="1" x14ac:dyDescent="0.2">
      <c r="B731" s="222"/>
      <c r="C731" s="223"/>
      <c r="D731" s="208" t="s">
        <v>278</v>
      </c>
      <c r="E731" s="224" t="s">
        <v>21</v>
      </c>
      <c r="F731" s="225" t="s">
        <v>880</v>
      </c>
      <c r="G731" s="223"/>
      <c r="H731" s="226">
        <v>-0.496</v>
      </c>
      <c r="I731" s="227"/>
      <c r="J731" s="223"/>
      <c r="K731" s="223"/>
      <c r="L731" s="228"/>
      <c r="M731" s="229"/>
      <c r="N731" s="230"/>
      <c r="O731" s="230"/>
      <c r="P731" s="230"/>
      <c r="Q731" s="230"/>
      <c r="R731" s="230"/>
      <c r="S731" s="230"/>
      <c r="T731" s="231"/>
      <c r="AT731" s="232" t="s">
        <v>278</v>
      </c>
      <c r="AU731" s="232" t="s">
        <v>82</v>
      </c>
      <c r="AV731" s="14" t="s">
        <v>82</v>
      </c>
      <c r="AW731" s="14" t="s">
        <v>35</v>
      </c>
      <c r="AX731" s="14" t="s">
        <v>73</v>
      </c>
      <c r="AY731" s="232" t="s">
        <v>267</v>
      </c>
    </row>
    <row r="732" spans="2:51" s="13" customFormat="1" x14ac:dyDescent="0.2">
      <c r="B732" s="212"/>
      <c r="C732" s="213"/>
      <c r="D732" s="208" t="s">
        <v>278</v>
      </c>
      <c r="E732" s="214" t="s">
        <v>21</v>
      </c>
      <c r="F732" s="215" t="s">
        <v>881</v>
      </c>
      <c r="G732" s="213"/>
      <c r="H732" s="214" t="s">
        <v>21</v>
      </c>
      <c r="I732" s="216"/>
      <c r="J732" s="213"/>
      <c r="K732" s="213"/>
      <c r="L732" s="217"/>
      <c r="M732" s="218"/>
      <c r="N732" s="219"/>
      <c r="O732" s="219"/>
      <c r="P732" s="219"/>
      <c r="Q732" s="219"/>
      <c r="R732" s="219"/>
      <c r="S732" s="219"/>
      <c r="T732" s="220"/>
      <c r="AT732" s="221" t="s">
        <v>278</v>
      </c>
      <c r="AU732" s="221" t="s">
        <v>82</v>
      </c>
      <c r="AV732" s="13" t="s">
        <v>80</v>
      </c>
      <c r="AW732" s="13" t="s">
        <v>35</v>
      </c>
      <c r="AX732" s="13" t="s">
        <v>73</v>
      </c>
      <c r="AY732" s="221" t="s">
        <v>267</v>
      </c>
    </row>
    <row r="733" spans="2:51" s="14" customFormat="1" x14ac:dyDescent="0.2">
      <c r="B733" s="222"/>
      <c r="C733" s="223"/>
      <c r="D733" s="208" t="s">
        <v>278</v>
      </c>
      <c r="E733" s="224" t="s">
        <v>21</v>
      </c>
      <c r="F733" s="225" t="s">
        <v>882</v>
      </c>
      <c r="G733" s="223"/>
      <c r="H733" s="226">
        <v>14.984999999999999</v>
      </c>
      <c r="I733" s="227"/>
      <c r="J733" s="223"/>
      <c r="K733" s="223"/>
      <c r="L733" s="228"/>
      <c r="M733" s="229"/>
      <c r="N733" s="230"/>
      <c r="O733" s="230"/>
      <c r="P733" s="230"/>
      <c r="Q733" s="230"/>
      <c r="R733" s="230"/>
      <c r="S733" s="230"/>
      <c r="T733" s="231"/>
      <c r="AT733" s="232" t="s">
        <v>278</v>
      </c>
      <c r="AU733" s="232" t="s">
        <v>82</v>
      </c>
      <c r="AV733" s="14" t="s">
        <v>82</v>
      </c>
      <c r="AW733" s="14" t="s">
        <v>35</v>
      </c>
      <c r="AX733" s="14" t="s">
        <v>73</v>
      </c>
      <c r="AY733" s="232" t="s">
        <v>267</v>
      </c>
    </row>
    <row r="734" spans="2:51" s="14" customFormat="1" x14ac:dyDescent="0.2">
      <c r="B734" s="222"/>
      <c r="C734" s="223"/>
      <c r="D734" s="208" t="s">
        <v>278</v>
      </c>
      <c r="E734" s="224" t="s">
        <v>21</v>
      </c>
      <c r="F734" s="225" t="s">
        <v>883</v>
      </c>
      <c r="G734" s="223"/>
      <c r="H734" s="226">
        <v>-0.35</v>
      </c>
      <c r="I734" s="227"/>
      <c r="J734" s="223"/>
      <c r="K734" s="223"/>
      <c r="L734" s="228"/>
      <c r="M734" s="229"/>
      <c r="N734" s="230"/>
      <c r="O734" s="230"/>
      <c r="P734" s="230"/>
      <c r="Q734" s="230"/>
      <c r="R734" s="230"/>
      <c r="S734" s="230"/>
      <c r="T734" s="231"/>
      <c r="AT734" s="232" t="s">
        <v>278</v>
      </c>
      <c r="AU734" s="232" t="s">
        <v>82</v>
      </c>
      <c r="AV734" s="14" t="s">
        <v>82</v>
      </c>
      <c r="AW734" s="14" t="s">
        <v>35</v>
      </c>
      <c r="AX734" s="14" t="s">
        <v>73</v>
      </c>
      <c r="AY734" s="232" t="s">
        <v>267</v>
      </c>
    </row>
    <row r="735" spans="2:51" s="14" customFormat="1" x14ac:dyDescent="0.2">
      <c r="B735" s="222"/>
      <c r="C735" s="223"/>
      <c r="D735" s="208" t="s">
        <v>278</v>
      </c>
      <c r="E735" s="224" t="s">
        <v>21</v>
      </c>
      <c r="F735" s="225" t="s">
        <v>884</v>
      </c>
      <c r="G735" s="223"/>
      <c r="H735" s="226">
        <v>0.55500000000000005</v>
      </c>
      <c r="I735" s="227"/>
      <c r="J735" s="223"/>
      <c r="K735" s="223"/>
      <c r="L735" s="228"/>
      <c r="M735" s="229"/>
      <c r="N735" s="230"/>
      <c r="O735" s="230"/>
      <c r="P735" s="230"/>
      <c r="Q735" s="230"/>
      <c r="R735" s="230"/>
      <c r="S735" s="230"/>
      <c r="T735" s="231"/>
      <c r="AT735" s="232" t="s">
        <v>278</v>
      </c>
      <c r="AU735" s="232" t="s">
        <v>82</v>
      </c>
      <c r="AV735" s="14" t="s">
        <v>82</v>
      </c>
      <c r="AW735" s="14" t="s">
        <v>35</v>
      </c>
      <c r="AX735" s="14" t="s">
        <v>73</v>
      </c>
      <c r="AY735" s="232" t="s">
        <v>267</v>
      </c>
    </row>
    <row r="736" spans="2:51" s="15" customFormat="1" x14ac:dyDescent="0.2">
      <c r="B736" s="233"/>
      <c r="C736" s="234"/>
      <c r="D736" s="208" t="s">
        <v>278</v>
      </c>
      <c r="E736" s="235" t="s">
        <v>21</v>
      </c>
      <c r="F736" s="236" t="s">
        <v>326</v>
      </c>
      <c r="G736" s="234"/>
      <c r="H736" s="237">
        <v>21.018000000000001</v>
      </c>
      <c r="I736" s="238"/>
      <c r="J736" s="234"/>
      <c r="K736" s="234"/>
      <c r="L736" s="239"/>
      <c r="M736" s="240"/>
      <c r="N736" s="241"/>
      <c r="O736" s="241"/>
      <c r="P736" s="241"/>
      <c r="Q736" s="241"/>
      <c r="R736" s="241"/>
      <c r="S736" s="241"/>
      <c r="T736" s="242"/>
      <c r="AT736" s="243" t="s">
        <v>278</v>
      </c>
      <c r="AU736" s="243" t="s">
        <v>82</v>
      </c>
      <c r="AV736" s="15" t="s">
        <v>142</v>
      </c>
      <c r="AW736" s="15" t="s">
        <v>35</v>
      </c>
      <c r="AX736" s="15" t="s">
        <v>73</v>
      </c>
      <c r="AY736" s="243" t="s">
        <v>267</v>
      </c>
    </row>
    <row r="737" spans="1:65" s="16" customFormat="1" x14ac:dyDescent="0.2">
      <c r="B737" s="244"/>
      <c r="C737" s="245"/>
      <c r="D737" s="208" t="s">
        <v>278</v>
      </c>
      <c r="E737" s="246" t="s">
        <v>21</v>
      </c>
      <c r="F737" s="247" t="s">
        <v>355</v>
      </c>
      <c r="G737" s="245"/>
      <c r="H737" s="248">
        <v>45.499000000000002</v>
      </c>
      <c r="I737" s="249"/>
      <c r="J737" s="245"/>
      <c r="K737" s="245"/>
      <c r="L737" s="250"/>
      <c r="M737" s="251"/>
      <c r="N737" s="252"/>
      <c r="O737" s="252"/>
      <c r="P737" s="252"/>
      <c r="Q737" s="252"/>
      <c r="R737" s="252"/>
      <c r="S737" s="252"/>
      <c r="T737" s="253"/>
      <c r="AT737" s="254" t="s">
        <v>278</v>
      </c>
      <c r="AU737" s="254" t="s">
        <v>82</v>
      </c>
      <c r="AV737" s="16" t="s">
        <v>274</v>
      </c>
      <c r="AW737" s="16" t="s">
        <v>35</v>
      </c>
      <c r="AX737" s="16" t="s">
        <v>80</v>
      </c>
      <c r="AY737" s="254" t="s">
        <v>267</v>
      </c>
    </row>
    <row r="738" spans="1:65" s="2" customFormat="1" ht="16.5" customHeight="1" x14ac:dyDescent="0.2">
      <c r="A738" s="36"/>
      <c r="B738" s="37"/>
      <c r="C738" s="195" t="s">
        <v>885</v>
      </c>
      <c r="D738" s="195" t="s">
        <v>269</v>
      </c>
      <c r="E738" s="196" t="s">
        <v>886</v>
      </c>
      <c r="F738" s="197" t="s">
        <v>887</v>
      </c>
      <c r="G738" s="198" t="s">
        <v>272</v>
      </c>
      <c r="H738" s="199">
        <v>280.75299999999999</v>
      </c>
      <c r="I738" s="200"/>
      <c r="J738" s="201">
        <f>ROUND(I738*H738,2)</f>
        <v>0</v>
      </c>
      <c r="K738" s="197" t="s">
        <v>273</v>
      </c>
      <c r="L738" s="41"/>
      <c r="M738" s="202" t="s">
        <v>21</v>
      </c>
      <c r="N738" s="203" t="s">
        <v>44</v>
      </c>
      <c r="O738" s="66"/>
      <c r="P738" s="204">
        <f>O738*H738</f>
        <v>0</v>
      </c>
      <c r="Q738" s="204">
        <v>5.3299999999999997E-3</v>
      </c>
      <c r="R738" s="204">
        <f>Q738*H738</f>
        <v>1.4964134899999999</v>
      </c>
      <c r="S738" s="204">
        <v>0</v>
      </c>
      <c r="T738" s="205">
        <f>S738*H738</f>
        <v>0</v>
      </c>
      <c r="U738" s="36"/>
      <c r="V738" s="36"/>
      <c r="W738" s="36"/>
      <c r="X738" s="36"/>
      <c r="Y738" s="36"/>
      <c r="Z738" s="36"/>
      <c r="AA738" s="36"/>
      <c r="AB738" s="36"/>
      <c r="AC738" s="36"/>
      <c r="AD738" s="36"/>
      <c r="AE738" s="36"/>
      <c r="AR738" s="206" t="s">
        <v>274</v>
      </c>
      <c r="AT738" s="206" t="s">
        <v>269</v>
      </c>
      <c r="AU738" s="206" t="s">
        <v>82</v>
      </c>
      <c r="AY738" s="19" t="s">
        <v>267</v>
      </c>
      <c r="BE738" s="207">
        <f>IF(N738="základní",J738,0)</f>
        <v>0</v>
      </c>
      <c r="BF738" s="207">
        <f>IF(N738="snížená",J738,0)</f>
        <v>0</v>
      </c>
      <c r="BG738" s="207">
        <f>IF(N738="zákl. přenesená",J738,0)</f>
        <v>0</v>
      </c>
      <c r="BH738" s="207">
        <f>IF(N738="sníž. přenesená",J738,0)</f>
        <v>0</v>
      </c>
      <c r="BI738" s="207">
        <f>IF(N738="nulová",J738,0)</f>
        <v>0</v>
      </c>
      <c r="BJ738" s="19" t="s">
        <v>80</v>
      </c>
      <c r="BK738" s="207">
        <f>ROUND(I738*H738,2)</f>
        <v>0</v>
      </c>
      <c r="BL738" s="19" t="s">
        <v>274</v>
      </c>
      <c r="BM738" s="206" t="s">
        <v>888</v>
      </c>
    </row>
    <row r="739" spans="1:65" s="2" customFormat="1" ht="146.25" x14ac:dyDescent="0.2">
      <c r="A739" s="36"/>
      <c r="B739" s="37"/>
      <c r="C739" s="38"/>
      <c r="D739" s="208" t="s">
        <v>276</v>
      </c>
      <c r="E739" s="38"/>
      <c r="F739" s="209" t="s">
        <v>889</v>
      </c>
      <c r="G739" s="38"/>
      <c r="H739" s="38"/>
      <c r="I739" s="118"/>
      <c r="J739" s="38"/>
      <c r="K739" s="38"/>
      <c r="L739" s="41"/>
      <c r="M739" s="210"/>
      <c r="N739" s="211"/>
      <c r="O739" s="66"/>
      <c r="P739" s="66"/>
      <c r="Q739" s="66"/>
      <c r="R739" s="66"/>
      <c r="S739" s="66"/>
      <c r="T739" s="67"/>
      <c r="U739" s="36"/>
      <c r="V739" s="36"/>
      <c r="W739" s="36"/>
      <c r="X739" s="36"/>
      <c r="Y739" s="36"/>
      <c r="Z739" s="36"/>
      <c r="AA739" s="36"/>
      <c r="AB739" s="36"/>
      <c r="AC739" s="36"/>
      <c r="AD739" s="36"/>
      <c r="AE739" s="36"/>
      <c r="AT739" s="19" t="s">
        <v>276</v>
      </c>
      <c r="AU739" s="19" t="s">
        <v>82</v>
      </c>
    </row>
    <row r="740" spans="1:65" s="13" customFormat="1" x14ac:dyDescent="0.2">
      <c r="B740" s="212"/>
      <c r="C740" s="213"/>
      <c r="D740" s="208" t="s">
        <v>278</v>
      </c>
      <c r="E740" s="214" t="s">
        <v>21</v>
      </c>
      <c r="F740" s="215" t="s">
        <v>859</v>
      </c>
      <c r="G740" s="213"/>
      <c r="H740" s="214" t="s">
        <v>21</v>
      </c>
      <c r="I740" s="216"/>
      <c r="J740" s="213"/>
      <c r="K740" s="213"/>
      <c r="L740" s="217"/>
      <c r="M740" s="218"/>
      <c r="N740" s="219"/>
      <c r="O740" s="219"/>
      <c r="P740" s="219"/>
      <c r="Q740" s="219"/>
      <c r="R740" s="219"/>
      <c r="S740" s="219"/>
      <c r="T740" s="220"/>
      <c r="AT740" s="221" t="s">
        <v>278</v>
      </c>
      <c r="AU740" s="221" t="s">
        <v>82</v>
      </c>
      <c r="AV740" s="13" t="s">
        <v>80</v>
      </c>
      <c r="AW740" s="13" t="s">
        <v>35</v>
      </c>
      <c r="AX740" s="13" t="s">
        <v>73</v>
      </c>
      <c r="AY740" s="221" t="s">
        <v>267</v>
      </c>
    </row>
    <row r="741" spans="1:65" s="13" customFormat="1" x14ac:dyDescent="0.2">
      <c r="B741" s="212"/>
      <c r="C741" s="213"/>
      <c r="D741" s="208" t="s">
        <v>278</v>
      </c>
      <c r="E741" s="214" t="s">
        <v>21</v>
      </c>
      <c r="F741" s="215" t="s">
        <v>860</v>
      </c>
      <c r="G741" s="213"/>
      <c r="H741" s="214" t="s">
        <v>21</v>
      </c>
      <c r="I741" s="216"/>
      <c r="J741" s="213"/>
      <c r="K741" s="213"/>
      <c r="L741" s="217"/>
      <c r="M741" s="218"/>
      <c r="N741" s="219"/>
      <c r="O741" s="219"/>
      <c r="P741" s="219"/>
      <c r="Q741" s="219"/>
      <c r="R741" s="219"/>
      <c r="S741" s="219"/>
      <c r="T741" s="220"/>
      <c r="AT741" s="221" t="s">
        <v>278</v>
      </c>
      <c r="AU741" s="221" t="s">
        <v>82</v>
      </c>
      <c r="AV741" s="13" t="s">
        <v>80</v>
      </c>
      <c r="AW741" s="13" t="s">
        <v>35</v>
      </c>
      <c r="AX741" s="13" t="s">
        <v>73</v>
      </c>
      <c r="AY741" s="221" t="s">
        <v>267</v>
      </c>
    </row>
    <row r="742" spans="1:65" s="14" customFormat="1" x14ac:dyDescent="0.2">
      <c r="B742" s="222"/>
      <c r="C742" s="223"/>
      <c r="D742" s="208" t="s">
        <v>278</v>
      </c>
      <c r="E742" s="224" t="s">
        <v>21</v>
      </c>
      <c r="F742" s="225" t="s">
        <v>890</v>
      </c>
      <c r="G742" s="223"/>
      <c r="H742" s="226">
        <v>34.158999999999999</v>
      </c>
      <c r="I742" s="227"/>
      <c r="J742" s="223"/>
      <c r="K742" s="223"/>
      <c r="L742" s="228"/>
      <c r="M742" s="229"/>
      <c r="N742" s="230"/>
      <c r="O742" s="230"/>
      <c r="P742" s="230"/>
      <c r="Q742" s="230"/>
      <c r="R742" s="230"/>
      <c r="S742" s="230"/>
      <c r="T742" s="231"/>
      <c r="AT742" s="232" t="s">
        <v>278</v>
      </c>
      <c r="AU742" s="232" t="s">
        <v>82</v>
      </c>
      <c r="AV742" s="14" t="s">
        <v>82</v>
      </c>
      <c r="AW742" s="14" t="s">
        <v>35</v>
      </c>
      <c r="AX742" s="14" t="s">
        <v>73</v>
      </c>
      <c r="AY742" s="232" t="s">
        <v>267</v>
      </c>
    </row>
    <row r="743" spans="1:65" s="14" customFormat="1" x14ac:dyDescent="0.2">
      <c r="B743" s="222"/>
      <c r="C743" s="223"/>
      <c r="D743" s="208" t="s">
        <v>278</v>
      </c>
      <c r="E743" s="224" t="s">
        <v>21</v>
      </c>
      <c r="F743" s="225" t="s">
        <v>891</v>
      </c>
      <c r="G743" s="223"/>
      <c r="H743" s="226">
        <v>0.439</v>
      </c>
      <c r="I743" s="227"/>
      <c r="J743" s="223"/>
      <c r="K743" s="223"/>
      <c r="L743" s="228"/>
      <c r="M743" s="229"/>
      <c r="N743" s="230"/>
      <c r="O743" s="230"/>
      <c r="P743" s="230"/>
      <c r="Q743" s="230"/>
      <c r="R743" s="230"/>
      <c r="S743" s="230"/>
      <c r="T743" s="231"/>
      <c r="AT743" s="232" t="s">
        <v>278</v>
      </c>
      <c r="AU743" s="232" t="s">
        <v>82</v>
      </c>
      <c r="AV743" s="14" t="s">
        <v>82</v>
      </c>
      <c r="AW743" s="14" t="s">
        <v>35</v>
      </c>
      <c r="AX743" s="14" t="s">
        <v>73</v>
      </c>
      <c r="AY743" s="232" t="s">
        <v>267</v>
      </c>
    </row>
    <row r="744" spans="1:65" s="13" customFormat="1" x14ac:dyDescent="0.2">
      <c r="B744" s="212"/>
      <c r="C744" s="213"/>
      <c r="D744" s="208" t="s">
        <v>278</v>
      </c>
      <c r="E744" s="214" t="s">
        <v>21</v>
      </c>
      <c r="F744" s="215" t="s">
        <v>863</v>
      </c>
      <c r="G744" s="213"/>
      <c r="H744" s="214" t="s">
        <v>21</v>
      </c>
      <c r="I744" s="216"/>
      <c r="J744" s="213"/>
      <c r="K744" s="213"/>
      <c r="L744" s="217"/>
      <c r="M744" s="218"/>
      <c r="N744" s="219"/>
      <c r="O744" s="219"/>
      <c r="P744" s="219"/>
      <c r="Q744" s="219"/>
      <c r="R744" s="219"/>
      <c r="S744" s="219"/>
      <c r="T744" s="220"/>
      <c r="AT744" s="221" t="s">
        <v>278</v>
      </c>
      <c r="AU744" s="221" t="s">
        <v>82</v>
      </c>
      <c r="AV744" s="13" t="s">
        <v>80</v>
      </c>
      <c r="AW744" s="13" t="s">
        <v>35</v>
      </c>
      <c r="AX744" s="13" t="s">
        <v>73</v>
      </c>
      <c r="AY744" s="221" t="s">
        <v>267</v>
      </c>
    </row>
    <row r="745" spans="1:65" s="14" customFormat="1" x14ac:dyDescent="0.2">
      <c r="B745" s="222"/>
      <c r="C745" s="223"/>
      <c r="D745" s="208" t="s">
        <v>278</v>
      </c>
      <c r="E745" s="224" t="s">
        <v>21</v>
      </c>
      <c r="F745" s="225" t="s">
        <v>892</v>
      </c>
      <c r="G745" s="223"/>
      <c r="H745" s="226">
        <v>29.152999999999999</v>
      </c>
      <c r="I745" s="227"/>
      <c r="J745" s="223"/>
      <c r="K745" s="223"/>
      <c r="L745" s="228"/>
      <c r="M745" s="229"/>
      <c r="N745" s="230"/>
      <c r="O745" s="230"/>
      <c r="P745" s="230"/>
      <c r="Q745" s="230"/>
      <c r="R745" s="230"/>
      <c r="S745" s="230"/>
      <c r="T745" s="231"/>
      <c r="AT745" s="232" t="s">
        <v>278</v>
      </c>
      <c r="AU745" s="232" t="s">
        <v>82</v>
      </c>
      <c r="AV745" s="14" t="s">
        <v>82</v>
      </c>
      <c r="AW745" s="14" t="s">
        <v>35</v>
      </c>
      <c r="AX745" s="14" t="s">
        <v>73</v>
      </c>
      <c r="AY745" s="232" t="s">
        <v>267</v>
      </c>
    </row>
    <row r="746" spans="1:65" s="14" customFormat="1" x14ac:dyDescent="0.2">
      <c r="B746" s="222"/>
      <c r="C746" s="223"/>
      <c r="D746" s="208" t="s">
        <v>278</v>
      </c>
      <c r="E746" s="224" t="s">
        <v>21</v>
      </c>
      <c r="F746" s="225" t="s">
        <v>893</v>
      </c>
      <c r="G746" s="223"/>
      <c r="H746" s="226">
        <v>-7.9379999999999997</v>
      </c>
      <c r="I746" s="227"/>
      <c r="J746" s="223"/>
      <c r="K746" s="223"/>
      <c r="L746" s="228"/>
      <c r="M746" s="229"/>
      <c r="N746" s="230"/>
      <c r="O746" s="230"/>
      <c r="P746" s="230"/>
      <c r="Q746" s="230"/>
      <c r="R746" s="230"/>
      <c r="S746" s="230"/>
      <c r="T746" s="231"/>
      <c r="AT746" s="232" t="s">
        <v>278</v>
      </c>
      <c r="AU746" s="232" t="s">
        <v>82</v>
      </c>
      <c r="AV746" s="14" t="s">
        <v>82</v>
      </c>
      <c r="AW746" s="14" t="s">
        <v>35</v>
      </c>
      <c r="AX746" s="14" t="s">
        <v>73</v>
      </c>
      <c r="AY746" s="232" t="s">
        <v>267</v>
      </c>
    </row>
    <row r="747" spans="1:65" s="13" customFormat="1" x14ac:dyDescent="0.2">
      <c r="B747" s="212"/>
      <c r="C747" s="213"/>
      <c r="D747" s="208" t="s">
        <v>278</v>
      </c>
      <c r="E747" s="214" t="s">
        <v>21</v>
      </c>
      <c r="F747" s="215" t="s">
        <v>593</v>
      </c>
      <c r="G747" s="213"/>
      <c r="H747" s="214" t="s">
        <v>21</v>
      </c>
      <c r="I747" s="216"/>
      <c r="J747" s="213"/>
      <c r="K747" s="213"/>
      <c r="L747" s="217"/>
      <c r="M747" s="218"/>
      <c r="N747" s="219"/>
      <c r="O747" s="219"/>
      <c r="P747" s="219"/>
      <c r="Q747" s="219"/>
      <c r="R747" s="219"/>
      <c r="S747" s="219"/>
      <c r="T747" s="220"/>
      <c r="AT747" s="221" t="s">
        <v>278</v>
      </c>
      <c r="AU747" s="221" t="s">
        <v>82</v>
      </c>
      <c r="AV747" s="13" t="s">
        <v>80</v>
      </c>
      <c r="AW747" s="13" t="s">
        <v>35</v>
      </c>
      <c r="AX747" s="13" t="s">
        <v>73</v>
      </c>
      <c r="AY747" s="221" t="s">
        <v>267</v>
      </c>
    </row>
    <row r="748" spans="1:65" s="14" customFormat="1" x14ac:dyDescent="0.2">
      <c r="B748" s="222"/>
      <c r="C748" s="223"/>
      <c r="D748" s="208" t="s">
        <v>278</v>
      </c>
      <c r="E748" s="224" t="s">
        <v>21</v>
      </c>
      <c r="F748" s="225" t="s">
        <v>894</v>
      </c>
      <c r="G748" s="223"/>
      <c r="H748" s="226">
        <v>47.536999999999999</v>
      </c>
      <c r="I748" s="227"/>
      <c r="J748" s="223"/>
      <c r="K748" s="223"/>
      <c r="L748" s="228"/>
      <c r="M748" s="229"/>
      <c r="N748" s="230"/>
      <c r="O748" s="230"/>
      <c r="P748" s="230"/>
      <c r="Q748" s="230"/>
      <c r="R748" s="230"/>
      <c r="S748" s="230"/>
      <c r="T748" s="231"/>
      <c r="AT748" s="232" t="s">
        <v>278</v>
      </c>
      <c r="AU748" s="232" t="s">
        <v>82</v>
      </c>
      <c r="AV748" s="14" t="s">
        <v>82</v>
      </c>
      <c r="AW748" s="14" t="s">
        <v>35</v>
      </c>
      <c r="AX748" s="14" t="s">
        <v>73</v>
      </c>
      <c r="AY748" s="232" t="s">
        <v>267</v>
      </c>
    </row>
    <row r="749" spans="1:65" s="14" customFormat="1" x14ac:dyDescent="0.2">
      <c r="B749" s="222"/>
      <c r="C749" s="223"/>
      <c r="D749" s="208" t="s">
        <v>278</v>
      </c>
      <c r="E749" s="224" t="s">
        <v>21</v>
      </c>
      <c r="F749" s="225" t="s">
        <v>895</v>
      </c>
      <c r="G749" s="223"/>
      <c r="H749" s="226">
        <v>-2.4409999999999998</v>
      </c>
      <c r="I749" s="227"/>
      <c r="J749" s="223"/>
      <c r="K749" s="223"/>
      <c r="L749" s="228"/>
      <c r="M749" s="229"/>
      <c r="N749" s="230"/>
      <c r="O749" s="230"/>
      <c r="P749" s="230"/>
      <c r="Q749" s="230"/>
      <c r="R749" s="230"/>
      <c r="S749" s="230"/>
      <c r="T749" s="231"/>
      <c r="AT749" s="232" t="s">
        <v>278</v>
      </c>
      <c r="AU749" s="232" t="s">
        <v>82</v>
      </c>
      <c r="AV749" s="14" t="s">
        <v>82</v>
      </c>
      <c r="AW749" s="14" t="s">
        <v>35</v>
      </c>
      <c r="AX749" s="14" t="s">
        <v>73</v>
      </c>
      <c r="AY749" s="232" t="s">
        <v>267</v>
      </c>
    </row>
    <row r="750" spans="1:65" s="14" customFormat="1" x14ac:dyDescent="0.2">
      <c r="B750" s="222"/>
      <c r="C750" s="223"/>
      <c r="D750" s="208" t="s">
        <v>278</v>
      </c>
      <c r="E750" s="224" t="s">
        <v>21</v>
      </c>
      <c r="F750" s="225" t="s">
        <v>896</v>
      </c>
      <c r="G750" s="223"/>
      <c r="H750" s="226">
        <v>0.22</v>
      </c>
      <c r="I750" s="227"/>
      <c r="J750" s="223"/>
      <c r="K750" s="223"/>
      <c r="L750" s="228"/>
      <c r="M750" s="229"/>
      <c r="N750" s="230"/>
      <c r="O750" s="230"/>
      <c r="P750" s="230"/>
      <c r="Q750" s="230"/>
      <c r="R750" s="230"/>
      <c r="S750" s="230"/>
      <c r="T750" s="231"/>
      <c r="AT750" s="232" t="s">
        <v>278</v>
      </c>
      <c r="AU750" s="232" t="s">
        <v>82</v>
      </c>
      <c r="AV750" s="14" t="s">
        <v>82</v>
      </c>
      <c r="AW750" s="14" t="s">
        <v>35</v>
      </c>
      <c r="AX750" s="14" t="s">
        <v>73</v>
      </c>
      <c r="AY750" s="232" t="s">
        <v>267</v>
      </c>
    </row>
    <row r="751" spans="1:65" s="14" customFormat="1" x14ac:dyDescent="0.2">
      <c r="B751" s="222"/>
      <c r="C751" s="223"/>
      <c r="D751" s="208" t="s">
        <v>278</v>
      </c>
      <c r="E751" s="224" t="s">
        <v>21</v>
      </c>
      <c r="F751" s="225" t="s">
        <v>897</v>
      </c>
      <c r="G751" s="223"/>
      <c r="H751" s="226">
        <v>0.19400000000000001</v>
      </c>
      <c r="I751" s="227"/>
      <c r="J751" s="223"/>
      <c r="K751" s="223"/>
      <c r="L751" s="228"/>
      <c r="M751" s="229"/>
      <c r="N751" s="230"/>
      <c r="O751" s="230"/>
      <c r="P751" s="230"/>
      <c r="Q751" s="230"/>
      <c r="R751" s="230"/>
      <c r="S751" s="230"/>
      <c r="T751" s="231"/>
      <c r="AT751" s="232" t="s">
        <v>278</v>
      </c>
      <c r="AU751" s="232" t="s">
        <v>82</v>
      </c>
      <c r="AV751" s="14" t="s">
        <v>82</v>
      </c>
      <c r="AW751" s="14" t="s">
        <v>35</v>
      </c>
      <c r="AX751" s="14" t="s">
        <v>73</v>
      </c>
      <c r="AY751" s="232" t="s">
        <v>267</v>
      </c>
    </row>
    <row r="752" spans="1:65" s="13" customFormat="1" x14ac:dyDescent="0.2">
      <c r="B752" s="212"/>
      <c r="C752" s="213"/>
      <c r="D752" s="208" t="s">
        <v>278</v>
      </c>
      <c r="E752" s="214" t="s">
        <v>21</v>
      </c>
      <c r="F752" s="215" t="s">
        <v>870</v>
      </c>
      <c r="G752" s="213"/>
      <c r="H752" s="214" t="s">
        <v>21</v>
      </c>
      <c r="I752" s="216"/>
      <c r="J752" s="213"/>
      <c r="K752" s="213"/>
      <c r="L752" s="217"/>
      <c r="M752" s="218"/>
      <c r="N752" s="219"/>
      <c r="O752" s="219"/>
      <c r="P752" s="219"/>
      <c r="Q752" s="219"/>
      <c r="R752" s="219"/>
      <c r="S752" s="219"/>
      <c r="T752" s="220"/>
      <c r="AT752" s="221" t="s">
        <v>278</v>
      </c>
      <c r="AU752" s="221" t="s">
        <v>82</v>
      </c>
      <c r="AV752" s="13" t="s">
        <v>80</v>
      </c>
      <c r="AW752" s="13" t="s">
        <v>35</v>
      </c>
      <c r="AX752" s="13" t="s">
        <v>73</v>
      </c>
      <c r="AY752" s="221" t="s">
        <v>267</v>
      </c>
    </row>
    <row r="753" spans="2:51" s="14" customFormat="1" x14ac:dyDescent="0.2">
      <c r="B753" s="222"/>
      <c r="C753" s="223"/>
      <c r="D753" s="208" t="s">
        <v>278</v>
      </c>
      <c r="E753" s="224" t="s">
        <v>21</v>
      </c>
      <c r="F753" s="225" t="s">
        <v>898</v>
      </c>
      <c r="G753" s="223"/>
      <c r="H753" s="226">
        <v>60.31</v>
      </c>
      <c r="I753" s="227"/>
      <c r="J753" s="223"/>
      <c r="K753" s="223"/>
      <c r="L753" s="228"/>
      <c r="M753" s="229"/>
      <c r="N753" s="230"/>
      <c r="O753" s="230"/>
      <c r="P753" s="230"/>
      <c r="Q753" s="230"/>
      <c r="R753" s="230"/>
      <c r="S753" s="230"/>
      <c r="T753" s="231"/>
      <c r="AT753" s="232" t="s">
        <v>278</v>
      </c>
      <c r="AU753" s="232" t="s">
        <v>82</v>
      </c>
      <c r="AV753" s="14" t="s">
        <v>82</v>
      </c>
      <c r="AW753" s="14" t="s">
        <v>35</v>
      </c>
      <c r="AX753" s="14" t="s">
        <v>73</v>
      </c>
      <c r="AY753" s="232" t="s">
        <v>267</v>
      </c>
    </row>
    <row r="754" spans="2:51" s="14" customFormat="1" x14ac:dyDescent="0.2">
      <c r="B754" s="222"/>
      <c r="C754" s="223"/>
      <c r="D754" s="208" t="s">
        <v>278</v>
      </c>
      <c r="E754" s="224" t="s">
        <v>21</v>
      </c>
      <c r="F754" s="225" t="s">
        <v>899</v>
      </c>
      <c r="G754" s="223"/>
      <c r="H754" s="226">
        <v>0.22700000000000001</v>
      </c>
      <c r="I754" s="227"/>
      <c r="J754" s="223"/>
      <c r="K754" s="223"/>
      <c r="L754" s="228"/>
      <c r="M754" s="229"/>
      <c r="N754" s="230"/>
      <c r="O754" s="230"/>
      <c r="P754" s="230"/>
      <c r="Q754" s="230"/>
      <c r="R754" s="230"/>
      <c r="S754" s="230"/>
      <c r="T754" s="231"/>
      <c r="AT754" s="232" t="s">
        <v>278</v>
      </c>
      <c r="AU754" s="232" t="s">
        <v>82</v>
      </c>
      <c r="AV754" s="14" t="s">
        <v>82</v>
      </c>
      <c r="AW754" s="14" t="s">
        <v>35</v>
      </c>
      <c r="AX754" s="14" t="s">
        <v>73</v>
      </c>
      <c r="AY754" s="232" t="s">
        <v>267</v>
      </c>
    </row>
    <row r="755" spans="2:51" s="14" customFormat="1" x14ac:dyDescent="0.2">
      <c r="B755" s="222"/>
      <c r="C755" s="223"/>
      <c r="D755" s="208" t="s">
        <v>278</v>
      </c>
      <c r="E755" s="224" t="s">
        <v>21</v>
      </c>
      <c r="F755" s="225" t="s">
        <v>900</v>
      </c>
      <c r="G755" s="223"/>
      <c r="H755" s="226">
        <v>0.23</v>
      </c>
      <c r="I755" s="227"/>
      <c r="J755" s="223"/>
      <c r="K755" s="223"/>
      <c r="L755" s="228"/>
      <c r="M755" s="229"/>
      <c r="N755" s="230"/>
      <c r="O755" s="230"/>
      <c r="P755" s="230"/>
      <c r="Q755" s="230"/>
      <c r="R755" s="230"/>
      <c r="S755" s="230"/>
      <c r="T755" s="231"/>
      <c r="AT755" s="232" t="s">
        <v>278</v>
      </c>
      <c r="AU755" s="232" t="s">
        <v>82</v>
      </c>
      <c r="AV755" s="14" t="s">
        <v>82</v>
      </c>
      <c r="AW755" s="14" t="s">
        <v>35</v>
      </c>
      <c r="AX755" s="14" t="s">
        <v>73</v>
      </c>
      <c r="AY755" s="232" t="s">
        <v>267</v>
      </c>
    </row>
    <row r="756" spans="2:51" s="14" customFormat="1" x14ac:dyDescent="0.2">
      <c r="B756" s="222"/>
      <c r="C756" s="223"/>
      <c r="D756" s="208" t="s">
        <v>278</v>
      </c>
      <c r="E756" s="224" t="s">
        <v>21</v>
      </c>
      <c r="F756" s="225" t="s">
        <v>901</v>
      </c>
      <c r="G756" s="223"/>
      <c r="H756" s="226">
        <v>0.20699999999999999</v>
      </c>
      <c r="I756" s="227"/>
      <c r="J756" s="223"/>
      <c r="K756" s="223"/>
      <c r="L756" s="228"/>
      <c r="M756" s="229"/>
      <c r="N756" s="230"/>
      <c r="O756" s="230"/>
      <c r="P756" s="230"/>
      <c r="Q756" s="230"/>
      <c r="R756" s="230"/>
      <c r="S756" s="230"/>
      <c r="T756" s="231"/>
      <c r="AT756" s="232" t="s">
        <v>278</v>
      </c>
      <c r="AU756" s="232" t="s">
        <v>82</v>
      </c>
      <c r="AV756" s="14" t="s">
        <v>82</v>
      </c>
      <c r="AW756" s="14" t="s">
        <v>35</v>
      </c>
      <c r="AX756" s="14" t="s">
        <v>73</v>
      </c>
      <c r="AY756" s="232" t="s">
        <v>267</v>
      </c>
    </row>
    <row r="757" spans="2:51" s="14" customFormat="1" x14ac:dyDescent="0.2">
      <c r="B757" s="222"/>
      <c r="C757" s="223"/>
      <c r="D757" s="208" t="s">
        <v>278</v>
      </c>
      <c r="E757" s="224" t="s">
        <v>21</v>
      </c>
      <c r="F757" s="225" t="s">
        <v>902</v>
      </c>
      <c r="G757" s="223"/>
      <c r="H757" s="226">
        <v>0.47499999999999998</v>
      </c>
      <c r="I757" s="227"/>
      <c r="J757" s="223"/>
      <c r="K757" s="223"/>
      <c r="L757" s="228"/>
      <c r="M757" s="229"/>
      <c r="N757" s="230"/>
      <c r="O757" s="230"/>
      <c r="P757" s="230"/>
      <c r="Q757" s="230"/>
      <c r="R757" s="230"/>
      <c r="S757" s="230"/>
      <c r="T757" s="231"/>
      <c r="AT757" s="232" t="s">
        <v>278</v>
      </c>
      <c r="AU757" s="232" t="s">
        <v>82</v>
      </c>
      <c r="AV757" s="14" t="s">
        <v>82</v>
      </c>
      <c r="AW757" s="14" t="s">
        <v>35</v>
      </c>
      <c r="AX757" s="14" t="s">
        <v>73</v>
      </c>
      <c r="AY757" s="232" t="s">
        <v>267</v>
      </c>
    </row>
    <row r="758" spans="2:51" s="15" customFormat="1" x14ac:dyDescent="0.2">
      <c r="B758" s="233"/>
      <c r="C758" s="234"/>
      <c r="D758" s="208" t="s">
        <v>278</v>
      </c>
      <c r="E758" s="235" t="s">
        <v>21</v>
      </c>
      <c r="F758" s="236" t="s">
        <v>326</v>
      </c>
      <c r="G758" s="234"/>
      <c r="H758" s="237">
        <v>162.77199999999999</v>
      </c>
      <c r="I758" s="238"/>
      <c r="J758" s="234"/>
      <c r="K758" s="234"/>
      <c r="L758" s="239"/>
      <c r="M758" s="240"/>
      <c r="N758" s="241"/>
      <c r="O758" s="241"/>
      <c r="P758" s="241"/>
      <c r="Q758" s="241"/>
      <c r="R758" s="241"/>
      <c r="S758" s="241"/>
      <c r="T758" s="242"/>
      <c r="AT758" s="243" t="s">
        <v>278</v>
      </c>
      <c r="AU758" s="243" t="s">
        <v>82</v>
      </c>
      <c r="AV758" s="15" t="s">
        <v>142</v>
      </c>
      <c r="AW758" s="15" t="s">
        <v>35</v>
      </c>
      <c r="AX758" s="15" t="s">
        <v>73</v>
      </c>
      <c r="AY758" s="243" t="s">
        <v>267</v>
      </c>
    </row>
    <row r="759" spans="2:51" s="13" customFormat="1" x14ac:dyDescent="0.2">
      <c r="B759" s="212"/>
      <c r="C759" s="213"/>
      <c r="D759" s="208" t="s">
        <v>278</v>
      </c>
      <c r="E759" s="214" t="s">
        <v>21</v>
      </c>
      <c r="F759" s="215" t="s">
        <v>876</v>
      </c>
      <c r="G759" s="213"/>
      <c r="H759" s="214" t="s">
        <v>21</v>
      </c>
      <c r="I759" s="216"/>
      <c r="J759" s="213"/>
      <c r="K759" s="213"/>
      <c r="L759" s="217"/>
      <c r="M759" s="218"/>
      <c r="N759" s="219"/>
      <c r="O759" s="219"/>
      <c r="P759" s="219"/>
      <c r="Q759" s="219"/>
      <c r="R759" s="219"/>
      <c r="S759" s="219"/>
      <c r="T759" s="220"/>
      <c r="AT759" s="221" t="s">
        <v>278</v>
      </c>
      <c r="AU759" s="221" t="s">
        <v>82</v>
      </c>
      <c r="AV759" s="13" t="s">
        <v>80</v>
      </c>
      <c r="AW759" s="13" t="s">
        <v>35</v>
      </c>
      <c r="AX759" s="13" t="s">
        <v>73</v>
      </c>
      <c r="AY759" s="221" t="s">
        <v>267</v>
      </c>
    </row>
    <row r="760" spans="2:51" s="14" customFormat="1" x14ac:dyDescent="0.2">
      <c r="B760" s="222"/>
      <c r="C760" s="223"/>
      <c r="D760" s="208" t="s">
        <v>278</v>
      </c>
      <c r="E760" s="224" t="s">
        <v>21</v>
      </c>
      <c r="F760" s="225" t="s">
        <v>903</v>
      </c>
      <c r="G760" s="223"/>
      <c r="H760" s="226">
        <v>3.03</v>
      </c>
      <c r="I760" s="227"/>
      <c r="J760" s="223"/>
      <c r="K760" s="223"/>
      <c r="L760" s="228"/>
      <c r="M760" s="229"/>
      <c r="N760" s="230"/>
      <c r="O760" s="230"/>
      <c r="P760" s="230"/>
      <c r="Q760" s="230"/>
      <c r="R760" s="230"/>
      <c r="S760" s="230"/>
      <c r="T760" s="231"/>
      <c r="AT760" s="232" t="s">
        <v>278</v>
      </c>
      <c r="AU760" s="232" t="s">
        <v>82</v>
      </c>
      <c r="AV760" s="14" t="s">
        <v>82</v>
      </c>
      <c r="AW760" s="14" t="s">
        <v>35</v>
      </c>
      <c r="AX760" s="14" t="s">
        <v>73</v>
      </c>
      <c r="AY760" s="232" t="s">
        <v>267</v>
      </c>
    </row>
    <row r="761" spans="2:51" s="14" customFormat="1" x14ac:dyDescent="0.2">
      <c r="B761" s="222"/>
      <c r="C761" s="223"/>
      <c r="D761" s="208" t="s">
        <v>278</v>
      </c>
      <c r="E761" s="224" t="s">
        <v>21</v>
      </c>
      <c r="F761" s="225" t="s">
        <v>904</v>
      </c>
      <c r="G761" s="223"/>
      <c r="H761" s="226">
        <v>29.03</v>
      </c>
      <c r="I761" s="227"/>
      <c r="J761" s="223"/>
      <c r="K761" s="223"/>
      <c r="L761" s="228"/>
      <c r="M761" s="229"/>
      <c r="N761" s="230"/>
      <c r="O761" s="230"/>
      <c r="P761" s="230"/>
      <c r="Q761" s="230"/>
      <c r="R761" s="230"/>
      <c r="S761" s="230"/>
      <c r="T761" s="231"/>
      <c r="AT761" s="232" t="s">
        <v>278</v>
      </c>
      <c r="AU761" s="232" t="s">
        <v>82</v>
      </c>
      <c r="AV761" s="14" t="s">
        <v>82</v>
      </c>
      <c r="AW761" s="14" t="s">
        <v>35</v>
      </c>
      <c r="AX761" s="14" t="s">
        <v>73</v>
      </c>
      <c r="AY761" s="232" t="s">
        <v>267</v>
      </c>
    </row>
    <row r="762" spans="2:51" s="14" customFormat="1" x14ac:dyDescent="0.2">
      <c r="B762" s="222"/>
      <c r="C762" s="223"/>
      <c r="D762" s="208" t="s">
        <v>278</v>
      </c>
      <c r="E762" s="224" t="s">
        <v>21</v>
      </c>
      <c r="F762" s="225" t="s">
        <v>905</v>
      </c>
      <c r="G762" s="223"/>
      <c r="H762" s="226">
        <v>3.08</v>
      </c>
      <c r="I762" s="227"/>
      <c r="J762" s="223"/>
      <c r="K762" s="223"/>
      <c r="L762" s="228"/>
      <c r="M762" s="229"/>
      <c r="N762" s="230"/>
      <c r="O762" s="230"/>
      <c r="P762" s="230"/>
      <c r="Q762" s="230"/>
      <c r="R762" s="230"/>
      <c r="S762" s="230"/>
      <c r="T762" s="231"/>
      <c r="AT762" s="232" t="s">
        <v>278</v>
      </c>
      <c r="AU762" s="232" t="s">
        <v>82</v>
      </c>
      <c r="AV762" s="14" t="s">
        <v>82</v>
      </c>
      <c r="AW762" s="14" t="s">
        <v>35</v>
      </c>
      <c r="AX762" s="14" t="s">
        <v>73</v>
      </c>
      <c r="AY762" s="232" t="s">
        <v>267</v>
      </c>
    </row>
    <row r="763" spans="2:51" s="14" customFormat="1" x14ac:dyDescent="0.2">
      <c r="B763" s="222"/>
      <c r="C763" s="223"/>
      <c r="D763" s="208" t="s">
        <v>278</v>
      </c>
      <c r="E763" s="224" t="s">
        <v>21</v>
      </c>
      <c r="F763" s="225" t="s">
        <v>906</v>
      </c>
      <c r="G763" s="223"/>
      <c r="H763" s="226">
        <v>0.91300000000000003</v>
      </c>
      <c r="I763" s="227"/>
      <c r="J763" s="223"/>
      <c r="K763" s="223"/>
      <c r="L763" s="228"/>
      <c r="M763" s="229"/>
      <c r="N763" s="230"/>
      <c r="O763" s="230"/>
      <c r="P763" s="230"/>
      <c r="Q763" s="230"/>
      <c r="R763" s="230"/>
      <c r="S763" s="230"/>
      <c r="T763" s="231"/>
      <c r="AT763" s="232" t="s">
        <v>278</v>
      </c>
      <c r="AU763" s="232" t="s">
        <v>82</v>
      </c>
      <c r="AV763" s="14" t="s">
        <v>82</v>
      </c>
      <c r="AW763" s="14" t="s">
        <v>35</v>
      </c>
      <c r="AX763" s="14" t="s">
        <v>73</v>
      </c>
      <c r="AY763" s="232" t="s">
        <v>267</v>
      </c>
    </row>
    <row r="764" spans="2:51" s="14" customFormat="1" x14ac:dyDescent="0.2">
      <c r="B764" s="222"/>
      <c r="C764" s="223"/>
      <c r="D764" s="208" t="s">
        <v>278</v>
      </c>
      <c r="E764" s="224" t="s">
        <v>21</v>
      </c>
      <c r="F764" s="225" t="s">
        <v>907</v>
      </c>
      <c r="G764" s="223"/>
      <c r="H764" s="226">
        <v>3.746</v>
      </c>
      <c r="I764" s="227"/>
      <c r="J764" s="223"/>
      <c r="K764" s="223"/>
      <c r="L764" s="228"/>
      <c r="M764" s="229"/>
      <c r="N764" s="230"/>
      <c r="O764" s="230"/>
      <c r="P764" s="230"/>
      <c r="Q764" s="230"/>
      <c r="R764" s="230"/>
      <c r="S764" s="230"/>
      <c r="T764" s="231"/>
      <c r="AT764" s="232" t="s">
        <v>278</v>
      </c>
      <c r="AU764" s="232" t="s">
        <v>82</v>
      </c>
      <c r="AV764" s="14" t="s">
        <v>82</v>
      </c>
      <c r="AW764" s="14" t="s">
        <v>35</v>
      </c>
      <c r="AX764" s="14" t="s">
        <v>73</v>
      </c>
      <c r="AY764" s="232" t="s">
        <v>267</v>
      </c>
    </row>
    <row r="765" spans="2:51" s="14" customFormat="1" x14ac:dyDescent="0.2">
      <c r="B765" s="222"/>
      <c r="C765" s="223"/>
      <c r="D765" s="208" t="s">
        <v>278</v>
      </c>
      <c r="E765" s="224" t="s">
        <v>21</v>
      </c>
      <c r="F765" s="225" t="s">
        <v>908</v>
      </c>
      <c r="G765" s="223"/>
      <c r="H765" s="226">
        <v>0.252</v>
      </c>
      <c r="I765" s="227"/>
      <c r="J765" s="223"/>
      <c r="K765" s="223"/>
      <c r="L765" s="228"/>
      <c r="M765" s="229"/>
      <c r="N765" s="230"/>
      <c r="O765" s="230"/>
      <c r="P765" s="230"/>
      <c r="Q765" s="230"/>
      <c r="R765" s="230"/>
      <c r="S765" s="230"/>
      <c r="T765" s="231"/>
      <c r="AT765" s="232" t="s">
        <v>278</v>
      </c>
      <c r="AU765" s="232" t="s">
        <v>82</v>
      </c>
      <c r="AV765" s="14" t="s">
        <v>82</v>
      </c>
      <c r="AW765" s="14" t="s">
        <v>35</v>
      </c>
      <c r="AX765" s="14" t="s">
        <v>73</v>
      </c>
      <c r="AY765" s="232" t="s">
        <v>267</v>
      </c>
    </row>
    <row r="766" spans="2:51" s="14" customFormat="1" x14ac:dyDescent="0.2">
      <c r="B766" s="222"/>
      <c r="C766" s="223"/>
      <c r="D766" s="208" t="s">
        <v>278</v>
      </c>
      <c r="E766" s="224" t="s">
        <v>21</v>
      </c>
      <c r="F766" s="225" t="s">
        <v>909</v>
      </c>
      <c r="G766" s="223"/>
      <c r="H766" s="226">
        <v>2.4950000000000001</v>
      </c>
      <c r="I766" s="227"/>
      <c r="J766" s="223"/>
      <c r="K766" s="223"/>
      <c r="L766" s="228"/>
      <c r="M766" s="229"/>
      <c r="N766" s="230"/>
      <c r="O766" s="230"/>
      <c r="P766" s="230"/>
      <c r="Q766" s="230"/>
      <c r="R766" s="230"/>
      <c r="S766" s="230"/>
      <c r="T766" s="231"/>
      <c r="AT766" s="232" t="s">
        <v>278</v>
      </c>
      <c r="AU766" s="232" t="s">
        <v>82</v>
      </c>
      <c r="AV766" s="14" t="s">
        <v>82</v>
      </c>
      <c r="AW766" s="14" t="s">
        <v>35</v>
      </c>
      <c r="AX766" s="14" t="s">
        <v>73</v>
      </c>
      <c r="AY766" s="232" t="s">
        <v>267</v>
      </c>
    </row>
    <row r="767" spans="2:51" s="13" customFormat="1" x14ac:dyDescent="0.2">
      <c r="B767" s="212"/>
      <c r="C767" s="213"/>
      <c r="D767" s="208" t="s">
        <v>278</v>
      </c>
      <c r="E767" s="214" t="s">
        <v>21</v>
      </c>
      <c r="F767" s="215" t="s">
        <v>881</v>
      </c>
      <c r="G767" s="213"/>
      <c r="H767" s="214" t="s">
        <v>21</v>
      </c>
      <c r="I767" s="216"/>
      <c r="J767" s="213"/>
      <c r="K767" s="213"/>
      <c r="L767" s="217"/>
      <c r="M767" s="218"/>
      <c r="N767" s="219"/>
      <c r="O767" s="219"/>
      <c r="P767" s="219"/>
      <c r="Q767" s="219"/>
      <c r="R767" s="219"/>
      <c r="S767" s="219"/>
      <c r="T767" s="220"/>
      <c r="AT767" s="221" t="s">
        <v>278</v>
      </c>
      <c r="AU767" s="221" t="s">
        <v>82</v>
      </c>
      <c r="AV767" s="13" t="s">
        <v>80</v>
      </c>
      <c r="AW767" s="13" t="s">
        <v>35</v>
      </c>
      <c r="AX767" s="13" t="s">
        <v>73</v>
      </c>
      <c r="AY767" s="221" t="s">
        <v>267</v>
      </c>
    </row>
    <row r="768" spans="2:51" s="14" customFormat="1" x14ac:dyDescent="0.2">
      <c r="B768" s="222"/>
      <c r="C768" s="223"/>
      <c r="D768" s="208" t="s">
        <v>278</v>
      </c>
      <c r="E768" s="224" t="s">
        <v>21</v>
      </c>
      <c r="F768" s="225" t="s">
        <v>910</v>
      </c>
      <c r="G768" s="223"/>
      <c r="H768" s="226">
        <v>70.12</v>
      </c>
      <c r="I768" s="227"/>
      <c r="J768" s="223"/>
      <c r="K768" s="223"/>
      <c r="L768" s="228"/>
      <c r="M768" s="229"/>
      <c r="N768" s="230"/>
      <c r="O768" s="230"/>
      <c r="P768" s="230"/>
      <c r="Q768" s="230"/>
      <c r="R768" s="230"/>
      <c r="S768" s="230"/>
      <c r="T768" s="231"/>
      <c r="AT768" s="232" t="s">
        <v>278</v>
      </c>
      <c r="AU768" s="232" t="s">
        <v>82</v>
      </c>
      <c r="AV768" s="14" t="s">
        <v>82</v>
      </c>
      <c r="AW768" s="14" t="s">
        <v>35</v>
      </c>
      <c r="AX768" s="14" t="s">
        <v>73</v>
      </c>
      <c r="AY768" s="232" t="s">
        <v>267</v>
      </c>
    </row>
    <row r="769" spans="1:65" s="14" customFormat="1" x14ac:dyDescent="0.2">
      <c r="B769" s="222"/>
      <c r="C769" s="223"/>
      <c r="D769" s="208" t="s">
        <v>278</v>
      </c>
      <c r="E769" s="224" t="s">
        <v>21</v>
      </c>
      <c r="F769" s="225" t="s">
        <v>911</v>
      </c>
      <c r="G769" s="223"/>
      <c r="H769" s="226">
        <v>1.2</v>
      </c>
      <c r="I769" s="227"/>
      <c r="J769" s="223"/>
      <c r="K769" s="223"/>
      <c r="L769" s="228"/>
      <c r="M769" s="229"/>
      <c r="N769" s="230"/>
      <c r="O769" s="230"/>
      <c r="P769" s="230"/>
      <c r="Q769" s="230"/>
      <c r="R769" s="230"/>
      <c r="S769" s="230"/>
      <c r="T769" s="231"/>
      <c r="AT769" s="232" t="s">
        <v>278</v>
      </c>
      <c r="AU769" s="232" t="s">
        <v>82</v>
      </c>
      <c r="AV769" s="14" t="s">
        <v>82</v>
      </c>
      <c r="AW769" s="14" t="s">
        <v>35</v>
      </c>
      <c r="AX769" s="14" t="s">
        <v>73</v>
      </c>
      <c r="AY769" s="232" t="s">
        <v>267</v>
      </c>
    </row>
    <row r="770" spans="1:65" s="14" customFormat="1" x14ac:dyDescent="0.2">
      <c r="B770" s="222"/>
      <c r="C770" s="223"/>
      <c r="D770" s="208" t="s">
        <v>278</v>
      </c>
      <c r="E770" s="224" t="s">
        <v>21</v>
      </c>
      <c r="F770" s="225" t="s">
        <v>912</v>
      </c>
      <c r="G770" s="223"/>
      <c r="H770" s="226">
        <v>4.1150000000000002</v>
      </c>
      <c r="I770" s="227"/>
      <c r="J770" s="223"/>
      <c r="K770" s="223"/>
      <c r="L770" s="228"/>
      <c r="M770" s="229"/>
      <c r="N770" s="230"/>
      <c r="O770" s="230"/>
      <c r="P770" s="230"/>
      <c r="Q770" s="230"/>
      <c r="R770" s="230"/>
      <c r="S770" s="230"/>
      <c r="T770" s="231"/>
      <c r="AT770" s="232" t="s">
        <v>278</v>
      </c>
      <c r="AU770" s="232" t="s">
        <v>82</v>
      </c>
      <c r="AV770" s="14" t="s">
        <v>82</v>
      </c>
      <c r="AW770" s="14" t="s">
        <v>35</v>
      </c>
      <c r="AX770" s="14" t="s">
        <v>73</v>
      </c>
      <c r="AY770" s="232" t="s">
        <v>267</v>
      </c>
    </row>
    <row r="771" spans="1:65" s="15" customFormat="1" x14ac:dyDescent="0.2">
      <c r="B771" s="233"/>
      <c r="C771" s="234"/>
      <c r="D771" s="208" t="s">
        <v>278</v>
      </c>
      <c r="E771" s="235" t="s">
        <v>21</v>
      </c>
      <c r="F771" s="236" t="s">
        <v>326</v>
      </c>
      <c r="G771" s="234"/>
      <c r="H771" s="237">
        <v>117.98099999999999</v>
      </c>
      <c r="I771" s="238"/>
      <c r="J771" s="234"/>
      <c r="K771" s="234"/>
      <c r="L771" s="239"/>
      <c r="M771" s="240"/>
      <c r="N771" s="241"/>
      <c r="O771" s="241"/>
      <c r="P771" s="241"/>
      <c r="Q771" s="241"/>
      <c r="R771" s="241"/>
      <c r="S771" s="241"/>
      <c r="T771" s="242"/>
      <c r="AT771" s="243" t="s">
        <v>278</v>
      </c>
      <c r="AU771" s="243" t="s">
        <v>82</v>
      </c>
      <c r="AV771" s="15" t="s">
        <v>142</v>
      </c>
      <c r="AW771" s="15" t="s">
        <v>35</v>
      </c>
      <c r="AX771" s="15" t="s">
        <v>73</v>
      </c>
      <c r="AY771" s="243" t="s">
        <v>267</v>
      </c>
    </row>
    <row r="772" spans="1:65" s="16" customFormat="1" x14ac:dyDescent="0.2">
      <c r="B772" s="244"/>
      <c r="C772" s="245"/>
      <c r="D772" s="208" t="s">
        <v>278</v>
      </c>
      <c r="E772" s="246" t="s">
        <v>21</v>
      </c>
      <c r="F772" s="247" t="s">
        <v>355</v>
      </c>
      <c r="G772" s="245"/>
      <c r="H772" s="248">
        <v>280.75299999999999</v>
      </c>
      <c r="I772" s="249"/>
      <c r="J772" s="245"/>
      <c r="K772" s="245"/>
      <c r="L772" s="250"/>
      <c r="M772" s="251"/>
      <c r="N772" s="252"/>
      <c r="O772" s="252"/>
      <c r="P772" s="252"/>
      <c r="Q772" s="252"/>
      <c r="R772" s="252"/>
      <c r="S772" s="252"/>
      <c r="T772" s="253"/>
      <c r="AT772" s="254" t="s">
        <v>278</v>
      </c>
      <c r="AU772" s="254" t="s">
        <v>82</v>
      </c>
      <c r="AV772" s="16" t="s">
        <v>274</v>
      </c>
      <c r="AW772" s="16" t="s">
        <v>35</v>
      </c>
      <c r="AX772" s="16" t="s">
        <v>80</v>
      </c>
      <c r="AY772" s="254" t="s">
        <v>267</v>
      </c>
    </row>
    <row r="773" spans="1:65" s="2" customFormat="1" ht="21.75" customHeight="1" x14ac:dyDescent="0.2">
      <c r="A773" s="36"/>
      <c r="B773" s="37"/>
      <c r="C773" s="195" t="s">
        <v>913</v>
      </c>
      <c r="D773" s="195" t="s">
        <v>269</v>
      </c>
      <c r="E773" s="196" t="s">
        <v>914</v>
      </c>
      <c r="F773" s="197" t="s">
        <v>915</v>
      </c>
      <c r="G773" s="198" t="s">
        <v>272</v>
      </c>
      <c r="H773" s="199">
        <v>280.75299999999999</v>
      </c>
      <c r="I773" s="200"/>
      <c r="J773" s="201">
        <f>ROUND(I773*H773,2)</f>
        <v>0</v>
      </c>
      <c r="K773" s="197" t="s">
        <v>273</v>
      </c>
      <c r="L773" s="41"/>
      <c r="M773" s="202" t="s">
        <v>21</v>
      </c>
      <c r="N773" s="203" t="s">
        <v>44</v>
      </c>
      <c r="O773" s="66"/>
      <c r="P773" s="204">
        <f>O773*H773</f>
        <v>0</v>
      </c>
      <c r="Q773" s="204">
        <v>0</v>
      </c>
      <c r="R773" s="204">
        <f>Q773*H773</f>
        <v>0</v>
      </c>
      <c r="S773" s="204">
        <v>0</v>
      </c>
      <c r="T773" s="205">
        <f>S773*H773</f>
        <v>0</v>
      </c>
      <c r="U773" s="36"/>
      <c r="V773" s="36"/>
      <c r="W773" s="36"/>
      <c r="X773" s="36"/>
      <c r="Y773" s="36"/>
      <c r="Z773" s="36"/>
      <c r="AA773" s="36"/>
      <c r="AB773" s="36"/>
      <c r="AC773" s="36"/>
      <c r="AD773" s="36"/>
      <c r="AE773" s="36"/>
      <c r="AR773" s="206" t="s">
        <v>274</v>
      </c>
      <c r="AT773" s="206" t="s">
        <v>269</v>
      </c>
      <c r="AU773" s="206" t="s">
        <v>82</v>
      </c>
      <c r="AY773" s="19" t="s">
        <v>267</v>
      </c>
      <c r="BE773" s="207">
        <f>IF(N773="základní",J773,0)</f>
        <v>0</v>
      </c>
      <c r="BF773" s="207">
        <f>IF(N773="snížená",J773,0)</f>
        <v>0</v>
      </c>
      <c r="BG773" s="207">
        <f>IF(N773="zákl. přenesená",J773,0)</f>
        <v>0</v>
      </c>
      <c r="BH773" s="207">
        <f>IF(N773="sníž. přenesená",J773,0)</f>
        <v>0</v>
      </c>
      <c r="BI773" s="207">
        <f>IF(N773="nulová",J773,0)</f>
        <v>0</v>
      </c>
      <c r="BJ773" s="19" t="s">
        <v>80</v>
      </c>
      <c r="BK773" s="207">
        <f>ROUND(I773*H773,2)</f>
        <v>0</v>
      </c>
      <c r="BL773" s="19" t="s">
        <v>274</v>
      </c>
      <c r="BM773" s="206" t="s">
        <v>916</v>
      </c>
    </row>
    <row r="774" spans="1:65" s="2" customFormat="1" ht="146.25" x14ac:dyDescent="0.2">
      <c r="A774" s="36"/>
      <c r="B774" s="37"/>
      <c r="C774" s="38"/>
      <c r="D774" s="208" t="s">
        <v>276</v>
      </c>
      <c r="E774" s="38"/>
      <c r="F774" s="209" t="s">
        <v>889</v>
      </c>
      <c r="G774" s="38"/>
      <c r="H774" s="38"/>
      <c r="I774" s="118"/>
      <c r="J774" s="38"/>
      <c r="K774" s="38"/>
      <c r="L774" s="41"/>
      <c r="M774" s="210"/>
      <c r="N774" s="211"/>
      <c r="O774" s="66"/>
      <c r="P774" s="66"/>
      <c r="Q774" s="66"/>
      <c r="R774" s="66"/>
      <c r="S774" s="66"/>
      <c r="T774" s="67"/>
      <c r="U774" s="36"/>
      <c r="V774" s="36"/>
      <c r="W774" s="36"/>
      <c r="X774" s="36"/>
      <c r="Y774" s="36"/>
      <c r="Z774" s="36"/>
      <c r="AA774" s="36"/>
      <c r="AB774" s="36"/>
      <c r="AC774" s="36"/>
      <c r="AD774" s="36"/>
      <c r="AE774" s="36"/>
      <c r="AT774" s="19" t="s">
        <v>276</v>
      </c>
      <c r="AU774" s="19" t="s">
        <v>82</v>
      </c>
    </row>
    <row r="775" spans="1:65" s="2" customFormat="1" ht="21.75" customHeight="1" x14ac:dyDescent="0.2">
      <c r="A775" s="36"/>
      <c r="B775" s="37"/>
      <c r="C775" s="195" t="s">
        <v>917</v>
      </c>
      <c r="D775" s="195" t="s">
        <v>269</v>
      </c>
      <c r="E775" s="196" t="s">
        <v>918</v>
      </c>
      <c r="F775" s="197" t="s">
        <v>919</v>
      </c>
      <c r="G775" s="198" t="s">
        <v>272</v>
      </c>
      <c r="H775" s="199">
        <v>234.71700000000001</v>
      </c>
      <c r="I775" s="200"/>
      <c r="J775" s="201">
        <f>ROUND(I775*H775,2)</f>
        <v>0</v>
      </c>
      <c r="K775" s="197" t="s">
        <v>273</v>
      </c>
      <c r="L775" s="41"/>
      <c r="M775" s="202" t="s">
        <v>21</v>
      </c>
      <c r="N775" s="203" t="s">
        <v>44</v>
      </c>
      <c r="O775" s="66"/>
      <c r="P775" s="204">
        <f>O775*H775</f>
        <v>0</v>
      </c>
      <c r="Q775" s="204">
        <v>8.8000000000000003E-4</v>
      </c>
      <c r="R775" s="204">
        <f>Q775*H775</f>
        <v>0.20655096000000001</v>
      </c>
      <c r="S775" s="204">
        <v>0</v>
      </c>
      <c r="T775" s="205">
        <f>S775*H775</f>
        <v>0</v>
      </c>
      <c r="U775" s="36"/>
      <c r="V775" s="36"/>
      <c r="W775" s="36"/>
      <c r="X775" s="36"/>
      <c r="Y775" s="36"/>
      <c r="Z775" s="36"/>
      <c r="AA775" s="36"/>
      <c r="AB775" s="36"/>
      <c r="AC775" s="36"/>
      <c r="AD775" s="36"/>
      <c r="AE775" s="36"/>
      <c r="AR775" s="206" t="s">
        <v>274</v>
      </c>
      <c r="AT775" s="206" t="s">
        <v>269</v>
      </c>
      <c r="AU775" s="206" t="s">
        <v>82</v>
      </c>
      <c r="AY775" s="19" t="s">
        <v>267</v>
      </c>
      <c r="BE775" s="207">
        <f>IF(N775="základní",J775,0)</f>
        <v>0</v>
      </c>
      <c r="BF775" s="207">
        <f>IF(N775="snížená",J775,0)</f>
        <v>0</v>
      </c>
      <c r="BG775" s="207">
        <f>IF(N775="zákl. přenesená",J775,0)</f>
        <v>0</v>
      </c>
      <c r="BH775" s="207">
        <f>IF(N775="sníž. přenesená",J775,0)</f>
        <v>0</v>
      </c>
      <c r="BI775" s="207">
        <f>IF(N775="nulová",J775,0)</f>
        <v>0</v>
      </c>
      <c r="BJ775" s="19" t="s">
        <v>80</v>
      </c>
      <c r="BK775" s="207">
        <f>ROUND(I775*H775,2)</f>
        <v>0</v>
      </c>
      <c r="BL775" s="19" t="s">
        <v>274</v>
      </c>
      <c r="BM775" s="206" t="s">
        <v>920</v>
      </c>
    </row>
    <row r="776" spans="1:65" s="2" customFormat="1" ht="29.25" x14ac:dyDescent="0.2">
      <c r="A776" s="36"/>
      <c r="B776" s="37"/>
      <c r="C776" s="38"/>
      <c r="D776" s="208" t="s">
        <v>276</v>
      </c>
      <c r="E776" s="38"/>
      <c r="F776" s="209" t="s">
        <v>921</v>
      </c>
      <c r="G776" s="38"/>
      <c r="H776" s="38"/>
      <c r="I776" s="118"/>
      <c r="J776" s="38"/>
      <c r="K776" s="38"/>
      <c r="L776" s="41"/>
      <c r="M776" s="210"/>
      <c r="N776" s="211"/>
      <c r="O776" s="66"/>
      <c r="P776" s="66"/>
      <c r="Q776" s="66"/>
      <c r="R776" s="66"/>
      <c r="S776" s="66"/>
      <c r="T776" s="67"/>
      <c r="U776" s="36"/>
      <c r="V776" s="36"/>
      <c r="W776" s="36"/>
      <c r="X776" s="36"/>
      <c r="Y776" s="36"/>
      <c r="Z776" s="36"/>
      <c r="AA776" s="36"/>
      <c r="AB776" s="36"/>
      <c r="AC776" s="36"/>
      <c r="AD776" s="36"/>
      <c r="AE776" s="36"/>
      <c r="AT776" s="19" t="s">
        <v>276</v>
      </c>
      <c r="AU776" s="19" t="s">
        <v>82</v>
      </c>
    </row>
    <row r="777" spans="1:65" s="13" customFormat="1" x14ac:dyDescent="0.2">
      <c r="B777" s="212"/>
      <c r="C777" s="213"/>
      <c r="D777" s="208" t="s">
        <v>278</v>
      </c>
      <c r="E777" s="214" t="s">
        <v>21</v>
      </c>
      <c r="F777" s="215" t="s">
        <v>922</v>
      </c>
      <c r="G777" s="213"/>
      <c r="H777" s="214" t="s">
        <v>21</v>
      </c>
      <c r="I777" s="216"/>
      <c r="J777" s="213"/>
      <c r="K777" s="213"/>
      <c r="L777" s="217"/>
      <c r="M777" s="218"/>
      <c r="N777" s="219"/>
      <c r="O777" s="219"/>
      <c r="P777" s="219"/>
      <c r="Q777" s="219"/>
      <c r="R777" s="219"/>
      <c r="S777" s="219"/>
      <c r="T777" s="220"/>
      <c r="AT777" s="221" t="s">
        <v>278</v>
      </c>
      <c r="AU777" s="221" t="s">
        <v>82</v>
      </c>
      <c r="AV777" s="13" t="s">
        <v>80</v>
      </c>
      <c r="AW777" s="13" t="s">
        <v>35</v>
      </c>
      <c r="AX777" s="13" t="s">
        <v>73</v>
      </c>
      <c r="AY777" s="221" t="s">
        <v>267</v>
      </c>
    </row>
    <row r="778" spans="1:65" s="13" customFormat="1" x14ac:dyDescent="0.2">
      <c r="B778" s="212"/>
      <c r="C778" s="213"/>
      <c r="D778" s="208" t="s">
        <v>278</v>
      </c>
      <c r="E778" s="214" t="s">
        <v>21</v>
      </c>
      <c r="F778" s="215" t="s">
        <v>859</v>
      </c>
      <c r="G778" s="213"/>
      <c r="H778" s="214" t="s">
        <v>21</v>
      </c>
      <c r="I778" s="216"/>
      <c r="J778" s="213"/>
      <c r="K778" s="213"/>
      <c r="L778" s="217"/>
      <c r="M778" s="218"/>
      <c r="N778" s="219"/>
      <c r="O778" s="219"/>
      <c r="P778" s="219"/>
      <c r="Q778" s="219"/>
      <c r="R778" s="219"/>
      <c r="S778" s="219"/>
      <c r="T778" s="220"/>
      <c r="AT778" s="221" t="s">
        <v>278</v>
      </c>
      <c r="AU778" s="221" t="s">
        <v>82</v>
      </c>
      <c r="AV778" s="13" t="s">
        <v>80</v>
      </c>
      <c r="AW778" s="13" t="s">
        <v>35</v>
      </c>
      <c r="AX778" s="13" t="s">
        <v>73</v>
      </c>
      <c r="AY778" s="221" t="s">
        <v>267</v>
      </c>
    </row>
    <row r="779" spans="1:65" s="13" customFormat="1" x14ac:dyDescent="0.2">
      <c r="B779" s="212"/>
      <c r="C779" s="213"/>
      <c r="D779" s="208" t="s">
        <v>278</v>
      </c>
      <c r="E779" s="214" t="s">
        <v>21</v>
      </c>
      <c r="F779" s="215" t="s">
        <v>860</v>
      </c>
      <c r="G779" s="213"/>
      <c r="H779" s="214" t="s">
        <v>21</v>
      </c>
      <c r="I779" s="216"/>
      <c r="J779" s="213"/>
      <c r="K779" s="213"/>
      <c r="L779" s="217"/>
      <c r="M779" s="218"/>
      <c r="N779" s="219"/>
      <c r="O779" s="219"/>
      <c r="P779" s="219"/>
      <c r="Q779" s="219"/>
      <c r="R779" s="219"/>
      <c r="S779" s="219"/>
      <c r="T779" s="220"/>
      <c r="AT779" s="221" t="s">
        <v>278</v>
      </c>
      <c r="AU779" s="221" t="s">
        <v>82</v>
      </c>
      <c r="AV779" s="13" t="s">
        <v>80</v>
      </c>
      <c r="AW779" s="13" t="s">
        <v>35</v>
      </c>
      <c r="AX779" s="13" t="s">
        <v>73</v>
      </c>
      <c r="AY779" s="221" t="s">
        <v>267</v>
      </c>
    </row>
    <row r="780" spans="1:65" s="14" customFormat="1" x14ac:dyDescent="0.2">
      <c r="B780" s="222"/>
      <c r="C780" s="223"/>
      <c r="D780" s="208" t="s">
        <v>278</v>
      </c>
      <c r="E780" s="224" t="s">
        <v>21</v>
      </c>
      <c r="F780" s="225" t="s">
        <v>923</v>
      </c>
      <c r="G780" s="223"/>
      <c r="H780" s="226">
        <v>30.036999999999999</v>
      </c>
      <c r="I780" s="227"/>
      <c r="J780" s="223"/>
      <c r="K780" s="223"/>
      <c r="L780" s="228"/>
      <c r="M780" s="229"/>
      <c r="N780" s="230"/>
      <c r="O780" s="230"/>
      <c r="P780" s="230"/>
      <c r="Q780" s="230"/>
      <c r="R780" s="230"/>
      <c r="S780" s="230"/>
      <c r="T780" s="231"/>
      <c r="AT780" s="232" t="s">
        <v>278</v>
      </c>
      <c r="AU780" s="232" t="s">
        <v>82</v>
      </c>
      <c r="AV780" s="14" t="s">
        <v>82</v>
      </c>
      <c r="AW780" s="14" t="s">
        <v>35</v>
      </c>
      <c r="AX780" s="14" t="s">
        <v>73</v>
      </c>
      <c r="AY780" s="232" t="s">
        <v>267</v>
      </c>
    </row>
    <row r="781" spans="1:65" s="13" customFormat="1" x14ac:dyDescent="0.2">
      <c r="B781" s="212"/>
      <c r="C781" s="213"/>
      <c r="D781" s="208" t="s">
        <v>278</v>
      </c>
      <c r="E781" s="214" t="s">
        <v>21</v>
      </c>
      <c r="F781" s="215" t="s">
        <v>863</v>
      </c>
      <c r="G781" s="213"/>
      <c r="H781" s="214" t="s">
        <v>21</v>
      </c>
      <c r="I781" s="216"/>
      <c r="J781" s="213"/>
      <c r="K781" s="213"/>
      <c r="L781" s="217"/>
      <c r="M781" s="218"/>
      <c r="N781" s="219"/>
      <c r="O781" s="219"/>
      <c r="P781" s="219"/>
      <c r="Q781" s="219"/>
      <c r="R781" s="219"/>
      <c r="S781" s="219"/>
      <c r="T781" s="220"/>
      <c r="AT781" s="221" t="s">
        <v>278</v>
      </c>
      <c r="AU781" s="221" t="s">
        <v>82</v>
      </c>
      <c r="AV781" s="13" t="s">
        <v>80</v>
      </c>
      <c r="AW781" s="13" t="s">
        <v>35</v>
      </c>
      <c r="AX781" s="13" t="s">
        <v>73</v>
      </c>
      <c r="AY781" s="221" t="s">
        <v>267</v>
      </c>
    </row>
    <row r="782" spans="1:65" s="14" customFormat="1" x14ac:dyDescent="0.2">
      <c r="B782" s="222"/>
      <c r="C782" s="223"/>
      <c r="D782" s="208" t="s">
        <v>278</v>
      </c>
      <c r="E782" s="224" t="s">
        <v>21</v>
      </c>
      <c r="F782" s="225" t="s">
        <v>924</v>
      </c>
      <c r="G782" s="223"/>
      <c r="H782" s="226">
        <v>25.437999999999999</v>
      </c>
      <c r="I782" s="227"/>
      <c r="J782" s="223"/>
      <c r="K782" s="223"/>
      <c r="L782" s="228"/>
      <c r="M782" s="229"/>
      <c r="N782" s="230"/>
      <c r="O782" s="230"/>
      <c r="P782" s="230"/>
      <c r="Q782" s="230"/>
      <c r="R782" s="230"/>
      <c r="S782" s="230"/>
      <c r="T782" s="231"/>
      <c r="AT782" s="232" t="s">
        <v>278</v>
      </c>
      <c r="AU782" s="232" t="s">
        <v>82</v>
      </c>
      <c r="AV782" s="14" t="s">
        <v>82</v>
      </c>
      <c r="AW782" s="14" t="s">
        <v>35</v>
      </c>
      <c r="AX782" s="14" t="s">
        <v>73</v>
      </c>
      <c r="AY782" s="232" t="s">
        <v>267</v>
      </c>
    </row>
    <row r="783" spans="1:65" s="14" customFormat="1" x14ac:dyDescent="0.2">
      <c r="B783" s="222"/>
      <c r="C783" s="223"/>
      <c r="D783" s="208" t="s">
        <v>278</v>
      </c>
      <c r="E783" s="224" t="s">
        <v>21</v>
      </c>
      <c r="F783" s="225" t="s">
        <v>925</v>
      </c>
      <c r="G783" s="223"/>
      <c r="H783" s="226">
        <v>-10.339</v>
      </c>
      <c r="I783" s="227"/>
      <c r="J783" s="223"/>
      <c r="K783" s="223"/>
      <c r="L783" s="228"/>
      <c r="M783" s="229"/>
      <c r="N783" s="230"/>
      <c r="O783" s="230"/>
      <c r="P783" s="230"/>
      <c r="Q783" s="230"/>
      <c r="R783" s="230"/>
      <c r="S783" s="230"/>
      <c r="T783" s="231"/>
      <c r="AT783" s="232" t="s">
        <v>278</v>
      </c>
      <c r="AU783" s="232" t="s">
        <v>82</v>
      </c>
      <c r="AV783" s="14" t="s">
        <v>82</v>
      </c>
      <c r="AW783" s="14" t="s">
        <v>35</v>
      </c>
      <c r="AX783" s="14" t="s">
        <v>73</v>
      </c>
      <c r="AY783" s="232" t="s">
        <v>267</v>
      </c>
    </row>
    <row r="784" spans="1:65" s="13" customFormat="1" x14ac:dyDescent="0.2">
      <c r="B784" s="212"/>
      <c r="C784" s="213"/>
      <c r="D784" s="208" t="s">
        <v>278</v>
      </c>
      <c r="E784" s="214" t="s">
        <v>21</v>
      </c>
      <c r="F784" s="215" t="s">
        <v>593</v>
      </c>
      <c r="G784" s="213"/>
      <c r="H784" s="214" t="s">
        <v>21</v>
      </c>
      <c r="I784" s="216"/>
      <c r="J784" s="213"/>
      <c r="K784" s="213"/>
      <c r="L784" s="217"/>
      <c r="M784" s="218"/>
      <c r="N784" s="219"/>
      <c r="O784" s="219"/>
      <c r="P784" s="219"/>
      <c r="Q784" s="219"/>
      <c r="R784" s="219"/>
      <c r="S784" s="219"/>
      <c r="T784" s="220"/>
      <c r="AT784" s="221" t="s">
        <v>278</v>
      </c>
      <c r="AU784" s="221" t="s">
        <v>82</v>
      </c>
      <c r="AV784" s="13" t="s">
        <v>80</v>
      </c>
      <c r="AW784" s="13" t="s">
        <v>35</v>
      </c>
      <c r="AX784" s="13" t="s">
        <v>73</v>
      </c>
      <c r="AY784" s="221" t="s">
        <v>267</v>
      </c>
    </row>
    <row r="785" spans="1:65" s="14" customFormat="1" x14ac:dyDescent="0.2">
      <c r="B785" s="222"/>
      <c r="C785" s="223"/>
      <c r="D785" s="208" t="s">
        <v>278</v>
      </c>
      <c r="E785" s="224" t="s">
        <v>21</v>
      </c>
      <c r="F785" s="225" t="s">
        <v>926</v>
      </c>
      <c r="G785" s="223"/>
      <c r="H785" s="226">
        <v>42.328000000000003</v>
      </c>
      <c r="I785" s="227"/>
      <c r="J785" s="223"/>
      <c r="K785" s="223"/>
      <c r="L785" s="228"/>
      <c r="M785" s="229"/>
      <c r="N785" s="230"/>
      <c r="O785" s="230"/>
      <c r="P785" s="230"/>
      <c r="Q785" s="230"/>
      <c r="R785" s="230"/>
      <c r="S785" s="230"/>
      <c r="T785" s="231"/>
      <c r="AT785" s="232" t="s">
        <v>278</v>
      </c>
      <c r="AU785" s="232" t="s">
        <v>82</v>
      </c>
      <c r="AV785" s="14" t="s">
        <v>82</v>
      </c>
      <c r="AW785" s="14" t="s">
        <v>35</v>
      </c>
      <c r="AX785" s="14" t="s">
        <v>73</v>
      </c>
      <c r="AY785" s="232" t="s">
        <v>267</v>
      </c>
    </row>
    <row r="786" spans="1:65" s="14" customFormat="1" x14ac:dyDescent="0.2">
      <c r="B786" s="222"/>
      <c r="C786" s="223"/>
      <c r="D786" s="208" t="s">
        <v>278</v>
      </c>
      <c r="E786" s="224" t="s">
        <v>21</v>
      </c>
      <c r="F786" s="225" t="s">
        <v>927</v>
      </c>
      <c r="G786" s="223"/>
      <c r="H786" s="226">
        <v>-3.87</v>
      </c>
      <c r="I786" s="227"/>
      <c r="J786" s="223"/>
      <c r="K786" s="223"/>
      <c r="L786" s="228"/>
      <c r="M786" s="229"/>
      <c r="N786" s="230"/>
      <c r="O786" s="230"/>
      <c r="P786" s="230"/>
      <c r="Q786" s="230"/>
      <c r="R786" s="230"/>
      <c r="S786" s="230"/>
      <c r="T786" s="231"/>
      <c r="AT786" s="232" t="s">
        <v>278</v>
      </c>
      <c r="AU786" s="232" t="s">
        <v>82</v>
      </c>
      <c r="AV786" s="14" t="s">
        <v>82</v>
      </c>
      <c r="AW786" s="14" t="s">
        <v>35</v>
      </c>
      <c r="AX786" s="14" t="s">
        <v>73</v>
      </c>
      <c r="AY786" s="232" t="s">
        <v>267</v>
      </c>
    </row>
    <row r="787" spans="1:65" s="13" customFormat="1" x14ac:dyDescent="0.2">
      <c r="B787" s="212"/>
      <c r="C787" s="213"/>
      <c r="D787" s="208" t="s">
        <v>278</v>
      </c>
      <c r="E787" s="214" t="s">
        <v>21</v>
      </c>
      <c r="F787" s="215" t="s">
        <v>870</v>
      </c>
      <c r="G787" s="213"/>
      <c r="H787" s="214" t="s">
        <v>21</v>
      </c>
      <c r="I787" s="216"/>
      <c r="J787" s="213"/>
      <c r="K787" s="213"/>
      <c r="L787" s="217"/>
      <c r="M787" s="218"/>
      <c r="N787" s="219"/>
      <c r="O787" s="219"/>
      <c r="P787" s="219"/>
      <c r="Q787" s="219"/>
      <c r="R787" s="219"/>
      <c r="S787" s="219"/>
      <c r="T787" s="220"/>
      <c r="AT787" s="221" t="s">
        <v>278</v>
      </c>
      <c r="AU787" s="221" t="s">
        <v>82</v>
      </c>
      <c r="AV787" s="13" t="s">
        <v>80</v>
      </c>
      <c r="AW787" s="13" t="s">
        <v>35</v>
      </c>
      <c r="AX787" s="13" t="s">
        <v>73</v>
      </c>
      <c r="AY787" s="221" t="s">
        <v>267</v>
      </c>
    </row>
    <row r="788" spans="1:65" s="14" customFormat="1" x14ac:dyDescent="0.2">
      <c r="B788" s="222"/>
      <c r="C788" s="223"/>
      <c r="D788" s="208" t="s">
        <v>278</v>
      </c>
      <c r="E788" s="224" t="s">
        <v>21</v>
      </c>
      <c r="F788" s="225" t="s">
        <v>928</v>
      </c>
      <c r="G788" s="223"/>
      <c r="H788" s="226">
        <v>53.268000000000001</v>
      </c>
      <c r="I788" s="227"/>
      <c r="J788" s="223"/>
      <c r="K788" s="223"/>
      <c r="L788" s="228"/>
      <c r="M788" s="229"/>
      <c r="N788" s="230"/>
      <c r="O788" s="230"/>
      <c r="P788" s="230"/>
      <c r="Q788" s="230"/>
      <c r="R788" s="230"/>
      <c r="S788" s="230"/>
      <c r="T788" s="231"/>
      <c r="AT788" s="232" t="s">
        <v>278</v>
      </c>
      <c r="AU788" s="232" t="s">
        <v>82</v>
      </c>
      <c r="AV788" s="14" t="s">
        <v>82</v>
      </c>
      <c r="AW788" s="14" t="s">
        <v>35</v>
      </c>
      <c r="AX788" s="14" t="s">
        <v>73</v>
      </c>
      <c r="AY788" s="232" t="s">
        <v>267</v>
      </c>
    </row>
    <row r="789" spans="1:65" s="15" customFormat="1" x14ac:dyDescent="0.2">
      <c r="B789" s="233"/>
      <c r="C789" s="234"/>
      <c r="D789" s="208" t="s">
        <v>278</v>
      </c>
      <c r="E789" s="235" t="s">
        <v>21</v>
      </c>
      <c r="F789" s="236" t="s">
        <v>326</v>
      </c>
      <c r="G789" s="234"/>
      <c r="H789" s="237">
        <v>136.86199999999999</v>
      </c>
      <c r="I789" s="238"/>
      <c r="J789" s="234"/>
      <c r="K789" s="234"/>
      <c r="L789" s="239"/>
      <c r="M789" s="240"/>
      <c r="N789" s="241"/>
      <c r="O789" s="241"/>
      <c r="P789" s="241"/>
      <c r="Q789" s="241"/>
      <c r="R789" s="241"/>
      <c r="S789" s="241"/>
      <c r="T789" s="242"/>
      <c r="AT789" s="243" t="s">
        <v>278</v>
      </c>
      <c r="AU789" s="243" t="s">
        <v>82</v>
      </c>
      <c r="AV789" s="15" t="s">
        <v>142</v>
      </c>
      <c r="AW789" s="15" t="s">
        <v>35</v>
      </c>
      <c r="AX789" s="15" t="s">
        <v>73</v>
      </c>
      <c r="AY789" s="243" t="s">
        <v>267</v>
      </c>
    </row>
    <row r="790" spans="1:65" s="13" customFormat="1" x14ac:dyDescent="0.2">
      <c r="B790" s="212"/>
      <c r="C790" s="213"/>
      <c r="D790" s="208" t="s">
        <v>278</v>
      </c>
      <c r="E790" s="214" t="s">
        <v>21</v>
      </c>
      <c r="F790" s="215" t="s">
        <v>876</v>
      </c>
      <c r="G790" s="213"/>
      <c r="H790" s="214" t="s">
        <v>21</v>
      </c>
      <c r="I790" s="216"/>
      <c r="J790" s="213"/>
      <c r="K790" s="213"/>
      <c r="L790" s="217"/>
      <c r="M790" s="218"/>
      <c r="N790" s="219"/>
      <c r="O790" s="219"/>
      <c r="P790" s="219"/>
      <c r="Q790" s="219"/>
      <c r="R790" s="219"/>
      <c r="S790" s="219"/>
      <c r="T790" s="220"/>
      <c r="AT790" s="221" t="s">
        <v>278</v>
      </c>
      <c r="AU790" s="221" t="s">
        <v>82</v>
      </c>
      <c r="AV790" s="13" t="s">
        <v>80</v>
      </c>
      <c r="AW790" s="13" t="s">
        <v>35</v>
      </c>
      <c r="AX790" s="13" t="s">
        <v>73</v>
      </c>
      <c r="AY790" s="221" t="s">
        <v>267</v>
      </c>
    </row>
    <row r="791" spans="1:65" s="14" customFormat="1" x14ac:dyDescent="0.2">
      <c r="B791" s="222"/>
      <c r="C791" s="223"/>
      <c r="D791" s="208" t="s">
        <v>278</v>
      </c>
      <c r="E791" s="224" t="s">
        <v>21</v>
      </c>
      <c r="F791" s="225" t="s">
        <v>903</v>
      </c>
      <c r="G791" s="223"/>
      <c r="H791" s="226">
        <v>3.03</v>
      </c>
      <c r="I791" s="227"/>
      <c r="J791" s="223"/>
      <c r="K791" s="223"/>
      <c r="L791" s="228"/>
      <c r="M791" s="229"/>
      <c r="N791" s="230"/>
      <c r="O791" s="230"/>
      <c r="P791" s="230"/>
      <c r="Q791" s="230"/>
      <c r="R791" s="230"/>
      <c r="S791" s="230"/>
      <c r="T791" s="231"/>
      <c r="AT791" s="232" t="s">
        <v>278</v>
      </c>
      <c r="AU791" s="232" t="s">
        <v>82</v>
      </c>
      <c r="AV791" s="14" t="s">
        <v>82</v>
      </c>
      <c r="AW791" s="14" t="s">
        <v>35</v>
      </c>
      <c r="AX791" s="14" t="s">
        <v>73</v>
      </c>
      <c r="AY791" s="232" t="s">
        <v>267</v>
      </c>
    </row>
    <row r="792" spans="1:65" s="14" customFormat="1" x14ac:dyDescent="0.2">
      <c r="B792" s="222"/>
      <c r="C792" s="223"/>
      <c r="D792" s="208" t="s">
        <v>278</v>
      </c>
      <c r="E792" s="224" t="s">
        <v>21</v>
      </c>
      <c r="F792" s="225" t="s">
        <v>904</v>
      </c>
      <c r="G792" s="223"/>
      <c r="H792" s="226">
        <v>29.03</v>
      </c>
      <c r="I792" s="227"/>
      <c r="J792" s="223"/>
      <c r="K792" s="223"/>
      <c r="L792" s="228"/>
      <c r="M792" s="229"/>
      <c r="N792" s="230"/>
      <c r="O792" s="230"/>
      <c r="P792" s="230"/>
      <c r="Q792" s="230"/>
      <c r="R792" s="230"/>
      <c r="S792" s="230"/>
      <c r="T792" s="231"/>
      <c r="AT792" s="232" t="s">
        <v>278</v>
      </c>
      <c r="AU792" s="232" t="s">
        <v>82</v>
      </c>
      <c r="AV792" s="14" t="s">
        <v>82</v>
      </c>
      <c r="AW792" s="14" t="s">
        <v>35</v>
      </c>
      <c r="AX792" s="14" t="s">
        <v>73</v>
      </c>
      <c r="AY792" s="232" t="s">
        <v>267</v>
      </c>
    </row>
    <row r="793" spans="1:65" s="14" customFormat="1" x14ac:dyDescent="0.2">
      <c r="B793" s="222"/>
      <c r="C793" s="223"/>
      <c r="D793" s="208" t="s">
        <v>278</v>
      </c>
      <c r="E793" s="224" t="s">
        <v>21</v>
      </c>
      <c r="F793" s="225" t="s">
        <v>905</v>
      </c>
      <c r="G793" s="223"/>
      <c r="H793" s="226">
        <v>3.08</v>
      </c>
      <c r="I793" s="227"/>
      <c r="J793" s="223"/>
      <c r="K793" s="223"/>
      <c r="L793" s="228"/>
      <c r="M793" s="229"/>
      <c r="N793" s="230"/>
      <c r="O793" s="230"/>
      <c r="P793" s="230"/>
      <c r="Q793" s="230"/>
      <c r="R793" s="230"/>
      <c r="S793" s="230"/>
      <c r="T793" s="231"/>
      <c r="AT793" s="232" t="s">
        <v>278</v>
      </c>
      <c r="AU793" s="232" t="s">
        <v>82</v>
      </c>
      <c r="AV793" s="14" t="s">
        <v>82</v>
      </c>
      <c r="AW793" s="14" t="s">
        <v>35</v>
      </c>
      <c r="AX793" s="14" t="s">
        <v>73</v>
      </c>
      <c r="AY793" s="232" t="s">
        <v>267</v>
      </c>
    </row>
    <row r="794" spans="1:65" s="13" customFormat="1" x14ac:dyDescent="0.2">
      <c r="B794" s="212"/>
      <c r="C794" s="213"/>
      <c r="D794" s="208" t="s">
        <v>278</v>
      </c>
      <c r="E794" s="214" t="s">
        <v>21</v>
      </c>
      <c r="F794" s="215" t="s">
        <v>881</v>
      </c>
      <c r="G794" s="213"/>
      <c r="H794" s="214" t="s">
        <v>21</v>
      </c>
      <c r="I794" s="216"/>
      <c r="J794" s="213"/>
      <c r="K794" s="213"/>
      <c r="L794" s="217"/>
      <c r="M794" s="218"/>
      <c r="N794" s="219"/>
      <c r="O794" s="219"/>
      <c r="P794" s="219"/>
      <c r="Q794" s="219"/>
      <c r="R794" s="219"/>
      <c r="S794" s="219"/>
      <c r="T794" s="220"/>
      <c r="AT794" s="221" t="s">
        <v>278</v>
      </c>
      <c r="AU794" s="221" t="s">
        <v>82</v>
      </c>
      <c r="AV794" s="13" t="s">
        <v>80</v>
      </c>
      <c r="AW794" s="13" t="s">
        <v>35</v>
      </c>
      <c r="AX794" s="13" t="s">
        <v>73</v>
      </c>
      <c r="AY794" s="221" t="s">
        <v>267</v>
      </c>
    </row>
    <row r="795" spans="1:65" s="14" customFormat="1" x14ac:dyDescent="0.2">
      <c r="B795" s="222"/>
      <c r="C795" s="223"/>
      <c r="D795" s="208" t="s">
        <v>278</v>
      </c>
      <c r="E795" s="224" t="s">
        <v>21</v>
      </c>
      <c r="F795" s="225" t="s">
        <v>929</v>
      </c>
      <c r="G795" s="223"/>
      <c r="H795" s="226">
        <v>59.94</v>
      </c>
      <c r="I795" s="227"/>
      <c r="J795" s="223"/>
      <c r="K795" s="223"/>
      <c r="L795" s="228"/>
      <c r="M795" s="229"/>
      <c r="N795" s="230"/>
      <c r="O795" s="230"/>
      <c r="P795" s="230"/>
      <c r="Q795" s="230"/>
      <c r="R795" s="230"/>
      <c r="S795" s="230"/>
      <c r="T795" s="231"/>
      <c r="AT795" s="232" t="s">
        <v>278</v>
      </c>
      <c r="AU795" s="232" t="s">
        <v>82</v>
      </c>
      <c r="AV795" s="14" t="s">
        <v>82</v>
      </c>
      <c r="AW795" s="14" t="s">
        <v>35</v>
      </c>
      <c r="AX795" s="14" t="s">
        <v>73</v>
      </c>
      <c r="AY795" s="232" t="s">
        <v>267</v>
      </c>
    </row>
    <row r="796" spans="1:65" s="14" customFormat="1" x14ac:dyDescent="0.2">
      <c r="B796" s="222"/>
      <c r="C796" s="223"/>
      <c r="D796" s="208" t="s">
        <v>278</v>
      </c>
      <c r="E796" s="224" t="s">
        <v>21</v>
      </c>
      <c r="F796" s="225" t="s">
        <v>930</v>
      </c>
      <c r="G796" s="223"/>
      <c r="H796" s="226">
        <v>2.7749999999999999</v>
      </c>
      <c r="I796" s="227"/>
      <c r="J796" s="223"/>
      <c r="K796" s="223"/>
      <c r="L796" s="228"/>
      <c r="M796" s="229"/>
      <c r="N796" s="230"/>
      <c r="O796" s="230"/>
      <c r="P796" s="230"/>
      <c r="Q796" s="230"/>
      <c r="R796" s="230"/>
      <c r="S796" s="230"/>
      <c r="T796" s="231"/>
      <c r="AT796" s="232" t="s">
        <v>278</v>
      </c>
      <c r="AU796" s="232" t="s">
        <v>82</v>
      </c>
      <c r="AV796" s="14" t="s">
        <v>82</v>
      </c>
      <c r="AW796" s="14" t="s">
        <v>35</v>
      </c>
      <c r="AX796" s="14" t="s">
        <v>73</v>
      </c>
      <c r="AY796" s="232" t="s">
        <v>267</v>
      </c>
    </row>
    <row r="797" spans="1:65" s="15" customFormat="1" x14ac:dyDescent="0.2">
      <c r="B797" s="233"/>
      <c r="C797" s="234"/>
      <c r="D797" s="208" t="s">
        <v>278</v>
      </c>
      <c r="E797" s="235" t="s">
        <v>21</v>
      </c>
      <c r="F797" s="236" t="s">
        <v>326</v>
      </c>
      <c r="G797" s="234"/>
      <c r="H797" s="237">
        <v>97.855000000000004</v>
      </c>
      <c r="I797" s="238"/>
      <c r="J797" s="234"/>
      <c r="K797" s="234"/>
      <c r="L797" s="239"/>
      <c r="M797" s="240"/>
      <c r="N797" s="241"/>
      <c r="O797" s="241"/>
      <c r="P797" s="241"/>
      <c r="Q797" s="241"/>
      <c r="R797" s="241"/>
      <c r="S797" s="241"/>
      <c r="T797" s="242"/>
      <c r="AT797" s="243" t="s">
        <v>278</v>
      </c>
      <c r="AU797" s="243" t="s">
        <v>82</v>
      </c>
      <c r="AV797" s="15" t="s">
        <v>142</v>
      </c>
      <c r="AW797" s="15" t="s">
        <v>35</v>
      </c>
      <c r="AX797" s="15" t="s">
        <v>73</v>
      </c>
      <c r="AY797" s="243" t="s">
        <v>267</v>
      </c>
    </row>
    <row r="798" spans="1:65" s="16" customFormat="1" x14ac:dyDescent="0.2">
      <c r="B798" s="244"/>
      <c r="C798" s="245"/>
      <c r="D798" s="208" t="s">
        <v>278</v>
      </c>
      <c r="E798" s="246" t="s">
        <v>21</v>
      </c>
      <c r="F798" s="247" t="s">
        <v>355</v>
      </c>
      <c r="G798" s="245"/>
      <c r="H798" s="248">
        <v>234.71700000000001</v>
      </c>
      <c r="I798" s="249"/>
      <c r="J798" s="245"/>
      <c r="K798" s="245"/>
      <c r="L798" s="250"/>
      <c r="M798" s="251"/>
      <c r="N798" s="252"/>
      <c r="O798" s="252"/>
      <c r="P798" s="252"/>
      <c r="Q798" s="252"/>
      <c r="R798" s="252"/>
      <c r="S798" s="252"/>
      <c r="T798" s="253"/>
      <c r="AT798" s="254" t="s">
        <v>278</v>
      </c>
      <c r="AU798" s="254" t="s">
        <v>82</v>
      </c>
      <c r="AV798" s="16" t="s">
        <v>274</v>
      </c>
      <c r="AW798" s="16" t="s">
        <v>35</v>
      </c>
      <c r="AX798" s="16" t="s">
        <v>80</v>
      </c>
      <c r="AY798" s="254" t="s">
        <v>267</v>
      </c>
    </row>
    <row r="799" spans="1:65" s="2" customFormat="1" ht="21.75" customHeight="1" x14ac:dyDescent="0.2">
      <c r="A799" s="36"/>
      <c r="B799" s="37"/>
      <c r="C799" s="195" t="s">
        <v>316</v>
      </c>
      <c r="D799" s="195" t="s">
        <v>269</v>
      </c>
      <c r="E799" s="196" t="s">
        <v>931</v>
      </c>
      <c r="F799" s="197" t="s">
        <v>932</v>
      </c>
      <c r="G799" s="198" t="s">
        <v>272</v>
      </c>
      <c r="H799" s="199">
        <v>234.71700000000001</v>
      </c>
      <c r="I799" s="200"/>
      <c r="J799" s="201">
        <f>ROUND(I799*H799,2)</f>
        <v>0</v>
      </c>
      <c r="K799" s="197" t="s">
        <v>273</v>
      </c>
      <c r="L799" s="41"/>
      <c r="M799" s="202" t="s">
        <v>21</v>
      </c>
      <c r="N799" s="203" t="s">
        <v>44</v>
      </c>
      <c r="O799" s="66"/>
      <c r="P799" s="204">
        <f>O799*H799</f>
        <v>0</v>
      </c>
      <c r="Q799" s="204">
        <v>0</v>
      </c>
      <c r="R799" s="204">
        <f>Q799*H799</f>
        <v>0</v>
      </c>
      <c r="S799" s="204">
        <v>0</v>
      </c>
      <c r="T799" s="205">
        <f>S799*H799</f>
        <v>0</v>
      </c>
      <c r="U799" s="36"/>
      <c r="V799" s="36"/>
      <c r="W799" s="36"/>
      <c r="X799" s="36"/>
      <c r="Y799" s="36"/>
      <c r="Z799" s="36"/>
      <c r="AA799" s="36"/>
      <c r="AB799" s="36"/>
      <c r="AC799" s="36"/>
      <c r="AD799" s="36"/>
      <c r="AE799" s="36"/>
      <c r="AR799" s="206" t="s">
        <v>274</v>
      </c>
      <c r="AT799" s="206" t="s">
        <v>269</v>
      </c>
      <c r="AU799" s="206" t="s">
        <v>82</v>
      </c>
      <c r="AY799" s="19" t="s">
        <v>267</v>
      </c>
      <c r="BE799" s="207">
        <f>IF(N799="základní",J799,0)</f>
        <v>0</v>
      </c>
      <c r="BF799" s="207">
        <f>IF(N799="snížená",J799,0)</f>
        <v>0</v>
      </c>
      <c r="BG799" s="207">
        <f>IF(N799="zákl. přenesená",J799,0)</f>
        <v>0</v>
      </c>
      <c r="BH799" s="207">
        <f>IF(N799="sníž. přenesená",J799,0)</f>
        <v>0</v>
      </c>
      <c r="BI799" s="207">
        <f>IF(N799="nulová",J799,0)</f>
        <v>0</v>
      </c>
      <c r="BJ799" s="19" t="s">
        <v>80</v>
      </c>
      <c r="BK799" s="207">
        <f>ROUND(I799*H799,2)</f>
        <v>0</v>
      </c>
      <c r="BL799" s="19" t="s">
        <v>274</v>
      </c>
      <c r="BM799" s="206" t="s">
        <v>933</v>
      </c>
    </row>
    <row r="800" spans="1:65" s="2" customFormat="1" ht="29.25" x14ac:dyDescent="0.2">
      <c r="A800" s="36"/>
      <c r="B800" s="37"/>
      <c r="C800" s="38"/>
      <c r="D800" s="208" t="s">
        <v>276</v>
      </c>
      <c r="E800" s="38"/>
      <c r="F800" s="209" t="s">
        <v>921</v>
      </c>
      <c r="G800" s="38"/>
      <c r="H800" s="38"/>
      <c r="I800" s="118"/>
      <c r="J800" s="38"/>
      <c r="K800" s="38"/>
      <c r="L800" s="41"/>
      <c r="M800" s="210"/>
      <c r="N800" s="211"/>
      <c r="O800" s="66"/>
      <c r="P800" s="66"/>
      <c r="Q800" s="66"/>
      <c r="R800" s="66"/>
      <c r="S800" s="66"/>
      <c r="T800" s="67"/>
      <c r="U800" s="36"/>
      <c r="V800" s="36"/>
      <c r="W800" s="36"/>
      <c r="X800" s="36"/>
      <c r="Y800" s="36"/>
      <c r="Z800" s="36"/>
      <c r="AA800" s="36"/>
      <c r="AB800" s="36"/>
      <c r="AC800" s="36"/>
      <c r="AD800" s="36"/>
      <c r="AE800" s="36"/>
      <c r="AT800" s="19" t="s">
        <v>276</v>
      </c>
      <c r="AU800" s="19" t="s">
        <v>82</v>
      </c>
    </row>
    <row r="801" spans="1:65" s="2" customFormat="1" ht="33" customHeight="1" x14ac:dyDescent="0.2">
      <c r="A801" s="36"/>
      <c r="B801" s="37"/>
      <c r="C801" s="195" t="s">
        <v>934</v>
      </c>
      <c r="D801" s="195" t="s">
        <v>269</v>
      </c>
      <c r="E801" s="196" t="s">
        <v>935</v>
      </c>
      <c r="F801" s="197" t="s">
        <v>936</v>
      </c>
      <c r="G801" s="198" t="s">
        <v>395</v>
      </c>
      <c r="H801" s="199">
        <v>4.37</v>
      </c>
      <c r="I801" s="200"/>
      <c r="J801" s="201">
        <f>ROUND(I801*H801,2)</f>
        <v>0</v>
      </c>
      <c r="K801" s="197" t="s">
        <v>273</v>
      </c>
      <c r="L801" s="41"/>
      <c r="M801" s="202" t="s">
        <v>21</v>
      </c>
      <c r="N801" s="203" t="s">
        <v>44</v>
      </c>
      <c r="O801" s="66"/>
      <c r="P801" s="204">
        <f>O801*H801</f>
        <v>0</v>
      </c>
      <c r="Q801" s="204">
        <v>1.0551600000000001</v>
      </c>
      <c r="R801" s="204">
        <f>Q801*H801</f>
        <v>4.611049200000001</v>
      </c>
      <c r="S801" s="204">
        <v>0</v>
      </c>
      <c r="T801" s="205">
        <f>S801*H801</f>
        <v>0</v>
      </c>
      <c r="U801" s="36"/>
      <c r="V801" s="36"/>
      <c r="W801" s="36"/>
      <c r="X801" s="36"/>
      <c r="Y801" s="36"/>
      <c r="Z801" s="36"/>
      <c r="AA801" s="36"/>
      <c r="AB801" s="36"/>
      <c r="AC801" s="36"/>
      <c r="AD801" s="36"/>
      <c r="AE801" s="36"/>
      <c r="AR801" s="206" t="s">
        <v>274</v>
      </c>
      <c r="AT801" s="206" t="s">
        <v>269</v>
      </c>
      <c r="AU801" s="206" t="s">
        <v>82</v>
      </c>
      <c r="AY801" s="19" t="s">
        <v>267</v>
      </c>
      <c r="BE801" s="207">
        <f>IF(N801="základní",J801,0)</f>
        <v>0</v>
      </c>
      <c r="BF801" s="207">
        <f>IF(N801="snížená",J801,0)</f>
        <v>0</v>
      </c>
      <c r="BG801" s="207">
        <f>IF(N801="zákl. přenesená",J801,0)</f>
        <v>0</v>
      </c>
      <c r="BH801" s="207">
        <f>IF(N801="sníž. přenesená",J801,0)</f>
        <v>0</v>
      </c>
      <c r="BI801" s="207">
        <f>IF(N801="nulová",J801,0)</f>
        <v>0</v>
      </c>
      <c r="BJ801" s="19" t="s">
        <v>80</v>
      </c>
      <c r="BK801" s="207">
        <f>ROUND(I801*H801,2)</f>
        <v>0</v>
      </c>
      <c r="BL801" s="19" t="s">
        <v>274</v>
      </c>
      <c r="BM801" s="206" t="s">
        <v>937</v>
      </c>
    </row>
    <row r="802" spans="1:65" s="13" customFormat="1" x14ac:dyDescent="0.2">
      <c r="B802" s="212"/>
      <c r="C802" s="213"/>
      <c r="D802" s="208" t="s">
        <v>278</v>
      </c>
      <c r="E802" s="214" t="s">
        <v>21</v>
      </c>
      <c r="F802" s="215" t="s">
        <v>938</v>
      </c>
      <c r="G802" s="213"/>
      <c r="H802" s="214" t="s">
        <v>21</v>
      </c>
      <c r="I802" s="216"/>
      <c r="J802" s="213"/>
      <c r="K802" s="213"/>
      <c r="L802" s="217"/>
      <c r="M802" s="218"/>
      <c r="N802" s="219"/>
      <c r="O802" s="219"/>
      <c r="P802" s="219"/>
      <c r="Q802" s="219"/>
      <c r="R802" s="219"/>
      <c r="S802" s="219"/>
      <c r="T802" s="220"/>
      <c r="AT802" s="221" t="s">
        <v>278</v>
      </c>
      <c r="AU802" s="221" t="s">
        <v>82</v>
      </c>
      <c r="AV802" s="13" t="s">
        <v>80</v>
      </c>
      <c r="AW802" s="13" t="s">
        <v>35</v>
      </c>
      <c r="AX802" s="13" t="s">
        <v>73</v>
      </c>
      <c r="AY802" s="221" t="s">
        <v>267</v>
      </c>
    </row>
    <row r="803" spans="1:65" s="13" customFormat="1" x14ac:dyDescent="0.2">
      <c r="B803" s="212"/>
      <c r="C803" s="213"/>
      <c r="D803" s="208" t="s">
        <v>278</v>
      </c>
      <c r="E803" s="214" t="s">
        <v>21</v>
      </c>
      <c r="F803" s="215" t="s">
        <v>939</v>
      </c>
      <c r="G803" s="213"/>
      <c r="H803" s="214" t="s">
        <v>21</v>
      </c>
      <c r="I803" s="216"/>
      <c r="J803" s="213"/>
      <c r="K803" s="213"/>
      <c r="L803" s="217"/>
      <c r="M803" s="218"/>
      <c r="N803" s="219"/>
      <c r="O803" s="219"/>
      <c r="P803" s="219"/>
      <c r="Q803" s="219"/>
      <c r="R803" s="219"/>
      <c r="S803" s="219"/>
      <c r="T803" s="220"/>
      <c r="AT803" s="221" t="s">
        <v>278</v>
      </c>
      <c r="AU803" s="221" t="s">
        <v>82</v>
      </c>
      <c r="AV803" s="13" t="s">
        <v>80</v>
      </c>
      <c r="AW803" s="13" t="s">
        <v>35</v>
      </c>
      <c r="AX803" s="13" t="s">
        <v>73</v>
      </c>
      <c r="AY803" s="221" t="s">
        <v>267</v>
      </c>
    </row>
    <row r="804" spans="1:65" s="14" customFormat="1" x14ac:dyDescent="0.2">
      <c r="B804" s="222"/>
      <c r="C804" s="223"/>
      <c r="D804" s="208" t="s">
        <v>278</v>
      </c>
      <c r="E804" s="224" t="s">
        <v>21</v>
      </c>
      <c r="F804" s="225" t="s">
        <v>940</v>
      </c>
      <c r="G804" s="223"/>
      <c r="H804" s="226">
        <v>2.6850000000000001</v>
      </c>
      <c r="I804" s="227"/>
      <c r="J804" s="223"/>
      <c r="K804" s="223"/>
      <c r="L804" s="228"/>
      <c r="M804" s="229"/>
      <c r="N804" s="230"/>
      <c r="O804" s="230"/>
      <c r="P804" s="230"/>
      <c r="Q804" s="230"/>
      <c r="R804" s="230"/>
      <c r="S804" s="230"/>
      <c r="T804" s="231"/>
      <c r="AT804" s="232" t="s">
        <v>278</v>
      </c>
      <c r="AU804" s="232" t="s">
        <v>82</v>
      </c>
      <c r="AV804" s="14" t="s">
        <v>82</v>
      </c>
      <c r="AW804" s="14" t="s">
        <v>35</v>
      </c>
      <c r="AX804" s="14" t="s">
        <v>73</v>
      </c>
      <c r="AY804" s="232" t="s">
        <v>267</v>
      </c>
    </row>
    <row r="805" spans="1:65" s="13" customFormat="1" x14ac:dyDescent="0.2">
      <c r="B805" s="212"/>
      <c r="C805" s="213"/>
      <c r="D805" s="208" t="s">
        <v>278</v>
      </c>
      <c r="E805" s="214" t="s">
        <v>21</v>
      </c>
      <c r="F805" s="215" t="s">
        <v>941</v>
      </c>
      <c r="G805" s="213"/>
      <c r="H805" s="214" t="s">
        <v>21</v>
      </c>
      <c r="I805" s="216"/>
      <c r="J805" s="213"/>
      <c r="K805" s="213"/>
      <c r="L805" s="217"/>
      <c r="M805" s="218"/>
      <c r="N805" s="219"/>
      <c r="O805" s="219"/>
      <c r="P805" s="219"/>
      <c r="Q805" s="219"/>
      <c r="R805" s="219"/>
      <c r="S805" s="219"/>
      <c r="T805" s="220"/>
      <c r="AT805" s="221" t="s">
        <v>278</v>
      </c>
      <c r="AU805" s="221" t="s">
        <v>82</v>
      </c>
      <c r="AV805" s="13" t="s">
        <v>80</v>
      </c>
      <c r="AW805" s="13" t="s">
        <v>35</v>
      </c>
      <c r="AX805" s="13" t="s">
        <v>73</v>
      </c>
      <c r="AY805" s="221" t="s">
        <v>267</v>
      </c>
    </row>
    <row r="806" spans="1:65" s="14" customFormat="1" x14ac:dyDescent="0.2">
      <c r="B806" s="222"/>
      <c r="C806" s="223"/>
      <c r="D806" s="208" t="s">
        <v>278</v>
      </c>
      <c r="E806" s="224" t="s">
        <v>21</v>
      </c>
      <c r="F806" s="225" t="s">
        <v>942</v>
      </c>
      <c r="G806" s="223"/>
      <c r="H806" s="226">
        <v>0.08</v>
      </c>
      <c r="I806" s="227"/>
      <c r="J806" s="223"/>
      <c r="K806" s="223"/>
      <c r="L806" s="228"/>
      <c r="M806" s="229"/>
      <c r="N806" s="230"/>
      <c r="O806" s="230"/>
      <c r="P806" s="230"/>
      <c r="Q806" s="230"/>
      <c r="R806" s="230"/>
      <c r="S806" s="230"/>
      <c r="T806" s="231"/>
      <c r="AT806" s="232" t="s">
        <v>278</v>
      </c>
      <c r="AU806" s="232" t="s">
        <v>82</v>
      </c>
      <c r="AV806" s="14" t="s">
        <v>82</v>
      </c>
      <c r="AW806" s="14" t="s">
        <v>35</v>
      </c>
      <c r="AX806" s="14" t="s">
        <v>73</v>
      </c>
      <c r="AY806" s="232" t="s">
        <v>267</v>
      </c>
    </row>
    <row r="807" spans="1:65" s="13" customFormat="1" x14ac:dyDescent="0.2">
      <c r="B807" s="212"/>
      <c r="C807" s="213"/>
      <c r="D807" s="208" t="s">
        <v>278</v>
      </c>
      <c r="E807" s="214" t="s">
        <v>21</v>
      </c>
      <c r="F807" s="215" t="s">
        <v>943</v>
      </c>
      <c r="G807" s="213"/>
      <c r="H807" s="214" t="s">
        <v>21</v>
      </c>
      <c r="I807" s="216"/>
      <c r="J807" s="213"/>
      <c r="K807" s="213"/>
      <c r="L807" s="217"/>
      <c r="M807" s="218"/>
      <c r="N807" s="219"/>
      <c r="O807" s="219"/>
      <c r="P807" s="219"/>
      <c r="Q807" s="219"/>
      <c r="R807" s="219"/>
      <c r="S807" s="219"/>
      <c r="T807" s="220"/>
      <c r="AT807" s="221" t="s">
        <v>278</v>
      </c>
      <c r="AU807" s="221" t="s">
        <v>82</v>
      </c>
      <c r="AV807" s="13" t="s">
        <v>80</v>
      </c>
      <c r="AW807" s="13" t="s">
        <v>35</v>
      </c>
      <c r="AX807" s="13" t="s">
        <v>73</v>
      </c>
      <c r="AY807" s="221" t="s">
        <v>267</v>
      </c>
    </row>
    <row r="808" spans="1:65" s="14" customFormat="1" x14ac:dyDescent="0.2">
      <c r="B808" s="222"/>
      <c r="C808" s="223"/>
      <c r="D808" s="208" t="s">
        <v>278</v>
      </c>
      <c r="E808" s="224" t="s">
        <v>21</v>
      </c>
      <c r="F808" s="225" t="s">
        <v>944</v>
      </c>
      <c r="G808" s="223"/>
      <c r="H808" s="226">
        <v>1.56</v>
      </c>
      <c r="I808" s="227"/>
      <c r="J808" s="223"/>
      <c r="K808" s="223"/>
      <c r="L808" s="228"/>
      <c r="M808" s="229"/>
      <c r="N808" s="230"/>
      <c r="O808" s="230"/>
      <c r="P808" s="230"/>
      <c r="Q808" s="230"/>
      <c r="R808" s="230"/>
      <c r="S808" s="230"/>
      <c r="T808" s="231"/>
      <c r="AT808" s="232" t="s">
        <v>278</v>
      </c>
      <c r="AU808" s="232" t="s">
        <v>82</v>
      </c>
      <c r="AV808" s="14" t="s">
        <v>82</v>
      </c>
      <c r="AW808" s="14" t="s">
        <v>35</v>
      </c>
      <c r="AX808" s="14" t="s">
        <v>73</v>
      </c>
      <c r="AY808" s="232" t="s">
        <v>267</v>
      </c>
    </row>
    <row r="809" spans="1:65" s="13" customFormat="1" x14ac:dyDescent="0.2">
      <c r="B809" s="212"/>
      <c r="C809" s="213"/>
      <c r="D809" s="208" t="s">
        <v>278</v>
      </c>
      <c r="E809" s="214" t="s">
        <v>21</v>
      </c>
      <c r="F809" s="215" t="s">
        <v>941</v>
      </c>
      <c r="G809" s="213"/>
      <c r="H809" s="214" t="s">
        <v>21</v>
      </c>
      <c r="I809" s="216"/>
      <c r="J809" s="213"/>
      <c r="K809" s="213"/>
      <c r="L809" s="217"/>
      <c r="M809" s="218"/>
      <c r="N809" s="219"/>
      <c r="O809" s="219"/>
      <c r="P809" s="219"/>
      <c r="Q809" s="219"/>
      <c r="R809" s="219"/>
      <c r="S809" s="219"/>
      <c r="T809" s="220"/>
      <c r="AT809" s="221" t="s">
        <v>278</v>
      </c>
      <c r="AU809" s="221" t="s">
        <v>82</v>
      </c>
      <c r="AV809" s="13" t="s">
        <v>80</v>
      </c>
      <c r="AW809" s="13" t="s">
        <v>35</v>
      </c>
      <c r="AX809" s="13" t="s">
        <v>73</v>
      </c>
      <c r="AY809" s="221" t="s">
        <v>267</v>
      </c>
    </row>
    <row r="810" spans="1:65" s="14" customFormat="1" x14ac:dyDescent="0.2">
      <c r="B810" s="222"/>
      <c r="C810" s="223"/>
      <c r="D810" s="208" t="s">
        <v>278</v>
      </c>
      <c r="E810" s="224" t="s">
        <v>21</v>
      </c>
      <c r="F810" s="225" t="s">
        <v>945</v>
      </c>
      <c r="G810" s="223"/>
      <c r="H810" s="226">
        <v>4.4999999999999998E-2</v>
      </c>
      <c r="I810" s="227"/>
      <c r="J810" s="223"/>
      <c r="K810" s="223"/>
      <c r="L810" s="228"/>
      <c r="M810" s="229"/>
      <c r="N810" s="230"/>
      <c r="O810" s="230"/>
      <c r="P810" s="230"/>
      <c r="Q810" s="230"/>
      <c r="R810" s="230"/>
      <c r="S810" s="230"/>
      <c r="T810" s="231"/>
      <c r="AT810" s="232" t="s">
        <v>278</v>
      </c>
      <c r="AU810" s="232" t="s">
        <v>82</v>
      </c>
      <c r="AV810" s="14" t="s">
        <v>82</v>
      </c>
      <c r="AW810" s="14" t="s">
        <v>35</v>
      </c>
      <c r="AX810" s="14" t="s">
        <v>73</v>
      </c>
      <c r="AY810" s="232" t="s">
        <v>267</v>
      </c>
    </row>
    <row r="811" spans="1:65" s="16" customFormat="1" x14ac:dyDescent="0.2">
      <c r="B811" s="244"/>
      <c r="C811" s="245"/>
      <c r="D811" s="208" t="s">
        <v>278</v>
      </c>
      <c r="E811" s="246" t="s">
        <v>21</v>
      </c>
      <c r="F811" s="247" t="s">
        <v>355</v>
      </c>
      <c r="G811" s="245"/>
      <c r="H811" s="248">
        <v>4.37</v>
      </c>
      <c r="I811" s="249"/>
      <c r="J811" s="245"/>
      <c r="K811" s="245"/>
      <c r="L811" s="250"/>
      <c r="M811" s="251"/>
      <c r="N811" s="252"/>
      <c r="O811" s="252"/>
      <c r="P811" s="252"/>
      <c r="Q811" s="252"/>
      <c r="R811" s="252"/>
      <c r="S811" s="252"/>
      <c r="T811" s="253"/>
      <c r="AT811" s="254" t="s">
        <v>278</v>
      </c>
      <c r="AU811" s="254" t="s">
        <v>82</v>
      </c>
      <c r="AV811" s="16" t="s">
        <v>274</v>
      </c>
      <c r="AW811" s="16" t="s">
        <v>35</v>
      </c>
      <c r="AX811" s="16" t="s">
        <v>80</v>
      </c>
      <c r="AY811" s="254" t="s">
        <v>267</v>
      </c>
    </row>
    <row r="812" spans="1:65" s="2" customFormat="1" ht="21.75" customHeight="1" x14ac:dyDescent="0.2">
      <c r="A812" s="36"/>
      <c r="B812" s="37"/>
      <c r="C812" s="195" t="s">
        <v>946</v>
      </c>
      <c r="D812" s="195" t="s">
        <v>269</v>
      </c>
      <c r="E812" s="196" t="s">
        <v>947</v>
      </c>
      <c r="F812" s="197" t="s">
        <v>948</v>
      </c>
      <c r="G812" s="198" t="s">
        <v>320</v>
      </c>
      <c r="H812" s="199">
        <v>1.2969999999999999</v>
      </c>
      <c r="I812" s="200"/>
      <c r="J812" s="201">
        <f>ROUND(I812*H812,2)</f>
        <v>0</v>
      </c>
      <c r="K812" s="197" t="s">
        <v>273</v>
      </c>
      <c r="L812" s="41"/>
      <c r="M812" s="202" t="s">
        <v>21</v>
      </c>
      <c r="N812" s="203" t="s">
        <v>44</v>
      </c>
      <c r="O812" s="66"/>
      <c r="P812" s="204">
        <f>O812*H812</f>
        <v>0</v>
      </c>
      <c r="Q812" s="204">
        <v>2.45336</v>
      </c>
      <c r="R812" s="204">
        <f>Q812*H812</f>
        <v>3.1820079199999998</v>
      </c>
      <c r="S812" s="204">
        <v>0</v>
      </c>
      <c r="T812" s="205">
        <f>S812*H812</f>
        <v>0</v>
      </c>
      <c r="U812" s="36"/>
      <c r="V812" s="36"/>
      <c r="W812" s="36"/>
      <c r="X812" s="36"/>
      <c r="Y812" s="36"/>
      <c r="Z812" s="36"/>
      <c r="AA812" s="36"/>
      <c r="AB812" s="36"/>
      <c r="AC812" s="36"/>
      <c r="AD812" s="36"/>
      <c r="AE812" s="36"/>
      <c r="AR812" s="206" t="s">
        <v>274</v>
      </c>
      <c r="AT812" s="206" t="s">
        <v>269</v>
      </c>
      <c r="AU812" s="206" t="s">
        <v>82</v>
      </c>
      <c r="AY812" s="19" t="s">
        <v>267</v>
      </c>
      <c r="BE812" s="207">
        <f>IF(N812="základní",J812,0)</f>
        <v>0</v>
      </c>
      <c r="BF812" s="207">
        <f>IF(N812="snížená",J812,0)</f>
        <v>0</v>
      </c>
      <c r="BG812" s="207">
        <f>IF(N812="zákl. přenesená",J812,0)</f>
        <v>0</v>
      </c>
      <c r="BH812" s="207">
        <f>IF(N812="sníž. přenesená",J812,0)</f>
        <v>0</v>
      </c>
      <c r="BI812" s="207">
        <f>IF(N812="nulová",J812,0)</f>
        <v>0</v>
      </c>
      <c r="BJ812" s="19" t="s">
        <v>80</v>
      </c>
      <c r="BK812" s="207">
        <f>ROUND(I812*H812,2)</f>
        <v>0</v>
      </c>
      <c r="BL812" s="19" t="s">
        <v>274</v>
      </c>
      <c r="BM812" s="206" t="s">
        <v>949</v>
      </c>
    </row>
    <row r="813" spans="1:65" s="2" customFormat="1" ht="39" x14ac:dyDescent="0.2">
      <c r="A813" s="36"/>
      <c r="B813" s="37"/>
      <c r="C813" s="38"/>
      <c r="D813" s="208" t="s">
        <v>276</v>
      </c>
      <c r="E813" s="38"/>
      <c r="F813" s="209" t="s">
        <v>950</v>
      </c>
      <c r="G813" s="38"/>
      <c r="H813" s="38"/>
      <c r="I813" s="118"/>
      <c r="J813" s="38"/>
      <c r="K813" s="38"/>
      <c r="L813" s="41"/>
      <c r="M813" s="210"/>
      <c r="N813" s="211"/>
      <c r="O813" s="66"/>
      <c r="P813" s="66"/>
      <c r="Q813" s="66"/>
      <c r="R813" s="66"/>
      <c r="S813" s="66"/>
      <c r="T813" s="67"/>
      <c r="U813" s="36"/>
      <c r="V813" s="36"/>
      <c r="W813" s="36"/>
      <c r="X813" s="36"/>
      <c r="Y813" s="36"/>
      <c r="Z813" s="36"/>
      <c r="AA813" s="36"/>
      <c r="AB813" s="36"/>
      <c r="AC813" s="36"/>
      <c r="AD813" s="36"/>
      <c r="AE813" s="36"/>
      <c r="AT813" s="19" t="s">
        <v>276</v>
      </c>
      <c r="AU813" s="19" t="s">
        <v>82</v>
      </c>
    </row>
    <row r="814" spans="1:65" s="13" customFormat="1" x14ac:dyDescent="0.2">
      <c r="B814" s="212"/>
      <c r="C814" s="213"/>
      <c r="D814" s="208" t="s">
        <v>278</v>
      </c>
      <c r="E814" s="214" t="s">
        <v>21</v>
      </c>
      <c r="F814" s="215" t="s">
        <v>761</v>
      </c>
      <c r="G814" s="213"/>
      <c r="H814" s="214" t="s">
        <v>21</v>
      </c>
      <c r="I814" s="216"/>
      <c r="J814" s="213"/>
      <c r="K814" s="213"/>
      <c r="L814" s="217"/>
      <c r="M814" s="218"/>
      <c r="N814" s="219"/>
      <c r="O814" s="219"/>
      <c r="P814" s="219"/>
      <c r="Q814" s="219"/>
      <c r="R814" s="219"/>
      <c r="S814" s="219"/>
      <c r="T814" s="220"/>
      <c r="AT814" s="221" t="s">
        <v>278</v>
      </c>
      <c r="AU814" s="221" t="s">
        <v>82</v>
      </c>
      <c r="AV814" s="13" t="s">
        <v>80</v>
      </c>
      <c r="AW814" s="13" t="s">
        <v>35</v>
      </c>
      <c r="AX814" s="13" t="s">
        <v>73</v>
      </c>
      <c r="AY814" s="221" t="s">
        <v>267</v>
      </c>
    </row>
    <row r="815" spans="1:65" s="13" customFormat="1" x14ac:dyDescent="0.2">
      <c r="B815" s="212"/>
      <c r="C815" s="213"/>
      <c r="D815" s="208" t="s">
        <v>278</v>
      </c>
      <c r="E815" s="214" t="s">
        <v>21</v>
      </c>
      <c r="F815" s="215" t="s">
        <v>951</v>
      </c>
      <c r="G815" s="213"/>
      <c r="H815" s="214" t="s">
        <v>21</v>
      </c>
      <c r="I815" s="216"/>
      <c r="J815" s="213"/>
      <c r="K815" s="213"/>
      <c r="L815" s="217"/>
      <c r="M815" s="218"/>
      <c r="N815" s="219"/>
      <c r="O815" s="219"/>
      <c r="P815" s="219"/>
      <c r="Q815" s="219"/>
      <c r="R815" s="219"/>
      <c r="S815" s="219"/>
      <c r="T815" s="220"/>
      <c r="AT815" s="221" t="s">
        <v>278</v>
      </c>
      <c r="AU815" s="221" t="s">
        <v>82</v>
      </c>
      <c r="AV815" s="13" t="s">
        <v>80</v>
      </c>
      <c r="AW815" s="13" t="s">
        <v>35</v>
      </c>
      <c r="AX815" s="13" t="s">
        <v>73</v>
      </c>
      <c r="AY815" s="221" t="s">
        <v>267</v>
      </c>
    </row>
    <row r="816" spans="1:65" s="14" customFormat="1" x14ac:dyDescent="0.2">
      <c r="B816" s="222"/>
      <c r="C816" s="223"/>
      <c r="D816" s="208" t="s">
        <v>278</v>
      </c>
      <c r="E816" s="224" t="s">
        <v>21</v>
      </c>
      <c r="F816" s="225" t="s">
        <v>952</v>
      </c>
      <c r="G816" s="223"/>
      <c r="H816" s="226">
        <v>0.52500000000000002</v>
      </c>
      <c r="I816" s="227"/>
      <c r="J816" s="223"/>
      <c r="K816" s="223"/>
      <c r="L816" s="228"/>
      <c r="M816" s="229"/>
      <c r="N816" s="230"/>
      <c r="O816" s="230"/>
      <c r="P816" s="230"/>
      <c r="Q816" s="230"/>
      <c r="R816" s="230"/>
      <c r="S816" s="230"/>
      <c r="T816" s="231"/>
      <c r="AT816" s="232" t="s">
        <v>278</v>
      </c>
      <c r="AU816" s="232" t="s">
        <v>82</v>
      </c>
      <c r="AV816" s="14" t="s">
        <v>82</v>
      </c>
      <c r="AW816" s="14" t="s">
        <v>35</v>
      </c>
      <c r="AX816" s="14" t="s">
        <v>73</v>
      </c>
      <c r="AY816" s="232" t="s">
        <v>267</v>
      </c>
    </row>
    <row r="817" spans="1:65" s="14" customFormat="1" x14ac:dyDescent="0.2">
      <c r="B817" s="222"/>
      <c r="C817" s="223"/>
      <c r="D817" s="208" t="s">
        <v>278</v>
      </c>
      <c r="E817" s="224" t="s">
        <v>21</v>
      </c>
      <c r="F817" s="225" t="s">
        <v>953</v>
      </c>
      <c r="G817" s="223"/>
      <c r="H817" s="226">
        <v>0.65</v>
      </c>
      <c r="I817" s="227"/>
      <c r="J817" s="223"/>
      <c r="K817" s="223"/>
      <c r="L817" s="228"/>
      <c r="M817" s="229"/>
      <c r="N817" s="230"/>
      <c r="O817" s="230"/>
      <c r="P817" s="230"/>
      <c r="Q817" s="230"/>
      <c r="R817" s="230"/>
      <c r="S817" s="230"/>
      <c r="T817" s="231"/>
      <c r="AT817" s="232" t="s">
        <v>278</v>
      </c>
      <c r="AU817" s="232" t="s">
        <v>82</v>
      </c>
      <c r="AV817" s="14" t="s">
        <v>82</v>
      </c>
      <c r="AW817" s="14" t="s">
        <v>35</v>
      </c>
      <c r="AX817" s="14" t="s">
        <v>73</v>
      </c>
      <c r="AY817" s="232" t="s">
        <v>267</v>
      </c>
    </row>
    <row r="818" spans="1:65" s="14" customFormat="1" x14ac:dyDescent="0.2">
      <c r="B818" s="222"/>
      <c r="C818" s="223"/>
      <c r="D818" s="208" t="s">
        <v>278</v>
      </c>
      <c r="E818" s="224" t="s">
        <v>21</v>
      </c>
      <c r="F818" s="225" t="s">
        <v>954</v>
      </c>
      <c r="G818" s="223"/>
      <c r="H818" s="226">
        <v>7.5999999999999998E-2</v>
      </c>
      <c r="I818" s="227"/>
      <c r="J818" s="223"/>
      <c r="K818" s="223"/>
      <c r="L818" s="228"/>
      <c r="M818" s="229"/>
      <c r="N818" s="230"/>
      <c r="O818" s="230"/>
      <c r="P818" s="230"/>
      <c r="Q818" s="230"/>
      <c r="R818" s="230"/>
      <c r="S818" s="230"/>
      <c r="T818" s="231"/>
      <c r="AT818" s="232" t="s">
        <v>278</v>
      </c>
      <c r="AU818" s="232" t="s">
        <v>82</v>
      </c>
      <c r="AV818" s="14" t="s">
        <v>82</v>
      </c>
      <c r="AW818" s="14" t="s">
        <v>35</v>
      </c>
      <c r="AX818" s="14" t="s">
        <v>73</v>
      </c>
      <c r="AY818" s="232" t="s">
        <v>267</v>
      </c>
    </row>
    <row r="819" spans="1:65" s="14" customFormat="1" x14ac:dyDescent="0.2">
      <c r="B819" s="222"/>
      <c r="C819" s="223"/>
      <c r="D819" s="208" t="s">
        <v>278</v>
      </c>
      <c r="E819" s="224" t="s">
        <v>21</v>
      </c>
      <c r="F819" s="225" t="s">
        <v>955</v>
      </c>
      <c r="G819" s="223"/>
      <c r="H819" s="226">
        <v>4.5999999999999999E-2</v>
      </c>
      <c r="I819" s="227"/>
      <c r="J819" s="223"/>
      <c r="K819" s="223"/>
      <c r="L819" s="228"/>
      <c r="M819" s="229"/>
      <c r="N819" s="230"/>
      <c r="O819" s="230"/>
      <c r="P819" s="230"/>
      <c r="Q819" s="230"/>
      <c r="R819" s="230"/>
      <c r="S819" s="230"/>
      <c r="T819" s="231"/>
      <c r="AT819" s="232" t="s">
        <v>278</v>
      </c>
      <c r="AU819" s="232" t="s">
        <v>82</v>
      </c>
      <c r="AV819" s="14" t="s">
        <v>82</v>
      </c>
      <c r="AW819" s="14" t="s">
        <v>35</v>
      </c>
      <c r="AX819" s="14" t="s">
        <v>73</v>
      </c>
      <c r="AY819" s="232" t="s">
        <v>267</v>
      </c>
    </row>
    <row r="820" spans="1:65" s="13" customFormat="1" x14ac:dyDescent="0.2">
      <c r="B820" s="212"/>
      <c r="C820" s="213"/>
      <c r="D820" s="208" t="s">
        <v>278</v>
      </c>
      <c r="E820" s="214" t="s">
        <v>21</v>
      </c>
      <c r="F820" s="215" t="s">
        <v>956</v>
      </c>
      <c r="G820" s="213"/>
      <c r="H820" s="214" t="s">
        <v>21</v>
      </c>
      <c r="I820" s="216"/>
      <c r="J820" s="213"/>
      <c r="K820" s="213"/>
      <c r="L820" s="217"/>
      <c r="M820" s="218"/>
      <c r="N820" s="219"/>
      <c r="O820" s="219"/>
      <c r="P820" s="219"/>
      <c r="Q820" s="219"/>
      <c r="R820" s="219"/>
      <c r="S820" s="219"/>
      <c r="T820" s="220"/>
      <c r="AT820" s="221" t="s">
        <v>278</v>
      </c>
      <c r="AU820" s="221" t="s">
        <v>82</v>
      </c>
      <c r="AV820" s="13" t="s">
        <v>80</v>
      </c>
      <c r="AW820" s="13" t="s">
        <v>35</v>
      </c>
      <c r="AX820" s="13" t="s">
        <v>73</v>
      </c>
      <c r="AY820" s="221" t="s">
        <v>267</v>
      </c>
    </row>
    <row r="821" spans="1:65" s="16" customFormat="1" x14ac:dyDescent="0.2">
      <c r="B821" s="244"/>
      <c r="C821" s="245"/>
      <c r="D821" s="208" t="s">
        <v>278</v>
      </c>
      <c r="E821" s="246" t="s">
        <v>21</v>
      </c>
      <c r="F821" s="247" t="s">
        <v>355</v>
      </c>
      <c r="G821" s="245"/>
      <c r="H821" s="248">
        <v>1.2969999999999999</v>
      </c>
      <c r="I821" s="249"/>
      <c r="J821" s="245"/>
      <c r="K821" s="245"/>
      <c r="L821" s="250"/>
      <c r="M821" s="251"/>
      <c r="N821" s="252"/>
      <c r="O821" s="252"/>
      <c r="P821" s="252"/>
      <c r="Q821" s="252"/>
      <c r="R821" s="252"/>
      <c r="S821" s="252"/>
      <c r="T821" s="253"/>
      <c r="AT821" s="254" t="s">
        <v>278</v>
      </c>
      <c r="AU821" s="254" t="s">
        <v>82</v>
      </c>
      <c r="AV821" s="16" t="s">
        <v>274</v>
      </c>
      <c r="AW821" s="16" t="s">
        <v>35</v>
      </c>
      <c r="AX821" s="16" t="s">
        <v>80</v>
      </c>
      <c r="AY821" s="254" t="s">
        <v>267</v>
      </c>
    </row>
    <row r="822" spans="1:65" s="2" customFormat="1" ht="21.75" customHeight="1" x14ac:dyDescent="0.2">
      <c r="A822" s="36"/>
      <c r="B822" s="37"/>
      <c r="C822" s="195" t="s">
        <v>957</v>
      </c>
      <c r="D822" s="195" t="s">
        <v>269</v>
      </c>
      <c r="E822" s="196" t="s">
        <v>958</v>
      </c>
      <c r="F822" s="197" t="s">
        <v>959</v>
      </c>
      <c r="G822" s="198" t="s">
        <v>272</v>
      </c>
      <c r="H822" s="199">
        <v>16.113</v>
      </c>
      <c r="I822" s="200"/>
      <c r="J822" s="201">
        <f>ROUND(I822*H822,2)</f>
        <v>0</v>
      </c>
      <c r="K822" s="197" t="s">
        <v>273</v>
      </c>
      <c r="L822" s="41"/>
      <c r="M822" s="202" t="s">
        <v>21</v>
      </c>
      <c r="N822" s="203" t="s">
        <v>44</v>
      </c>
      <c r="O822" s="66"/>
      <c r="P822" s="204">
        <f>O822*H822</f>
        <v>0</v>
      </c>
      <c r="Q822" s="204">
        <v>6.6299999999999996E-3</v>
      </c>
      <c r="R822" s="204">
        <f>Q822*H822</f>
        <v>0.10682918999999999</v>
      </c>
      <c r="S822" s="204">
        <v>0</v>
      </c>
      <c r="T822" s="205">
        <f>S822*H822</f>
        <v>0</v>
      </c>
      <c r="U822" s="36"/>
      <c r="V822" s="36"/>
      <c r="W822" s="36"/>
      <c r="X822" s="36"/>
      <c r="Y822" s="36"/>
      <c r="Z822" s="36"/>
      <c r="AA822" s="36"/>
      <c r="AB822" s="36"/>
      <c r="AC822" s="36"/>
      <c r="AD822" s="36"/>
      <c r="AE822" s="36"/>
      <c r="AR822" s="206" t="s">
        <v>274</v>
      </c>
      <c r="AT822" s="206" t="s">
        <v>269</v>
      </c>
      <c r="AU822" s="206" t="s">
        <v>82</v>
      </c>
      <c r="AY822" s="19" t="s">
        <v>267</v>
      </c>
      <c r="BE822" s="207">
        <f>IF(N822="základní",J822,0)</f>
        <v>0</v>
      </c>
      <c r="BF822" s="207">
        <f>IF(N822="snížená",J822,0)</f>
        <v>0</v>
      </c>
      <c r="BG822" s="207">
        <f>IF(N822="zákl. přenesená",J822,0)</f>
        <v>0</v>
      </c>
      <c r="BH822" s="207">
        <f>IF(N822="sníž. přenesená",J822,0)</f>
        <v>0</v>
      </c>
      <c r="BI822" s="207">
        <f>IF(N822="nulová",J822,0)</f>
        <v>0</v>
      </c>
      <c r="BJ822" s="19" t="s">
        <v>80</v>
      </c>
      <c r="BK822" s="207">
        <f>ROUND(I822*H822,2)</f>
        <v>0</v>
      </c>
      <c r="BL822" s="19" t="s">
        <v>274</v>
      </c>
      <c r="BM822" s="206" t="s">
        <v>960</v>
      </c>
    </row>
    <row r="823" spans="1:65" s="2" customFormat="1" ht="97.5" x14ac:dyDescent="0.2">
      <c r="A823" s="36"/>
      <c r="B823" s="37"/>
      <c r="C823" s="38"/>
      <c r="D823" s="208" t="s">
        <v>276</v>
      </c>
      <c r="E823" s="38"/>
      <c r="F823" s="209" t="s">
        <v>961</v>
      </c>
      <c r="G823" s="38"/>
      <c r="H823" s="38"/>
      <c r="I823" s="118"/>
      <c r="J823" s="38"/>
      <c r="K823" s="38"/>
      <c r="L823" s="41"/>
      <c r="M823" s="210"/>
      <c r="N823" s="211"/>
      <c r="O823" s="66"/>
      <c r="P823" s="66"/>
      <c r="Q823" s="66"/>
      <c r="R823" s="66"/>
      <c r="S823" s="66"/>
      <c r="T823" s="67"/>
      <c r="U823" s="36"/>
      <c r="V823" s="36"/>
      <c r="W823" s="36"/>
      <c r="X823" s="36"/>
      <c r="Y823" s="36"/>
      <c r="Z823" s="36"/>
      <c r="AA823" s="36"/>
      <c r="AB823" s="36"/>
      <c r="AC823" s="36"/>
      <c r="AD823" s="36"/>
      <c r="AE823" s="36"/>
      <c r="AT823" s="19" t="s">
        <v>276</v>
      </c>
      <c r="AU823" s="19" t="s">
        <v>82</v>
      </c>
    </row>
    <row r="824" spans="1:65" s="13" customFormat="1" x14ac:dyDescent="0.2">
      <c r="B824" s="212"/>
      <c r="C824" s="213"/>
      <c r="D824" s="208" t="s">
        <v>278</v>
      </c>
      <c r="E824" s="214" t="s">
        <v>21</v>
      </c>
      <c r="F824" s="215" t="s">
        <v>761</v>
      </c>
      <c r="G824" s="213"/>
      <c r="H824" s="214" t="s">
        <v>21</v>
      </c>
      <c r="I824" s="216"/>
      <c r="J824" s="213"/>
      <c r="K824" s="213"/>
      <c r="L824" s="217"/>
      <c r="M824" s="218"/>
      <c r="N824" s="219"/>
      <c r="O824" s="219"/>
      <c r="P824" s="219"/>
      <c r="Q824" s="219"/>
      <c r="R824" s="219"/>
      <c r="S824" s="219"/>
      <c r="T824" s="220"/>
      <c r="AT824" s="221" t="s">
        <v>278</v>
      </c>
      <c r="AU824" s="221" t="s">
        <v>82</v>
      </c>
      <c r="AV824" s="13" t="s">
        <v>80</v>
      </c>
      <c r="AW824" s="13" t="s">
        <v>35</v>
      </c>
      <c r="AX824" s="13" t="s">
        <v>73</v>
      </c>
      <c r="AY824" s="221" t="s">
        <v>267</v>
      </c>
    </row>
    <row r="825" spans="1:65" s="13" customFormat="1" x14ac:dyDescent="0.2">
      <c r="B825" s="212"/>
      <c r="C825" s="213"/>
      <c r="D825" s="208" t="s">
        <v>278</v>
      </c>
      <c r="E825" s="214" t="s">
        <v>21</v>
      </c>
      <c r="F825" s="215" t="s">
        <v>951</v>
      </c>
      <c r="G825" s="213"/>
      <c r="H825" s="214" t="s">
        <v>21</v>
      </c>
      <c r="I825" s="216"/>
      <c r="J825" s="213"/>
      <c r="K825" s="213"/>
      <c r="L825" s="217"/>
      <c r="M825" s="218"/>
      <c r="N825" s="219"/>
      <c r="O825" s="219"/>
      <c r="P825" s="219"/>
      <c r="Q825" s="219"/>
      <c r="R825" s="219"/>
      <c r="S825" s="219"/>
      <c r="T825" s="220"/>
      <c r="AT825" s="221" t="s">
        <v>278</v>
      </c>
      <c r="AU825" s="221" t="s">
        <v>82</v>
      </c>
      <c r="AV825" s="13" t="s">
        <v>80</v>
      </c>
      <c r="AW825" s="13" t="s">
        <v>35</v>
      </c>
      <c r="AX825" s="13" t="s">
        <v>73</v>
      </c>
      <c r="AY825" s="221" t="s">
        <v>267</v>
      </c>
    </row>
    <row r="826" spans="1:65" s="14" customFormat="1" x14ac:dyDescent="0.2">
      <c r="B826" s="222"/>
      <c r="C826" s="223"/>
      <c r="D826" s="208" t="s">
        <v>278</v>
      </c>
      <c r="E826" s="224" t="s">
        <v>21</v>
      </c>
      <c r="F826" s="225" t="s">
        <v>962</v>
      </c>
      <c r="G826" s="223"/>
      <c r="H826" s="226">
        <v>6.5</v>
      </c>
      <c r="I826" s="227"/>
      <c r="J826" s="223"/>
      <c r="K826" s="223"/>
      <c r="L826" s="228"/>
      <c r="M826" s="229"/>
      <c r="N826" s="230"/>
      <c r="O826" s="230"/>
      <c r="P826" s="230"/>
      <c r="Q826" s="230"/>
      <c r="R826" s="230"/>
      <c r="S826" s="230"/>
      <c r="T826" s="231"/>
      <c r="AT826" s="232" t="s">
        <v>278</v>
      </c>
      <c r="AU826" s="232" t="s">
        <v>82</v>
      </c>
      <c r="AV826" s="14" t="s">
        <v>82</v>
      </c>
      <c r="AW826" s="14" t="s">
        <v>35</v>
      </c>
      <c r="AX826" s="14" t="s">
        <v>73</v>
      </c>
      <c r="AY826" s="232" t="s">
        <v>267</v>
      </c>
    </row>
    <row r="827" spans="1:65" s="14" customFormat="1" x14ac:dyDescent="0.2">
      <c r="B827" s="222"/>
      <c r="C827" s="223"/>
      <c r="D827" s="208" t="s">
        <v>278</v>
      </c>
      <c r="E827" s="224" t="s">
        <v>21</v>
      </c>
      <c r="F827" s="225" t="s">
        <v>963</v>
      </c>
      <c r="G827" s="223"/>
      <c r="H827" s="226">
        <v>7.75</v>
      </c>
      <c r="I827" s="227"/>
      <c r="J827" s="223"/>
      <c r="K827" s="223"/>
      <c r="L827" s="228"/>
      <c r="M827" s="229"/>
      <c r="N827" s="230"/>
      <c r="O827" s="230"/>
      <c r="P827" s="230"/>
      <c r="Q827" s="230"/>
      <c r="R827" s="230"/>
      <c r="S827" s="230"/>
      <c r="T827" s="231"/>
      <c r="AT827" s="232" t="s">
        <v>278</v>
      </c>
      <c r="AU827" s="232" t="s">
        <v>82</v>
      </c>
      <c r="AV827" s="14" t="s">
        <v>82</v>
      </c>
      <c r="AW827" s="14" t="s">
        <v>35</v>
      </c>
      <c r="AX827" s="14" t="s">
        <v>73</v>
      </c>
      <c r="AY827" s="232" t="s">
        <v>267</v>
      </c>
    </row>
    <row r="828" spans="1:65" s="14" customFormat="1" x14ac:dyDescent="0.2">
      <c r="B828" s="222"/>
      <c r="C828" s="223"/>
      <c r="D828" s="208" t="s">
        <v>278</v>
      </c>
      <c r="E828" s="224" t="s">
        <v>21</v>
      </c>
      <c r="F828" s="225" t="s">
        <v>964</v>
      </c>
      <c r="G828" s="223"/>
      <c r="H828" s="226">
        <v>1.125</v>
      </c>
      <c r="I828" s="227"/>
      <c r="J828" s="223"/>
      <c r="K828" s="223"/>
      <c r="L828" s="228"/>
      <c r="M828" s="229"/>
      <c r="N828" s="230"/>
      <c r="O828" s="230"/>
      <c r="P828" s="230"/>
      <c r="Q828" s="230"/>
      <c r="R828" s="230"/>
      <c r="S828" s="230"/>
      <c r="T828" s="231"/>
      <c r="AT828" s="232" t="s">
        <v>278</v>
      </c>
      <c r="AU828" s="232" t="s">
        <v>82</v>
      </c>
      <c r="AV828" s="14" t="s">
        <v>82</v>
      </c>
      <c r="AW828" s="14" t="s">
        <v>35</v>
      </c>
      <c r="AX828" s="14" t="s">
        <v>73</v>
      </c>
      <c r="AY828" s="232" t="s">
        <v>267</v>
      </c>
    </row>
    <row r="829" spans="1:65" s="14" customFormat="1" x14ac:dyDescent="0.2">
      <c r="B829" s="222"/>
      <c r="C829" s="223"/>
      <c r="D829" s="208" t="s">
        <v>278</v>
      </c>
      <c r="E829" s="224" t="s">
        <v>21</v>
      </c>
      <c r="F829" s="225" t="s">
        <v>965</v>
      </c>
      <c r="G829" s="223"/>
      <c r="H829" s="226">
        <v>0.73799999999999999</v>
      </c>
      <c r="I829" s="227"/>
      <c r="J829" s="223"/>
      <c r="K829" s="223"/>
      <c r="L829" s="228"/>
      <c r="M829" s="229"/>
      <c r="N829" s="230"/>
      <c r="O829" s="230"/>
      <c r="P829" s="230"/>
      <c r="Q829" s="230"/>
      <c r="R829" s="230"/>
      <c r="S829" s="230"/>
      <c r="T829" s="231"/>
      <c r="AT829" s="232" t="s">
        <v>278</v>
      </c>
      <c r="AU829" s="232" t="s">
        <v>82</v>
      </c>
      <c r="AV829" s="14" t="s">
        <v>82</v>
      </c>
      <c r="AW829" s="14" t="s">
        <v>35</v>
      </c>
      <c r="AX829" s="14" t="s">
        <v>73</v>
      </c>
      <c r="AY829" s="232" t="s">
        <v>267</v>
      </c>
    </row>
    <row r="830" spans="1:65" s="16" customFormat="1" x14ac:dyDescent="0.2">
      <c r="B830" s="244"/>
      <c r="C830" s="245"/>
      <c r="D830" s="208" t="s">
        <v>278</v>
      </c>
      <c r="E830" s="246" t="s">
        <v>21</v>
      </c>
      <c r="F830" s="247" t="s">
        <v>355</v>
      </c>
      <c r="G830" s="245"/>
      <c r="H830" s="248">
        <v>16.113</v>
      </c>
      <c r="I830" s="249"/>
      <c r="J830" s="245"/>
      <c r="K830" s="245"/>
      <c r="L830" s="250"/>
      <c r="M830" s="251"/>
      <c r="N830" s="252"/>
      <c r="O830" s="252"/>
      <c r="P830" s="252"/>
      <c r="Q830" s="252"/>
      <c r="R830" s="252"/>
      <c r="S830" s="252"/>
      <c r="T830" s="253"/>
      <c r="AT830" s="254" t="s">
        <v>278</v>
      </c>
      <c r="AU830" s="254" t="s">
        <v>82</v>
      </c>
      <c r="AV830" s="16" t="s">
        <v>274</v>
      </c>
      <c r="AW830" s="16" t="s">
        <v>35</v>
      </c>
      <c r="AX830" s="16" t="s">
        <v>80</v>
      </c>
      <c r="AY830" s="254" t="s">
        <v>267</v>
      </c>
    </row>
    <row r="831" spans="1:65" s="2" customFormat="1" ht="21.75" customHeight="1" x14ac:dyDescent="0.2">
      <c r="A831" s="36"/>
      <c r="B831" s="37"/>
      <c r="C831" s="195" t="s">
        <v>966</v>
      </c>
      <c r="D831" s="195" t="s">
        <v>269</v>
      </c>
      <c r="E831" s="196" t="s">
        <v>967</v>
      </c>
      <c r="F831" s="197" t="s">
        <v>968</v>
      </c>
      <c r="G831" s="198" t="s">
        <v>272</v>
      </c>
      <c r="H831" s="199">
        <v>16.113</v>
      </c>
      <c r="I831" s="200"/>
      <c r="J831" s="201">
        <f>ROUND(I831*H831,2)</f>
        <v>0</v>
      </c>
      <c r="K831" s="197" t="s">
        <v>273</v>
      </c>
      <c r="L831" s="41"/>
      <c r="M831" s="202" t="s">
        <v>21</v>
      </c>
      <c r="N831" s="203" t="s">
        <v>44</v>
      </c>
      <c r="O831" s="66"/>
      <c r="P831" s="204">
        <f>O831*H831</f>
        <v>0</v>
      </c>
      <c r="Q831" s="204">
        <v>0</v>
      </c>
      <c r="R831" s="204">
        <f>Q831*H831</f>
        <v>0</v>
      </c>
      <c r="S831" s="204">
        <v>0</v>
      </c>
      <c r="T831" s="205">
        <f>S831*H831</f>
        <v>0</v>
      </c>
      <c r="U831" s="36"/>
      <c r="V831" s="36"/>
      <c r="W831" s="36"/>
      <c r="X831" s="36"/>
      <c r="Y831" s="36"/>
      <c r="Z831" s="36"/>
      <c r="AA831" s="36"/>
      <c r="AB831" s="36"/>
      <c r="AC831" s="36"/>
      <c r="AD831" s="36"/>
      <c r="AE831" s="36"/>
      <c r="AR831" s="206" t="s">
        <v>274</v>
      </c>
      <c r="AT831" s="206" t="s">
        <v>269</v>
      </c>
      <c r="AU831" s="206" t="s">
        <v>82</v>
      </c>
      <c r="AY831" s="19" t="s">
        <v>267</v>
      </c>
      <c r="BE831" s="207">
        <f>IF(N831="základní",J831,0)</f>
        <v>0</v>
      </c>
      <c r="BF831" s="207">
        <f>IF(N831="snížená",J831,0)</f>
        <v>0</v>
      </c>
      <c r="BG831" s="207">
        <f>IF(N831="zákl. přenesená",J831,0)</f>
        <v>0</v>
      </c>
      <c r="BH831" s="207">
        <f>IF(N831="sníž. přenesená",J831,0)</f>
        <v>0</v>
      </c>
      <c r="BI831" s="207">
        <f>IF(N831="nulová",J831,0)</f>
        <v>0</v>
      </c>
      <c r="BJ831" s="19" t="s">
        <v>80</v>
      </c>
      <c r="BK831" s="207">
        <f>ROUND(I831*H831,2)</f>
        <v>0</v>
      </c>
      <c r="BL831" s="19" t="s">
        <v>274</v>
      </c>
      <c r="BM831" s="206" t="s">
        <v>969</v>
      </c>
    </row>
    <row r="832" spans="1:65" s="2" customFormat="1" ht="97.5" x14ac:dyDescent="0.2">
      <c r="A832" s="36"/>
      <c r="B832" s="37"/>
      <c r="C832" s="38"/>
      <c r="D832" s="208" t="s">
        <v>276</v>
      </c>
      <c r="E832" s="38"/>
      <c r="F832" s="209" t="s">
        <v>961</v>
      </c>
      <c r="G832" s="38"/>
      <c r="H832" s="38"/>
      <c r="I832" s="118"/>
      <c r="J832" s="38"/>
      <c r="K832" s="38"/>
      <c r="L832" s="41"/>
      <c r="M832" s="210"/>
      <c r="N832" s="211"/>
      <c r="O832" s="66"/>
      <c r="P832" s="66"/>
      <c r="Q832" s="66"/>
      <c r="R832" s="66"/>
      <c r="S832" s="66"/>
      <c r="T832" s="67"/>
      <c r="U832" s="36"/>
      <c r="V832" s="36"/>
      <c r="W832" s="36"/>
      <c r="X832" s="36"/>
      <c r="Y832" s="36"/>
      <c r="Z832" s="36"/>
      <c r="AA832" s="36"/>
      <c r="AB832" s="36"/>
      <c r="AC832" s="36"/>
      <c r="AD832" s="36"/>
      <c r="AE832" s="36"/>
      <c r="AT832" s="19" t="s">
        <v>276</v>
      </c>
      <c r="AU832" s="19" t="s">
        <v>82</v>
      </c>
    </row>
    <row r="833" spans="1:65" s="2" customFormat="1" ht="21.75" customHeight="1" x14ac:dyDescent="0.2">
      <c r="A833" s="36"/>
      <c r="B833" s="37"/>
      <c r="C833" s="195" t="s">
        <v>970</v>
      </c>
      <c r="D833" s="195" t="s">
        <v>269</v>
      </c>
      <c r="E833" s="196" t="s">
        <v>971</v>
      </c>
      <c r="F833" s="197" t="s">
        <v>972</v>
      </c>
      <c r="G833" s="198" t="s">
        <v>272</v>
      </c>
      <c r="H833" s="199">
        <v>2.9670000000000001</v>
      </c>
      <c r="I833" s="200"/>
      <c r="J833" s="201">
        <f>ROUND(I833*H833,2)</f>
        <v>0</v>
      </c>
      <c r="K833" s="197" t="s">
        <v>273</v>
      </c>
      <c r="L833" s="41"/>
      <c r="M833" s="202" t="s">
        <v>21</v>
      </c>
      <c r="N833" s="203" t="s">
        <v>44</v>
      </c>
      <c r="O833" s="66"/>
      <c r="P833" s="204">
        <f>O833*H833</f>
        <v>0</v>
      </c>
      <c r="Q833" s="204">
        <v>1.34E-3</v>
      </c>
      <c r="R833" s="204">
        <f>Q833*H833</f>
        <v>3.9757799999999999E-3</v>
      </c>
      <c r="S833" s="204">
        <v>0</v>
      </c>
      <c r="T833" s="205">
        <f>S833*H833</f>
        <v>0</v>
      </c>
      <c r="U833" s="36"/>
      <c r="V833" s="36"/>
      <c r="W833" s="36"/>
      <c r="X833" s="36"/>
      <c r="Y833" s="36"/>
      <c r="Z833" s="36"/>
      <c r="AA833" s="36"/>
      <c r="AB833" s="36"/>
      <c r="AC833" s="36"/>
      <c r="AD833" s="36"/>
      <c r="AE833" s="36"/>
      <c r="AR833" s="206" t="s">
        <v>274</v>
      </c>
      <c r="AT833" s="206" t="s">
        <v>269</v>
      </c>
      <c r="AU833" s="206" t="s">
        <v>82</v>
      </c>
      <c r="AY833" s="19" t="s">
        <v>267</v>
      </c>
      <c r="BE833" s="207">
        <f>IF(N833="základní",J833,0)</f>
        <v>0</v>
      </c>
      <c r="BF833" s="207">
        <f>IF(N833="snížená",J833,0)</f>
        <v>0</v>
      </c>
      <c r="BG833" s="207">
        <f>IF(N833="zákl. přenesená",J833,0)</f>
        <v>0</v>
      </c>
      <c r="BH833" s="207">
        <f>IF(N833="sníž. přenesená",J833,0)</f>
        <v>0</v>
      </c>
      <c r="BI833" s="207">
        <f>IF(N833="nulová",J833,0)</f>
        <v>0</v>
      </c>
      <c r="BJ833" s="19" t="s">
        <v>80</v>
      </c>
      <c r="BK833" s="207">
        <f>ROUND(I833*H833,2)</f>
        <v>0</v>
      </c>
      <c r="BL833" s="19" t="s">
        <v>274</v>
      </c>
      <c r="BM833" s="206" t="s">
        <v>973</v>
      </c>
    </row>
    <row r="834" spans="1:65" s="2" customFormat="1" ht="39" x14ac:dyDescent="0.2">
      <c r="A834" s="36"/>
      <c r="B834" s="37"/>
      <c r="C834" s="38"/>
      <c r="D834" s="208" t="s">
        <v>276</v>
      </c>
      <c r="E834" s="38"/>
      <c r="F834" s="209" t="s">
        <v>974</v>
      </c>
      <c r="G834" s="38"/>
      <c r="H834" s="38"/>
      <c r="I834" s="118"/>
      <c r="J834" s="38"/>
      <c r="K834" s="38"/>
      <c r="L834" s="41"/>
      <c r="M834" s="210"/>
      <c r="N834" s="211"/>
      <c r="O834" s="66"/>
      <c r="P834" s="66"/>
      <c r="Q834" s="66"/>
      <c r="R834" s="66"/>
      <c r="S834" s="66"/>
      <c r="T834" s="67"/>
      <c r="U834" s="36"/>
      <c r="V834" s="36"/>
      <c r="W834" s="36"/>
      <c r="X834" s="36"/>
      <c r="Y834" s="36"/>
      <c r="Z834" s="36"/>
      <c r="AA834" s="36"/>
      <c r="AB834" s="36"/>
      <c r="AC834" s="36"/>
      <c r="AD834" s="36"/>
      <c r="AE834" s="36"/>
      <c r="AT834" s="19" t="s">
        <v>276</v>
      </c>
      <c r="AU834" s="19" t="s">
        <v>82</v>
      </c>
    </row>
    <row r="835" spans="1:65" s="13" customFormat="1" x14ac:dyDescent="0.2">
      <c r="B835" s="212"/>
      <c r="C835" s="213"/>
      <c r="D835" s="208" t="s">
        <v>278</v>
      </c>
      <c r="E835" s="214" t="s">
        <v>21</v>
      </c>
      <c r="F835" s="215" t="s">
        <v>761</v>
      </c>
      <c r="G835" s="213"/>
      <c r="H835" s="214" t="s">
        <v>21</v>
      </c>
      <c r="I835" s="216"/>
      <c r="J835" s="213"/>
      <c r="K835" s="213"/>
      <c r="L835" s="217"/>
      <c r="M835" s="218"/>
      <c r="N835" s="219"/>
      <c r="O835" s="219"/>
      <c r="P835" s="219"/>
      <c r="Q835" s="219"/>
      <c r="R835" s="219"/>
      <c r="S835" s="219"/>
      <c r="T835" s="220"/>
      <c r="AT835" s="221" t="s">
        <v>278</v>
      </c>
      <c r="AU835" s="221" t="s">
        <v>82</v>
      </c>
      <c r="AV835" s="13" t="s">
        <v>80</v>
      </c>
      <c r="AW835" s="13" t="s">
        <v>35</v>
      </c>
      <c r="AX835" s="13" t="s">
        <v>73</v>
      </c>
      <c r="AY835" s="221" t="s">
        <v>267</v>
      </c>
    </row>
    <row r="836" spans="1:65" s="13" customFormat="1" x14ac:dyDescent="0.2">
      <c r="B836" s="212"/>
      <c r="C836" s="213"/>
      <c r="D836" s="208" t="s">
        <v>278</v>
      </c>
      <c r="E836" s="214" t="s">
        <v>21</v>
      </c>
      <c r="F836" s="215" t="s">
        <v>951</v>
      </c>
      <c r="G836" s="213"/>
      <c r="H836" s="214" t="s">
        <v>21</v>
      </c>
      <c r="I836" s="216"/>
      <c r="J836" s="213"/>
      <c r="K836" s="213"/>
      <c r="L836" s="217"/>
      <c r="M836" s="218"/>
      <c r="N836" s="219"/>
      <c r="O836" s="219"/>
      <c r="P836" s="219"/>
      <c r="Q836" s="219"/>
      <c r="R836" s="219"/>
      <c r="S836" s="219"/>
      <c r="T836" s="220"/>
      <c r="AT836" s="221" t="s">
        <v>278</v>
      </c>
      <c r="AU836" s="221" t="s">
        <v>82</v>
      </c>
      <c r="AV836" s="13" t="s">
        <v>80</v>
      </c>
      <c r="AW836" s="13" t="s">
        <v>35</v>
      </c>
      <c r="AX836" s="13" t="s">
        <v>73</v>
      </c>
      <c r="AY836" s="221" t="s">
        <v>267</v>
      </c>
    </row>
    <row r="837" spans="1:65" s="14" customFormat="1" x14ac:dyDescent="0.2">
      <c r="B837" s="222"/>
      <c r="C837" s="223"/>
      <c r="D837" s="208" t="s">
        <v>278</v>
      </c>
      <c r="E837" s="224" t="s">
        <v>21</v>
      </c>
      <c r="F837" s="225" t="s">
        <v>975</v>
      </c>
      <c r="G837" s="223"/>
      <c r="H837" s="226">
        <v>1.25</v>
      </c>
      <c r="I837" s="227"/>
      <c r="J837" s="223"/>
      <c r="K837" s="223"/>
      <c r="L837" s="228"/>
      <c r="M837" s="229"/>
      <c r="N837" s="230"/>
      <c r="O837" s="230"/>
      <c r="P837" s="230"/>
      <c r="Q837" s="230"/>
      <c r="R837" s="230"/>
      <c r="S837" s="230"/>
      <c r="T837" s="231"/>
      <c r="AT837" s="232" t="s">
        <v>278</v>
      </c>
      <c r="AU837" s="232" t="s">
        <v>82</v>
      </c>
      <c r="AV837" s="14" t="s">
        <v>82</v>
      </c>
      <c r="AW837" s="14" t="s">
        <v>35</v>
      </c>
      <c r="AX837" s="14" t="s">
        <v>73</v>
      </c>
      <c r="AY837" s="232" t="s">
        <v>267</v>
      </c>
    </row>
    <row r="838" spans="1:65" s="14" customFormat="1" x14ac:dyDescent="0.2">
      <c r="B838" s="222"/>
      <c r="C838" s="223"/>
      <c r="D838" s="208" t="s">
        <v>278</v>
      </c>
      <c r="E838" s="224" t="s">
        <v>21</v>
      </c>
      <c r="F838" s="225" t="s">
        <v>975</v>
      </c>
      <c r="G838" s="223"/>
      <c r="H838" s="226">
        <v>1.25</v>
      </c>
      <c r="I838" s="227"/>
      <c r="J838" s="223"/>
      <c r="K838" s="223"/>
      <c r="L838" s="228"/>
      <c r="M838" s="229"/>
      <c r="N838" s="230"/>
      <c r="O838" s="230"/>
      <c r="P838" s="230"/>
      <c r="Q838" s="230"/>
      <c r="R838" s="230"/>
      <c r="S838" s="230"/>
      <c r="T838" s="231"/>
      <c r="AT838" s="232" t="s">
        <v>278</v>
      </c>
      <c r="AU838" s="232" t="s">
        <v>82</v>
      </c>
      <c r="AV838" s="14" t="s">
        <v>82</v>
      </c>
      <c r="AW838" s="14" t="s">
        <v>35</v>
      </c>
      <c r="AX838" s="14" t="s">
        <v>73</v>
      </c>
      <c r="AY838" s="232" t="s">
        <v>267</v>
      </c>
    </row>
    <row r="839" spans="1:65" s="14" customFormat="1" x14ac:dyDescent="0.2">
      <c r="B839" s="222"/>
      <c r="C839" s="223"/>
      <c r="D839" s="208" t="s">
        <v>278</v>
      </c>
      <c r="E839" s="224" t="s">
        <v>21</v>
      </c>
      <c r="F839" s="225" t="s">
        <v>976</v>
      </c>
      <c r="G839" s="223"/>
      <c r="H839" s="226">
        <v>0.46700000000000003</v>
      </c>
      <c r="I839" s="227"/>
      <c r="J839" s="223"/>
      <c r="K839" s="223"/>
      <c r="L839" s="228"/>
      <c r="M839" s="229"/>
      <c r="N839" s="230"/>
      <c r="O839" s="230"/>
      <c r="P839" s="230"/>
      <c r="Q839" s="230"/>
      <c r="R839" s="230"/>
      <c r="S839" s="230"/>
      <c r="T839" s="231"/>
      <c r="AT839" s="232" t="s">
        <v>278</v>
      </c>
      <c r="AU839" s="232" t="s">
        <v>82</v>
      </c>
      <c r="AV839" s="14" t="s">
        <v>82</v>
      </c>
      <c r="AW839" s="14" t="s">
        <v>35</v>
      </c>
      <c r="AX839" s="14" t="s">
        <v>73</v>
      </c>
      <c r="AY839" s="232" t="s">
        <v>267</v>
      </c>
    </row>
    <row r="840" spans="1:65" s="16" customFormat="1" x14ac:dyDescent="0.2">
      <c r="B840" s="244"/>
      <c r="C840" s="245"/>
      <c r="D840" s="208" t="s">
        <v>278</v>
      </c>
      <c r="E840" s="246" t="s">
        <v>21</v>
      </c>
      <c r="F840" s="247" t="s">
        <v>355</v>
      </c>
      <c r="G840" s="245"/>
      <c r="H840" s="248">
        <v>2.9670000000000001</v>
      </c>
      <c r="I840" s="249"/>
      <c r="J840" s="245"/>
      <c r="K840" s="245"/>
      <c r="L840" s="250"/>
      <c r="M840" s="251"/>
      <c r="N840" s="252"/>
      <c r="O840" s="252"/>
      <c r="P840" s="252"/>
      <c r="Q840" s="252"/>
      <c r="R840" s="252"/>
      <c r="S840" s="252"/>
      <c r="T840" s="253"/>
      <c r="AT840" s="254" t="s">
        <v>278</v>
      </c>
      <c r="AU840" s="254" t="s">
        <v>82</v>
      </c>
      <c r="AV840" s="16" t="s">
        <v>274</v>
      </c>
      <c r="AW840" s="16" t="s">
        <v>35</v>
      </c>
      <c r="AX840" s="16" t="s">
        <v>80</v>
      </c>
      <c r="AY840" s="254" t="s">
        <v>267</v>
      </c>
    </row>
    <row r="841" spans="1:65" s="2" customFormat="1" ht="21.75" customHeight="1" x14ac:dyDescent="0.2">
      <c r="A841" s="36"/>
      <c r="B841" s="37"/>
      <c r="C841" s="195" t="s">
        <v>977</v>
      </c>
      <c r="D841" s="195" t="s">
        <v>269</v>
      </c>
      <c r="E841" s="196" t="s">
        <v>978</v>
      </c>
      <c r="F841" s="197" t="s">
        <v>979</v>
      </c>
      <c r="G841" s="198" t="s">
        <v>272</v>
      </c>
      <c r="H841" s="199">
        <v>2.9670000000000001</v>
      </c>
      <c r="I841" s="200"/>
      <c r="J841" s="201">
        <f>ROUND(I841*H841,2)</f>
        <v>0</v>
      </c>
      <c r="K841" s="197" t="s">
        <v>273</v>
      </c>
      <c r="L841" s="41"/>
      <c r="M841" s="202" t="s">
        <v>21</v>
      </c>
      <c r="N841" s="203" t="s">
        <v>44</v>
      </c>
      <c r="O841" s="66"/>
      <c r="P841" s="204">
        <f>O841*H841</f>
        <v>0</v>
      </c>
      <c r="Q841" s="204">
        <v>0</v>
      </c>
      <c r="R841" s="204">
        <f>Q841*H841</f>
        <v>0</v>
      </c>
      <c r="S841" s="204">
        <v>0</v>
      </c>
      <c r="T841" s="205">
        <f>S841*H841</f>
        <v>0</v>
      </c>
      <c r="U841" s="36"/>
      <c r="V841" s="36"/>
      <c r="W841" s="36"/>
      <c r="X841" s="36"/>
      <c r="Y841" s="36"/>
      <c r="Z841" s="36"/>
      <c r="AA841" s="36"/>
      <c r="AB841" s="36"/>
      <c r="AC841" s="36"/>
      <c r="AD841" s="36"/>
      <c r="AE841" s="36"/>
      <c r="AR841" s="206" t="s">
        <v>274</v>
      </c>
      <c r="AT841" s="206" t="s">
        <v>269</v>
      </c>
      <c r="AU841" s="206" t="s">
        <v>82</v>
      </c>
      <c r="AY841" s="19" t="s">
        <v>267</v>
      </c>
      <c r="BE841" s="207">
        <f>IF(N841="základní",J841,0)</f>
        <v>0</v>
      </c>
      <c r="BF841" s="207">
        <f>IF(N841="snížená",J841,0)</f>
        <v>0</v>
      </c>
      <c r="BG841" s="207">
        <f>IF(N841="zákl. přenesená",J841,0)</f>
        <v>0</v>
      </c>
      <c r="BH841" s="207">
        <f>IF(N841="sníž. přenesená",J841,0)</f>
        <v>0</v>
      </c>
      <c r="BI841" s="207">
        <f>IF(N841="nulová",J841,0)</f>
        <v>0</v>
      </c>
      <c r="BJ841" s="19" t="s">
        <v>80</v>
      </c>
      <c r="BK841" s="207">
        <f>ROUND(I841*H841,2)</f>
        <v>0</v>
      </c>
      <c r="BL841" s="19" t="s">
        <v>274</v>
      </c>
      <c r="BM841" s="206" t="s">
        <v>980</v>
      </c>
    </row>
    <row r="842" spans="1:65" s="2" customFormat="1" ht="39" x14ac:dyDescent="0.2">
      <c r="A842" s="36"/>
      <c r="B842" s="37"/>
      <c r="C842" s="38"/>
      <c r="D842" s="208" t="s">
        <v>276</v>
      </c>
      <c r="E842" s="38"/>
      <c r="F842" s="209" t="s">
        <v>974</v>
      </c>
      <c r="G842" s="38"/>
      <c r="H842" s="38"/>
      <c r="I842" s="118"/>
      <c r="J842" s="38"/>
      <c r="K842" s="38"/>
      <c r="L842" s="41"/>
      <c r="M842" s="210"/>
      <c r="N842" s="211"/>
      <c r="O842" s="66"/>
      <c r="P842" s="66"/>
      <c r="Q842" s="66"/>
      <c r="R842" s="66"/>
      <c r="S842" s="66"/>
      <c r="T842" s="67"/>
      <c r="U842" s="36"/>
      <c r="V842" s="36"/>
      <c r="W842" s="36"/>
      <c r="X842" s="36"/>
      <c r="Y842" s="36"/>
      <c r="Z842" s="36"/>
      <c r="AA842" s="36"/>
      <c r="AB842" s="36"/>
      <c r="AC842" s="36"/>
      <c r="AD842" s="36"/>
      <c r="AE842" s="36"/>
      <c r="AT842" s="19" t="s">
        <v>276</v>
      </c>
      <c r="AU842" s="19" t="s">
        <v>82</v>
      </c>
    </row>
    <row r="843" spans="1:65" s="2" customFormat="1" ht="21.75" customHeight="1" x14ac:dyDescent="0.2">
      <c r="A843" s="36"/>
      <c r="B843" s="37"/>
      <c r="C843" s="195" t="s">
        <v>981</v>
      </c>
      <c r="D843" s="195" t="s">
        <v>269</v>
      </c>
      <c r="E843" s="196" t="s">
        <v>982</v>
      </c>
      <c r="F843" s="197" t="s">
        <v>983</v>
      </c>
      <c r="G843" s="198" t="s">
        <v>395</v>
      </c>
      <c r="H843" s="199">
        <v>5.1999999999999998E-2</v>
      </c>
      <c r="I843" s="200"/>
      <c r="J843" s="201">
        <f>ROUND(I843*H843,2)</f>
        <v>0</v>
      </c>
      <c r="K843" s="197" t="s">
        <v>273</v>
      </c>
      <c r="L843" s="41"/>
      <c r="M843" s="202" t="s">
        <v>21</v>
      </c>
      <c r="N843" s="203" t="s">
        <v>44</v>
      </c>
      <c r="O843" s="66"/>
      <c r="P843" s="204">
        <f>O843*H843</f>
        <v>0</v>
      </c>
      <c r="Q843" s="204">
        <v>1.7090000000000001E-2</v>
      </c>
      <c r="R843" s="204">
        <f>Q843*H843</f>
        <v>8.8867999999999998E-4</v>
      </c>
      <c r="S843" s="204">
        <v>0</v>
      </c>
      <c r="T843" s="205">
        <f>S843*H843</f>
        <v>0</v>
      </c>
      <c r="U843" s="36"/>
      <c r="V843" s="36"/>
      <c r="W843" s="36"/>
      <c r="X843" s="36"/>
      <c r="Y843" s="36"/>
      <c r="Z843" s="36"/>
      <c r="AA843" s="36"/>
      <c r="AB843" s="36"/>
      <c r="AC843" s="36"/>
      <c r="AD843" s="36"/>
      <c r="AE843" s="36"/>
      <c r="AR843" s="206" t="s">
        <v>274</v>
      </c>
      <c r="AT843" s="206" t="s">
        <v>269</v>
      </c>
      <c r="AU843" s="206" t="s">
        <v>82</v>
      </c>
      <c r="AY843" s="19" t="s">
        <v>267</v>
      </c>
      <c r="BE843" s="207">
        <f>IF(N843="základní",J843,0)</f>
        <v>0</v>
      </c>
      <c r="BF843" s="207">
        <f>IF(N843="snížená",J843,0)</f>
        <v>0</v>
      </c>
      <c r="BG843" s="207">
        <f>IF(N843="zákl. přenesená",J843,0)</f>
        <v>0</v>
      </c>
      <c r="BH843" s="207">
        <f>IF(N843="sníž. přenesená",J843,0)</f>
        <v>0</v>
      </c>
      <c r="BI843" s="207">
        <f>IF(N843="nulová",J843,0)</f>
        <v>0</v>
      </c>
      <c r="BJ843" s="19" t="s">
        <v>80</v>
      </c>
      <c r="BK843" s="207">
        <f>ROUND(I843*H843,2)</f>
        <v>0</v>
      </c>
      <c r="BL843" s="19" t="s">
        <v>274</v>
      </c>
      <c r="BM843" s="206" t="s">
        <v>984</v>
      </c>
    </row>
    <row r="844" spans="1:65" s="2" customFormat="1" ht="58.5" x14ac:dyDescent="0.2">
      <c r="A844" s="36"/>
      <c r="B844" s="37"/>
      <c r="C844" s="38"/>
      <c r="D844" s="208" t="s">
        <v>276</v>
      </c>
      <c r="E844" s="38"/>
      <c r="F844" s="209" t="s">
        <v>985</v>
      </c>
      <c r="G844" s="38"/>
      <c r="H844" s="38"/>
      <c r="I844" s="118"/>
      <c r="J844" s="38"/>
      <c r="K844" s="38"/>
      <c r="L844" s="41"/>
      <c r="M844" s="210"/>
      <c r="N844" s="211"/>
      <c r="O844" s="66"/>
      <c r="P844" s="66"/>
      <c r="Q844" s="66"/>
      <c r="R844" s="66"/>
      <c r="S844" s="66"/>
      <c r="T844" s="67"/>
      <c r="U844" s="36"/>
      <c r="V844" s="36"/>
      <c r="W844" s="36"/>
      <c r="X844" s="36"/>
      <c r="Y844" s="36"/>
      <c r="Z844" s="36"/>
      <c r="AA844" s="36"/>
      <c r="AB844" s="36"/>
      <c r="AC844" s="36"/>
      <c r="AD844" s="36"/>
      <c r="AE844" s="36"/>
      <c r="AT844" s="19" t="s">
        <v>276</v>
      </c>
      <c r="AU844" s="19" t="s">
        <v>82</v>
      </c>
    </row>
    <row r="845" spans="1:65" s="13" customFormat="1" x14ac:dyDescent="0.2">
      <c r="B845" s="212"/>
      <c r="C845" s="213"/>
      <c r="D845" s="208" t="s">
        <v>278</v>
      </c>
      <c r="E845" s="214" t="s">
        <v>21</v>
      </c>
      <c r="F845" s="215" t="s">
        <v>822</v>
      </c>
      <c r="G845" s="213"/>
      <c r="H845" s="214" t="s">
        <v>21</v>
      </c>
      <c r="I845" s="216"/>
      <c r="J845" s="213"/>
      <c r="K845" s="213"/>
      <c r="L845" s="217"/>
      <c r="M845" s="218"/>
      <c r="N845" s="219"/>
      <c r="O845" s="219"/>
      <c r="P845" s="219"/>
      <c r="Q845" s="219"/>
      <c r="R845" s="219"/>
      <c r="S845" s="219"/>
      <c r="T845" s="220"/>
      <c r="AT845" s="221" t="s">
        <v>278</v>
      </c>
      <c r="AU845" s="221" t="s">
        <v>82</v>
      </c>
      <c r="AV845" s="13" t="s">
        <v>80</v>
      </c>
      <c r="AW845" s="13" t="s">
        <v>35</v>
      </c>
      <c r="AX845" s="13" t="s">
        <v>73</v>
      </c>
      <c r="AY845" s="221" t="s">
        <v>267</v>
      </c>
    </row>
    <row r="846" spans="1:65" s="13" customFormat="1" x14ac:dyDescent="0.2">
      <c r="B846" s="212"/>
      <c r="C846" s="213"/>
      <c r="D846" s="208" t="s">
        <v>278</v>
      </c>
      <c r="E846" s="214" t="s">
        <v>21</v>
      </c>
      <c r="F846" s="215" t="s">
        <v>986</v>
      </c>
      <c r="G846" s="213"/>
      <c r="H846" s="214" t="s">
        <v>21</v>
      </c>
      <c r="I846" s="216"/>
      <c r="J846" s="213"/>
      <c r="K846" s="213"/>
      <c r="L846" s="217"/>
      <c r="M846" s="218"/>
      <c r="N846" s="219"/>
      <c r="O846" s="219"/>
      <c r="P846" s="219"/>
      <c r="Q846" s="219"/>
      <c r="R846" s="219"/>
      <c r="S846" s="219"/>
      <c r="T846" s="220"/>
      <c r="AT846" s="221" t="s">
        <v>278</v>
      </c>
      <c r="AU846" s="221" t="s">
        <v>82</v>
      </c>
      <c r="AV846" s="13" t="s">
        <v>80</v>
      </c>
      <c r="AW846" s="13" t="s">
        <v>35</v>
      </c>
      <c r="AX846" s="13" t="s">
        <v>73</v>
      </c>
      <c r="AY846" s="221" t="s">
        <v>267</v>
      </c>
    </row>
    <row r="847" spans="1:65" s="14" customFormat="1" x14ac:dyDescent="0.2">
      <c r="B847" s="222"/>
      <c r="C847" s="223"/>
      <c r="D847" s="208" t="s">
        <v>278</v>
      </c>
      <c r="E847" s="224" t="s">
        <v>21</v>
      </c>
      <c r="F847" s="225" t="s">
        <v>987</v>
      </c>
      <c r="G847" s="223"/>
      <c r="H847" s="226">
        <v>5.1999999999999998E-2</v>
      </c>
      <c r="I847" s="227"/>
      <c r="J847" s="223"/>
      <c r="K847" s="223"/>
      <c r="L847" s="228"/>
      <c r="M847" s="229"/>
      <c r="N847" s="230"/>
      <c r="O847" s="230"/>
      <c r="P847" s="230"/>
      <c r="Q847" s="230"/>
      <c r="R847" s="230"/>
      <c r="S847" s="230"/>
      <c r="T847" s="231"/>
      <c r="AT847" s="232" t="s">
        <v>278</v>
      </c>
      <c r="AU847" s="232" t="s">
        <v>82</v>
      </c>
      <c r="AV847" s="14" t="s">
        <v>82</v>
      </c>
      <c r="AW847" s="14" t="s">
        <v>35</v>
      </c>
      <c r="AX847" s="14" t="s">
        <v>80</v>
      </c>
      <c r="AY847" s="232" t="s">
        <v>267</v>
      </c>
    </row>
    <row r="848" spans="1:65" s="2" customFormat="1" ht="16.5" customHeight="1" x14ac:dyDescent="0.2">
      <c r="A848" s="36"/>
      <c r="B848" s="37"/>
      <c r="C848" s="255" t="s">
        <v>988</v>
      </c>
      <c r="D848" s="255" t="s">
        <v>751</v>
      </c>
      <c r="E848" s="256" t="s">
        <v>989</v>
      </c>
      <c r="F848" s="257" t="s">
        <v>990</v>
      </c>
      <c r="G848" s="258" t="s">
        <v>395</v>
      </c>
      <c r="H848" s="259">
        <v>5.7000000000000002E-2</v>
      </c>
      <c r="I848" s="260"/>
      <c r="J848" s="261">
        <f>ROUND(I848*H848,2)</f>
        <v>0</v>
      </c>
      <c r="K848" s="257" t="s">
        <v>21</v>
      </c>
      <c r="L848" s="262"/>
      <c r="M848" s="263" t="s">
        <v>21</v>
      </c>
      <c r="N848" s="264" t="s">
        <v>44</v>
      </c>
      <c r="O848" s="66"/>
      <c r="P848" s="204">
        <f>O848*H848</f>
        <v>0</v>
      </c>
      <c r="Q848" s="204">
        <v>1</v>
      </c>
      <c r="R848" s="204">
        <f>Q848*H848</f>
        <v>5.7000000000000002E-2</v>
      </c>
      <c r="S848" s="204">
        <v>0</v>
      </c>
      <c r="T848" s="205">
        <f>S848*H848</f>
        <v>0</v>
      </c>
      <c r="U848" s="36"/>
      <c r="V848" s="36"/>
      <c r="W848" s="36"/>
      <c r="X848" s="36"/>
      <c r="Y848" s="36"/>
      <c r="Z848" s="36"/>
      <c r="AA848" s="36"/>
      <c r="AB848" s="36"/>
      <c r="AC848" s="36"/>
      <c r="AD848" s="36"/>
      <c r="AE848" s="36"/>
      <c r="AR848" s="206" t="s">
        <v>356</v>
      </c>
      <c r="AT848" s="206" t="s">
        <v>751</v>
      </c>
      <c r="AU848" s="206" t="s">
        <v>82</v>
      </c>
      <c r="AY848" s="19" t="s">
        <v>267</v>
      </c>
      <c r="BE848" s="207">
        <f>IF(N848="základní",J848,0)</f>
        <v>0</v>
      </c>
      <c r="BF848" s="207">
        <f>IF(N848="snížená",J848,0)</f>
        <v>0</v>
      </c>
      <c r="BG848" s="207">
        <f>IF(N848="zákl. přenesená",J848,0)</f>
        <v>0</v>
      </c>
      <c r="BH848" s="207">
        <f>IF(N848="sníž. přenesená",J848,0)</f>
        <v>0</v>
      </c>
      <c r="BI848" s="207">
        <f>IF(N848="nulová",J848,0)</f>
        <v>0</v>
      </c>
      <c r="BJ848" s="19" t="s">
        <v>80</v>
      </c>
      <c r="BK848" s="207">
        <f>ROUND(I848*H848,2)</f>
        <v>0</v>
      </c>
      <c r="BL848" s="19" t="s">
        <v>274</v>
      </c>
      <c r="BM848" s="206" t="s">
        <v>991</v>
      </c>
    </row>
    <row r="849" spans="1:65" s="14" customFormat="1" x14ac:dyDescent="0.2">
      <c r="B849" s="222"/>
      <c r="C849" s="223"/>
      <c r="D849" s="208" t="s">
        <v>278</v>
      </c>
      <c r="E849" s="224" t="s">
        <v>21</v>
      </c>
      <c r="F849" s="225" t="s">
        <v>992</v>
      </c>
      <c r="G849" s="223"/>
      <c r="H849" s="226">
        <v>5.7000000000000002E-2</v>
      </c>
      <c r="I849" s="227"/>
      <c r="J849" s="223"/>
      <c r="K849" s="223"/>
      <c r="L849" s="228"/>
      <c r="M849" s="229"/>
      <c r="N849" s="230"/>
      <c r="O849" s="230"/>
      <c r="P849" s="230"/>
      <c r="Q849" s="230"/>
      <c r="R849" s="230"/>
      <c r="S849" s="230"/>
      <c r="T849" s="231"/>
      <c r="AT849" s="232" t="s">
        <v>278</v>
      </c>
      <c r="AU849" s="232" t="s">
        <v>82</v>
      </c>
      <c r="AV849" s="14" t="s">
        <v>82</v>
      </c>
      <c r="AW849" s="14" t="s">
        <v>35</v>
      </c>
      <c r="AX849" s="14" t="s">
        <v>80</v>
      </c>
      <c r="AY849" s="232" t="s">
        <v>267</v>
      </c>
    </row>
    <row r="850" spans="1:65" s="13" customFormat="1" x14ac:dyDescent="0.2">
      <c r="B850" s="212"/>
      <c r="C850" s="213"/>
      <c r="D850" s="208" t="s">
        <v>278</v>
      </c>
      <c r="E850" s="214" t="s">
        <v>21</v>
      </c>
      <c r="F850" s="215" t="s">
        <v>993</v>
      </c>
      <c r="G850" s="213"/>
      <c r="H850" s="214" t="s">
        <v>21</v>
      </c>
      <c r="I850" s="216"/>
      <c r="J850" s="213"/>
      <c r="K850" s="213"/>
      <c r="L850" s="217"/>
      <c r="M850" s="218"/>
      <c r="N850" s="219"/>
      <c r="O850" s="219"/>
      <c r="P850" s="219"/>
      <c r="Q850" s="219"/>
      <c r="R850" s="219"/>
      <c r="S850" s="219"/>
      <c r="T850" s="220"/>
      <c r="AT850" s="221" t="s">
        <v>278</v>
      </c>
      <c r="AU850" s="221" t="s">
        <v>82</v>
      </c>
      <c r="AV850" s="13" t="s">
        <v>80</v>
      </c>
      <c r="AW850" s="13" t="s">
        <v>35</v>
      </c>
      <c r="AX850" s="13" t="s">
        <v>73</v>
      </c>
      <c r="AY850" s="221" t="s">
        <v>267</v>
      </c>
    </row>
    <row r="851" spans="1:65" s="13" customFormat="1" x14ac:dyDescent="0.2">
      <c r="B851" s="212"/>
      <c r="C851" s="213"/>
      <c r="D851" s="208" t="s">
        <v>278</v>
      </c>
      <c r="E851" s="214" t="s">
        <v>21</v>
      </c>
      <c r="F851" s="215" t="s">
        <v>994</v>
      </c>
      <c r="G851" s="213"/>
      <c r="H851" s="214" t="s">
        <v>21</v>
      </c>
      <c r="I851" s="216"/>
      <c r="J851" s="213"/>
      <c r="K851" s="213"/>
      <c r="L851" s="217"/>
      <c r="M851" s="218"/>
      <c r="N851" s="219"/>
      <c r="O851" s="219"/>
      <c r="P851" s="219"/>
      <c r="Q851" s="219"/>
      <c r="R851" s="219"/>
      <c r="S851" s="219"/>
      <c r="T851" s="220"/>
      <c r="AT851" s="221" t="s">
        <v>278</v>
      </c>
      <c r="AU851" s="221" t="s">
        <v>82</v>
      </c>
      <c r="AV851" s="13" t="s">
        <v>80</v>
      </c>
      <c r="AW851" s="13" t="s">
        <v>35</v>
      </c>
      <c r="AX851" s="13" t="s">
        <v>73</v>
      </c>
      <c r="AY851" s="221" t="s">
        <v>267</v>
      </c>
    </row>
    <row r="852" spans="1:65" s="2" customFormat="1" ht="16.5" customHeight="1" x14ac:dyDescent="0.2">
      <c r="A852" s="36"/>
      <c r="B852" s="37"/>
      <c r="C852" s="195" t="s">
        <v>995</v>
      </c>
      <c r="D852" s="195" t="s">
        <v>269</v>
      </c>
      <c r="E852" s="196" t="s">
        <v>996</v>
      </c>
      <c r="F852" s="197" t="s">
        <v>997</v>
      </c>
      <c r="G852" s="198" t="s">
        <v>320</v>
      </c>
      <c r="H852" s="199">
        <v>1.3440000000000001</v>
      </c>
      <c r="I852" s="200"/>
      <c r="J852" s="201">
        <f>ROUND(I852*H852,2)</f>
        <v>0</v>
      </c>
      <c r="K852" s="197" t="s">
        <v>273</v>
      </c>
      <c r="L852" s="41"/>
      <c r="M852" s="202" t="s">
        <v>21</v>
      </c>
      <c r="N852" s="203" t="s">
        <v>44</v>
      </c>
      <c r="O852" s="66"/>
      <c r="P852" s="204">
        <f>O852*H852</f>
        <v>0</v>
      </c>
      <c r="Q852" s="204">
        <v>2.4533999999999998</v>
      </c>
      <c r="R852" s="204">
        <f>Q852*H852</f>
        <v>3.2973696000000001</v>
      </c>
      <c r="S852" s="204">
        <v>0</v>
      </c>
      <c r="T852" s="205">
        <f>S852*H852</f>
        <v>0</v>
      </c>
      <c r="U852" s="36"/>
      <c r="V852" s="36"/>
      <c r="W852" s="36"/>
      <c r="X852" s="36"/>
      <c r="Y852" s="36"/>
      <c r="Z852" s="36"/>
      <c r="AA852" s="36"/>
      <c r="AB852" s="36"/>
      <c r="AC852" s="36"/>
      <c r="AD852" s="36"/>
      <c r="AE852" s="36"/>
      <c r="AR852" s="206" t="s">
        <v>274</v>
      </c>
      <c r="AT852" s="206" t="s">
        <v>269</v>
      </c>
      <c r="AU852" s="206" t="s">
        <v>82</v>
      </c>
      <c r="AY852" s="19" t="s">
        <v>267</v>
      </c>
      <c r="BE852" s="207">
        <f>IF(N852="základní",J852,0)</f>
        <v>0</v>
      </c>
      <c r="BF852" s="207">
        <f>IF(N852="snížená",J852,0)</f>
        <v>0</v>
      </c>
      <c r="BG852" s="207">
        <f>IF(N852="zákl. přenesená",J852,0)</f>
        <v>0</v>
      </c>
      <c r="BH852" s="207">
        <f>IF(N852="sníž. přenesená",J852,0)</f>
        <v>0</v>
      </c>
      <c r="BI852" s="207">
        <f>IF(N852="nulová",J852,0)</f>
        <v>0</v>
      </c>
      <c r="BJ852" s="19" t="s">
        <v>80</v>
      </c>
      <c r="BK852" s="207">
        <f>ROUND(I852*H852,2)</f>
        <v>0</v>
      </c>
      <c r="BL852" s="19" t="s">
        <v>274</v>
      </c>
      <c r="BM852" s="206" t="s">
        <v>998</v>
      </c>
    </row>
    <row r="853" spans="1:65" s="13" customFormat="1" x14ac:dyDescent="0.2">
      <c r="B853" s="212"/>
      <c r="C853" s="213"/>
      <c r="D853" s="208" t="s">
        <v>278</v>
      </c>
      <c r="E853" s="214" t="s">
        <v>21</v>
      </c>
      <c r="F853" s="215" t="s">
        <v>999</v>
      </c>
      <c r="G853" s="213"/>
      <c r="H853" s="214" t="s">
        <v>21</v>
      </c>
      <c r="I853" s="216"/>
      <c r="J853" s="213"/>
      <c r="K853" s="213"/>
      <c r="L853" s="217"/>
      <c r="M853" s="218"/>
      <c r="N853" s="219"/>
      <c r="O853" s="219"/>
      <c r="P853" s="219"/>
      <c r="Q853" s="219"/>
      <c r="R853" s="219"/>
      <c r="S853" s="219"/>
      <c r="T853" s="220"/>
      <c r="AT853" s="221" t="s">
        <v>278</v>
      </c>
      <c r="AU853" s="221" t="s">
        <v>82</v>
      </c>
      <c r="AV853" s="13" t="s">
        <v>80</v>
      </c>
      <c r="AW853" s="13" t="s">
        <v>35</v>
      </c>
      <c r="AX853" s="13" t="s">
        <v>73</v>
      </c>
      <c r="AY853" s="221" t="s">
        <v>267</v>
      </c>
    </row>
    <row r="854" spans="1:65" s="13" customFormat="1" x14ac:dyDescent="0.2">
      <c r="B854" s="212"/>
      <c r="C854" s="213"/>
      <c r="D854" s="208" t="s">
        <v>278</v>
      </c>
      <c r="E854" s="214" t="s">
        <v>21</v>
      </c>
      <c r="F854" s="215" t="s">
        <v>1000</v>
      </c>
      <c r="G854" s="213"/>
      <c r="H854" s="214" t="s">
        <v>21</v>
      </c>
      <c r="I854" s="216"/>
      <c r="J854" s="213"/>
      <c r="K854" s="213"/>
      <c r="L854" s="217"/>
      <c r="M854" s="218"/>
      <c r="N854" s="219"/>
      <c r="O854" s="219"/>
      <c r="P854" s="219"/>
      <c r="Q854" s="219"/>
      <c r="R854" s="219"/>
      <c r="S854" s="219"/>
      <c r="T854" s="220"/>
      <c r="AT854" s="221" t="s">
        <v>278</v>
      </c>
      <c r="AU854" s="221" t="s">
        <v>82</v>
      </c>
      <c r="AV854" s="13" t="s">
        <v>80</v>
      </c>
      <c r="AW854" s="13" t="s">
        <v>35</v>
      </c>
      <c r="AX854" s="13" t="s">
        <v>73</v>
      </c>
      <c r="AY854" s="221" t="s">
        <v>267</v>
      </c>
    </row>
    <row r="855" spans="1:65" s="13" customFormat="1" x14ac:dyDescent="0.2">
      <c r="B855" s="212"/>
      <c r="C855" s="213"/>
      <c r="D855" s="208" t="s">
        <v>278</v>
      </c>
      <c r="E855" s="214" t="s">
        <v>21</v>
      </c>
      <c r="F855" s="215" t="s">
        <v>571</v>
      </c>
      <c r="G855" s="213"/>
      <c r="H855" s="214" t="s">
        <v>21</v>
      </c>
      <c r="I855" s="216"/>
      <c r="J855" s="213"/>
      <c r="K855" s="213"/>
      <c r="L855" s="217"/>
      <c r="M855" s="218"/>
      <c r="N855" s="219"/>
      <c r="O855" s="219"/>
      <c r="P855" s="219"/>
      <c r="Q855" s="219"/>
      <c r="R855" s="219"/>
      <c r="S855" s="219"/>
      <c r="T855" s="220"/>
      <c r="AT855" s="221" t="s">
        <v>278</v>
      </c>
      <c r="AU855" s="221" t="s">
        <v>82</v>
      </c>
      <c r="AV855" s="13" t="s">
        <v>80</v>
      </c>
      <c r="AW855" s="13" t="s">
        <v>35</v>
      </c>
      <c r="AX855" s="13" t="s">
        <v>73</v>
      </c>
      <c r="AY855" s="221" t="s">
        <v>267</v>
      </c>
    </row>
    <row r="856" spans="1:65" s="14" customFormat="1" x14ac:dyDescent="0.2">
      <c r="B856" s="222"/>
      <c r="C856" s="223"/>
      <c r="D856" s="208" t="s">
        <v>278</v>
      </c>
      <c r="E856" s="224" t="s">
        <v>21</v>
      </c>
      <c r="F856" s="225" t="s">
        <v>1001</v>
      </c>
      <c r="G856" s="223"/>
      <c r="H856" s="226">
        <v>0.67200000000000004</v>
      </c>
      <c r="I856" s="227"/>
      <c r="J856" s="223"/>
      <c r="K856" s="223"/>
      <c r="L856" s="228"/>
      <c r="M856" s="229"/>
      <c r="N856" s="230"/>
      <c r="O856" s="230"/>
      <c r="P856" s="230"/>
      <c r="Q856" s="230"/>
      <c r="R856" s="230"/>
      <c r="S856" s="230"/>
      <c r="T856" s="231"/>
      <c r="AT856" s="232" t="s">
        <v>278</v>
      </c>
      <c r="AU856" s="232" t="s">
        <v>82</v>
      </c>
      <c r="AV856" s="14" t="s">
        <v>82</v>
      </c>
      <c r="AW856" s="14" t="s">
        <v>35</v>
      </c>
      <c r="AX856" s="14" t="s">
        <v>73</v>
      </c>
      <c r="AY856" s="232" t="s">
        <v>267</v>
      </c>
    </row>
    <row r="857" spans="1:65" s="13" customFormat="1" x14ac:dyDescent="0.2">
      <c r="B857" s="212"/>
      <c r="C857" s="213"/>
      <c r="D857" s="208" t="s">
        <v>278</v>
      </c>
      <c r="E857" s="214" t="s">
        <v>21</v>
      </c>
      <c r="F857" s="215" t="s">
        <v>1002</v>
      </c>
      <c r="G857" s="213"/>
      <c r="H857" s="214" t="s">
        <v>21</v>
      </c>
      <c r="I857" s="216"/>
      <c r="J857" s="213"/>
      <c r="K857" s="213"/>
      <c r="L857" s="217"/>
      <c r="M857" s="218"/>
      <c r="N857" s="219"/>
      <c r="O857" s="219"/>
      <c r="P857" s="219"/>
      <c r="Q857" s="219"/>
      <c r="R857" s="219"/>
      <c r="S857" s="219"/>
      <c r="T857" s="220"/>
      <c r="AT857" s="221" t="s">
        <v>278</v>
      </c>
      <c r="AU857" s="221" t="s">
        <v>82</v>
      </c>
      <c r="AV857" s="13" t="s">
        <v>80</v>
      </c>
      <c r="AW857" s="13" t="s">
        <v>35</v>
      </c>
      <c r="AX857" s="13" t="s">
        <v>73</v>
      </c>
      <c r="AY857" s="221" t="s">
        <v>267</v>
      </c>
    </row>
    <row r="858" spans="1:65" s="14" customFormat="1" x14ac:dyDescent="0.2">
      <c r="B858" s="222"/>
      <c r="C858" s="223"/>
      <c r="D858" s="208" t="s">
        <v>278</v>
      </c>
      <c r="E858" s="224" t="s">
        <v>21</v>
      </c>
      <c r="F858" s="225" t="s">
        <v>1001</v>
      </c>
      <c r="G858" s="223"/>
      <c r="H858" s="226">
        <v>0.67200000000000004</v>
      </c>
      <c r="I858" s="227"/>
      <c r="J858" s="223"/>
      <c r="K858" s="223"/>
      <c r="L858" s="228"/>
      <c r="M858" s="229"/>
      <c r="N858" s="230"/>
      <c r="O858" s="230"/>
      <c r="P858" s="230"/>
      <c r="Q858" s="230"/>
      <c r="R858" s="230"/>
      <c r="S858" s="230"/>
      <c r="T858" s="231"/>
      <c r="AT858" s="232" t="s">
        <v>278</v>
      </c>
      <c r="AU858" s="232" t="s">
        <v>82</v>
      </c>
      <c r="AV858" s="14" t="s">
        <v>82</v>
      </c>
      <c r="AW858" s="14" t="s">
        <v>35</v>
      </c>
      <c r="AX858" s="14" t="s">
        <v>73</v>
      </c>
      <c r="AY858" s="232" t="s">
        <v>267</v>
      </c>
    </row>
    <row r="859" spans="1:65" s="16" customFormat="1" x14ac:dyDescent="0.2">
      <c r="B859" s="244"/>
      <c r="C859" s="245"/>
      <c r="D859" s="208" t="s">
        <v>278</v>
      </c>
      <c r="E859" s="246" t="s">
        <v>21</v>
      </c>
      <c r="F859" s="247" t="s">
        <v>355</v>
      </c>
      <c r="G859" s="245"/>
      <c r="H859" s="248">
        <v>1.3440000000000001</v>
      </c>
      <c r="I859" s="249"/>
      <c r="J859" s="245"/>
      <c r="K859" s="245"/>
      <c r="L859" s="250"/>
      <c r="M859" s="251"/>
      <c r="N859" s="252"/>
      <c r="O859" s="252"/>
      <c r="P859" s="252"/>
      <c r="Q859" s="252"/>
      <c r="R859" s="252"/>
      <c r="S859" s="252"/>
      <c r="T859" s="253"/>
      <c r="AT859" s="254" t="s">
        <v>278</v>
      </c>
      <c r="AU859" s="254" t="s">
        <v>82</v>
      </c>
      <c r="AV859" s="16" t="s">
        <v>274</v>
      </c>
      <c r="AW859" s="16" t="s">
        <v>35</v>
      </c>
      <c r="AX859" s="16" t="s">
        <v>80</v>
      </c>
      <c r="AY859" s="254" t="s">
        <v>267</v>
      </c>
    </row>
    <row r="860" spans="1:65" s="2" customFormat="1" ht="16.5" customHeight="1" x14ac:dyDescent="0.2">
      <c r="A860" s="36"/>
      <c r="B860" s="37"/>
      <c r="C860" s="195" t="s">
        <v>1003</v>
      </c>
      <c r="D860" s="195" t="s">
        <v>269</v>
      </c>
      <c r="E860" s="196" t="s">
        <v>1004</v>
      </c>
      <c r="F860" s="197" t="s">
        <v>1005</v>
      </c>
      <c r="G860" s="198" t="s">
        <v>272</v>
      </c>
      <c r="H860" s="199">
        <v>6.7160000000000002</v>
      </c>
      <c r="I860" s="200"/>
      <c r="J860" s="201">
        <f>ROUND(I860*H860,2)</f>
        <v>0</v>
      </c>
      <c r="K860" s="197" t="s">
        <v>273</v>
      </c>
      <c r="L860" s="41"/>
      <c r="M860" s="202" t="s">
        <v>21</v>
      </c>
      <c r="N860" s="203" t="s">
        <v>44</v>
      </c>
      <c r="O860" s="66"/>
      <c r="P860" s="204">
        <f>O860*H860</f>
        <v>0</v>
      </c>
      <c r="Q860" s="204">
        <v>5.7600000000000004E-3</v>
      </c>
      <c r="R860" s="204">
        <f>Q860*H860</f>
        <v>3.8684160000000002E-2</v>
      </c>
      <c r="S860" s="204">
        <v>0</v>
      </c>
      <c r="T860" s="205">
        <f>S860*H860</f>
        <v>0</v>
      </c>
      <c r="U860" s="36"/>
      <c r="V860" s="36"/>
      <c r="W860" s="36"/>
      <c r="X860" s="36"/>
      <c r="Y860" s="36"/>
      <c r="Z860" s="36"/>
      <c r="AA860" s="36"/>
      <c r="AB860" s="36"/>
      <c r="AC860" s="36"/>
      <c r="AD860" s="36"/>
      <c r="AE860" s="36"/>
      <c r="AR860" s="206" t="s">
        <v>274</v>
      </c>
      <c r="AT860" s="206" t="s">
        <v>269</v>
      </c>
      <c r="AU860" s="206" t="s">
        <v>82</v>
      </c>
      <c r="AY860" s="19" t="s">
        <v>267</v>
      </c>
      <c r="BE860" s="207">
        <f>IF(N860="základní",J860,0)</f>
        <v>0</v>
      </c>
      <c r="BF860" s="207">
        <f>IF(N860="snížená",J860,0)</f>
        <v>0</v>
      </c>
      <c r="BG860" s="207">
        <f>IF(N860="zákl. přenesená",J860,0)</f>
        <v>0</v>
      </c>
      <c r="BH860" s="207">
        <f>IF(N860="sníž. přenesená",J860,0)</f>
        <v>0</v>
      </c>
      <c r="BI860" s="207">
        <f>IF(N860="nulová",J860,0)</f>
        <v>0</v>
      </c>
      <c r="BJ860" s="19" t="s">
        <v>80</v>
      </c>
      <c r="BK860" s="207">
        <f>ROUND(I860*H860,2)</f>
        <v>0</v>
      </c>
      <c r="BL860" s="19" t="s">
        <v>274</v>
      </c>
      <c r="BM860" s="206" t="s">
        <v>1006</v>
      </c>
    </row>
    <row r="861" spans="1:65" s="13" customFormat="1" x14ac:dyDescent="0.2">
      <c r="B861" s="212"/>
      <c r="C861" s="213"/>
      <c r="D861" s="208" t="s">
        <v>278</v>
      </c>
      <c r="E861" s="214" t="s">
        <v>21</v>
      </c>
      <c r="F861" s="215" t="s">
        <v>999</v>
      </c>
      <c r="G861" s="213"/>
      <c r="H861" s="214" t="s">
        <v>21</v>
      </c>
      <c r="I861" s="216"/>
      <c r="J861" s="213"/>
      <c r="K861" s="213"/>
      <c r="L861" s="217"/>
      <c r="M861" s="218"/>
      <c r="N861" s="219"/>
      <c r="O861" s="219"/>
      <c r="P861" s="219"/>
      <c r="Q861" s="219"/>
      <c r="R861" s="219"/>
      <c r="S861" s="219"/>
      <c r="T861" s="220"/>
      <c r="AT861" s="221" t="s">
        <v>278</v>
      </c>
      <c r="AU861" s="221" t="s">
        <v>82</v>
      </c>
      <c r="AV861" s="13" t="s">
        <v>80</v>
      </c>
      <c r="AW861" s="13" t="s">
        <v>35</v>
      </c>
      <c r="AX861" s="13" t="s">
        <v>73</v>
      </c>
      <c r="AY861" s="221" t="s">
        <v>267</v>
      </c>
    </row>
    <row r="862" spans="1:65" s="13" customFormat="1" x14ac:dyDescent="0.2">
      <c r="B862" s="212"/>
      <c r="C862" s="213"/>
      <c r="D862" s="208" t="s">
        <v>278</v>
      </c>
      <c r="E862" s="214" t="s">
        <v>21</v>
      </c>
      <c r="F862" s="215" t="s">
        <v>1000</v>
      </c>
      <c r="G862" s="213"/>
      <c r="H862" s="214" t="s">
        <v>21</v>
      </c>
      <c r="I862" s="216"/>
      <c r="J862" s="213"/>
      <c r="K862" s="213"/>
      <c r="L862" s="217"/>
      <c r="M862" s="218"/>
      <c r="N862" s="219"/>
      <c r="O862" s="219"/>
      <c r="P862" s="219"/>
      <c r="Q862" s="219"/>
      <c r="R862" s="219"/>
      <c r="S862" s="219"/>
      <c r="T862" s="220"/>
      <c r="AT862" s="221" t="s">
        <v>278</v>
      </c>
      <c r="AU862" s="221" t="s">
        <v>82</v>
      </c>
      <c r="AV862" s="13" t="s">
        <v>80</v>
      </c>
      <c r="AW862" s="13" t="s">
        <v>35</v>
      </c>
      <c r="AX862" s="13" t="s">
        <v>73</v>
      </c>
      <c r="AY862" s="221" t="s">
        <v>267</v>
      </c>
    </row>
    <row r="863" spans="1:65" s="13" customFormat="1" x14ac:dyDescent="0.2">
      <c r="B863" s="212"/>
      <c r="C863" s="213"/>
      <c r="D863" s="208" t="s">
        <v>278</v>
      </c>
      <c r="E863" s="214" t="s">
        <v>21</v>
      </c>
      <c r="F863" s="215" t="s">
        <v>571</v>
      </c>
      <c r="G863" s="213"/>
      <c r="H863" s="214" t="s">
        <v>21</v>
      </c>
      <c r="I863" s="216"/>
      <c r="J863" s="213"/>
      <c r="K863" s="213"/>
      <c r="L863" s="217"/>
      <c r="M863" s="218"/>
      <c r="N863" s="219"/>
      <c r="O863" s="219"/>
      <c r="P863" s="219"/>
      <c r="Q863" s="219"/>
      <c r="R863" s="219"/>
      <c r="S863" s="219"/>
      <c r="T863" s="220"/>
      <c r="AT863" s="221" t="s">
        <v>278</v>
      </c>
      <c r="AU863" s="221" t="s">
        <v>82</v>
      </c>
      <c r="AV863" s="13" t="s">
        <v>80</v>
      </c>
      <c r="AW863" s="13" t="s">
        <v>35</v>
      </c>
      <c r="AX863" s="13" t="s">
        <v>73</v>
      </c>
      <c r="AY863" s="221" t="s">
        <v>267</v>
      </c>
    </row>
    <row r="864" spans="1:65" s="14" customFormat="1" x14ac:dyDescent="0.2">
      <c r="B864" s="222"/>
      <c r="C864" s="223"/>
      <c r="D864" s="208" t="s">
        <v>278</v>
      </c>
      <c r="E864" s="224" t="s">
        <v>21</v>
      </c>
      <c r="F864" s="225" t="s">
        <v>1007</v>
      </c>
      <c r="G864" s="223"/>
      <c r="H864" s="226">
        <v>3.3580000000000001</v>
      </c>
      <c r="I864" s="227"/>
      <c r="J864" s="223"/>
      <c r="K864" s="223"/>
      <c r="L864" s="228"/>
      <c r="M864" s="229"/>
      <c r="N864" s="230"/>
      <c r="O864" s="230"/>
      <c r="P864" s="230"/>
      <c r="Q864" s="230"/>
      <c r="R864" s="230"/>
      <c r="S864" s="230"/>
      <c r="T864" s="231"/>
      <c r="AT864" s="232" t="s">
        <v>278</v>
      </c>
      <c r="AU864" s="232" t="s">
        <v>82</v>
      </c>
      <c r="AV864" s="14" t="s">
        <v>82</v>
      </c>
      <c r="AW864" s="14" t="s">
        <v>35</v>
      </c>
      <c r="AX864" s="14" t="s">
        <v>73</v>
      </c>
      <c r="AY864" s="232" t="s">
        <v>267</v>
      </c>
    </row>
    <row r="865" spans="1:65" s="13" customFormat="1" x14ac:dyDescent="0.2">
      <c r="B865" s="212"/>
      <c r="C865" s="213"/>
      <c r="D865" s="208" t="s">
        <v>278</v>
      </c>
      <c r="E865" s="214" t="s">
        <v>21</v>
      </c>
      <c r="F865" s="215" t="s">
        <v>1002</v>
      </c>
      <c r="G865" s="213"/>
      <c r="H865" s="214" t="s">
        <v>21</v>
      </c>
      <c r="I865" s="216"/>
      <c r="J865" s="213"/>
      <c r="K865" s="213"/>
      <c r="L865" s="217"/>
      <c r="M865" s="218"/>
      <c r="N865" s="219"/>
      <c r="O865" s="219"/>
      <c r="P865" s="219"/>
      <c r="Q865" s="219"/>
      <c r="R865" s="219"/>
      <c r="S865" s="219"/>
      <c r="T865" s="220"/>
      <c r="AT865" s="221" t="s">
        <v>278</v>
      </c>
      <c r="AU865" s="221" t="s">
        <v>82</v>
      </c>
      <c r="AV865" s="13" t="s">
        <v>80</v>
      </c>
      <c r="AW865" s="13" t="s">
        <v>35</v>
      </c>
      <c r="AX865" s="13" t="s">
        <v>73</v>
      </c>
      <c r="AY865" s="221" t="s">
        <v>267</v>
      </c>
    </row>
    <row r="866" spans="1:65" s="14" customFormat="1" x14ac:dyDescent="0.2">
      <c r="B866" s="222"/>
      <c r="C866" s="223"/>
      <c r="D866" s="208" t="s">
        <v>278</v>
      </c>
      <c r="E866" s="224" t="s">
        <v>21</v>
      </c>
      <c r="F866" s="225" t="s">
        <v>1007</v>
      </c>
      <c r="G866" s="223"/>
      <c r="H866" s="226">
        <v>3.3580000000000001</v>
      </c>
      <c r="I866" s="227"/>
      <c r="J866" s="223"/>
      <c r="K866" s="223"/>
      <c r="L866" s="228"/>
      <c r="M866" s="229"/>
      <c r="N866" s="230"/>
      <c r="O866" s="230"/>
      <c r="P866" s="230"/>
      <c r="Q866" s="230"/>
      <c r="R866" s="230"/>
      <c r="S866" s="230"/>
      <c r="T866" s="231"/>
      <c r="AT866" s="232" t="s">
        <v>278</v>
      </c>
      <c r="AU866" s="232" t="s">
        <v>82</v>
      </c>
      <c r="AV866" s="14" t="s">
        <v>82</v>
      </c>
      <c r="AW866" s="14" t="s">
        <v>35</v>
      </c>
      <c r="AX866" s="14" t="s">
        <v>73</v>
      </c>
      <c r="AY866" s="232" t="s">
        <v>267</v>
      </c>
    </row>
    <row r="867" spans="1:65" s="16" customFormat="1" x14ac:dyDescent="0.2">
      <c r="B867" s="244"/>
      <c r="C867" s="245"/>
      <c r="D867" s="208" t="s">
        <v>278</v>
      </c>
      <c r="E867" s="246" t="s">
        <v>21</v>
      </c>
      <c r="F867" s="247" t="s">
        <v>355</v>
      </c>
      <c r="G867" s="245"/>
      <c r="H867" s="248">
        <v>6.7160000000000002</v>
      </c>
      <c r="I867" s="249"/>
      <c r="J867" s="245"/>
      <c r="K867" s="245"/>
      <c r="L867" s="250"/>
      <c r="M867" s="251"/>
      <c r="N867" s="252"/>
      <c r="O867" s="252"/>
      <c r="P867" s="252"/>
      <c r="Q867" s="252"/>
      <c r="R867" s="252"/>
      <c r="S867" s="252"/>
      <c r="T867" s="253"/>
      <c r="AT867" s="254" t="s">
        <v>278</v>
      </c>
      <c r="AU867" s="254" t="s">
        <v>82</v>
      </c>
      <c r="AV867" s="16" t="s">
        <v>274</v>
      </c>
      <c r="AW867" s="16" t="s">
        <v>35</v>
      </c>
      <c r="AX867" s="16" t="s">
        <v>80</v>
      </c>
      <c r="AY867" s="254" t="s">
        <v>267</v>
      </c>
    </row>
    <row r="868" spans="1:65" s="2" customFormat="1" ht="16.5" customHeight="1" x14ac:dyDescent="0.2">
      <c r="A868" s="36"/>
      <c r="B868" s="37"/>
      <c r="C868" s="195" t="s">
        <v>1008</v>
      </c>
      <c r="D868" s="195" t="s">
        <v>269</v>
      </c>
      <c r="E868" s="196" t="s">
        <v>1009</v>
      </c>
      <c r="F868" s="197" t="s">
        <v>1010</v>
      </c>
      <c r="G868" s="198" t="s">
        <v>272</v>
      </c>
      <c r="H868" s="199">
        <v>6.7160000000000002</v>
      </c>
      <c r="I868" s="200"/>
      <c r="J868" s="201">
        <f>ROUND(I868*H868,2)</f>
        <v>0</v>
      </c>
      <c r="K868" s="197" t="s">
        <v>273</v>
      </c>
      <c r="L868" s="41"/>
      <c r="M868" s="202" t="s">
        <v>21</v>
      </c>
      <c r="N868" s="203" t="s">
        <v>44</v>
      </c>
      <c r="O868" s="66"/>
      <c r="P868" s="204">
        <f>O868*H868</f>
        <v>0</v>
      </c>
      <c r="Q868" s="204">
        <v>0</v>
      </c>
      <c r="R868" s="204">
        <f>Q868*H868</f>
        <v>0</v>
      </c>
      <c r="S868" s="204">
        <v>0</v>
      </c>
      <c r="T868" s="205">
        <f>S868*H868</f>
        <v>0</v>
      </c>
      <c r="U868" s="36"/>
      <c r="V868" s="36"/>
      <c r="W868" s="36"/>
      <c r="X868" s="36"/>
      <c r="Y868" s="36"/>
      <c r="Z868" s="36"/>
      <c r="AA868" s="36"/>
      <c r="AB868" s="36"/>
      <c r="AC868" s="36"/>
      <c r="AD868" s="36"/>
      <c r="AE868" s="36"/>
      <c r="AR868" s="206" t="s">
        <v>274</v>
      </c>
      <c r="AT868" s="206" t="s">
        <v>269</v>
      </c>
      <c r="AU868" s="206" t="s">
        <v>82</v>
      </c>
      <c r="AY868" s="19" t="s">
        <v>267</v>
      </c>
      <c r="BE868" s="207">
        <f>IF(N868="základní",J868,0)</f>
        <v>0</v>
      </c>
      <c r="BF868" s="207">
        <f>IF(N868="snížená",J868,0)</f>
        <v>0</v>
      </c>
      <c r="BG868" s="207">
        <f>IF(N868="zákl. přenesená",J868,0)</f>
        <v>0</v>
      </c>
      <c r="BH868" s="207">
        <f>IF(N868="sníž. přenesená",J868,0)</f>
        <v>0</v>
      </c>
      <c r="BI868" s="207">
        <f>IF(N868="nulová",J868,0)</f>
        <v>0</v>
      </c>
      <c r="BJ868" s="19" t="s">
        <v>80</v>
      </c>
      <c r="BK868" s="207">
        <f>ROUND(I868*H868,2)</f>
        <v>0</v>
      </c>
      <c r="BL868" s="19" t="s">
        <v>274</v>
      </c>
      <c r="BM868" s="206" t="s">
        <v>1011</v>
      </c>
    </row>
    <row r="869" spans="1:65" s="2" customFormat="1" ht="16.5" customHeight="1" x14ac:dyDescent="0.2">
      <c r="A869" s="36"/>
      <c r="B869" s="37"/>
      <c r="C869" s="195" t="s">
        <v>1012</v>
      </c>
      <c r="D869" s="195" t="s">
        <v>269</v>
      </c>
      <c r="E869" s="196" t="s">
        <v>1013</v>
      </c>
      <c r="F869" s="197" t="s">
        <v>1014</v>
      </c>
      <c r="G869" s="198" t="s">
        <v>395</v>
      </c>
      <c r="H869" s="199">
        <v>0.161</v>
      </c>
      <c r="I869" s="200"/>
      <c r="J869" s="201">
        <f>ROUND(I869*H869,2)</f>
        <v>0</v>
      </c>
      <c r="K869" s="197" t="s">
        <v>273</v>
      </c>
      <c r="L869" s="41"/>
      <c r="M869" s="202" t="s">
        <v>21</v>
      </c>
      <c r="N869" s="203" t="s">
        <v>44</v>
      </c>
      <c r="O869" s="66"/>
      <c r="P869" s="204">
        <f>O869*H869</f>
        <v>0</v>
      </c>
      <c r="Q869" s="204">
        <v>1.0525599999999999</v>
      </c>
      <c r="R869" s="204">
        <f>Q869*H869</f>
        <v>0.16946216</v>
      </c>
      <c r="S869" s="204">
        <v>0</v>
      </c>
      <c r="T869" s="205">
        <f>S869*H869</f>
        <v>0</v>
      </c>
      <c r="U869" s="36"/>
      <c r="V869" s="36"/>
      <c r="W869" s="36"/>
      <c r="X869" s="36"/>
      <c r="Y869" s="36"/>
      <c r="Z869" s="36"/>
      <c r="AA869" s="36"/>
      <c r="AB869" s="36"/>
      <c r="AC869" s="36"/>
      <c r="AD869" s="36"/>
      <c r="AE869" s="36"/>
      <c r="AR869" s="206" t="s">
        <v>274</v>
      </c>
      <c r="AT869" s="206" t="s">
        <v>269</v>
      </c>
      <c r="AU869" s="206" t="s">
        <v>82</v>
      </c>
      <c r="AY869" s="19" t="s">
        <v>267</v>
      </c>
      <c r="BE869" s="207">
        <f>IF(N869="základní",J869,0)</f>
        <v>0</v>
      </c>
      <c r="BF869" s="207">
        <f>IF(N869="snížená",J869,0)</f>
        <v>0</v>
      </c>
      <c r="BG869" s="207">
        <f>IF(N869="zákl. přenesená",J869,0)</f>
        <v>0</v>
      </c>
      <c r="BH869" s="207">
        <f>IF(N869="sníž. přenesená",J869,0)</f>
        <v>0</v>
      </c>
      <c r="BI869" s="207">
        <f>IF(N869="nulová",J869,0)</f>
        <v>0</v>
      </c>
      <c r="BJ869" s="19" t="s">
        <v>80</v>
      </c>
      <c r="BK869" s="207">
        <f>ROUND(I869*H869,2)</f>
        <v>0</v>
      </c>
      <c r="BL869" s="19" t="s">
        <v>274</v>
      </c>
      <c r="BM869" s="206" t="s">
        <v>1015</v>
      </c>
    </row>
    <row r="870" spans="1:65" s="14" customFormat="1" x14ac:dyDescent="0.2">
      <c r="B870" s="222"/>
      <c r="C870" s="223"/>
      <c r="D870" s="208" t="s">
        <v>278</v>
      </c>
      <c r="E870" s="224" t="s">
        <v>21</v>
      </c>
      <c r="F870" s="225" t="s">
        <v>1016</v>
      </c>
      <c r="G870" s="223"/>
      <c r="H870" s="226">
        <v>0.161</v>
      </c>
      <c r="I870" s="227"/>
      <c r="J870" s="223"/>
      <c r="K870" s="223"/>
      <c r="L870" s="228"/>
      <c r="M870" s="229"/>
      <c r="N870" s="230"/>
      <c r="O870" s="230"/>
      <c r="P870" s="230"/>
      <c r="Q870" s="230"/>
      <c r="R870" s="230"/>
      <c r="S870" s="230"/>
      <c r="T870" s="231"/>
      <c r="AT870" s="232" t="s">
        <v>278</v>
      </c>
      <c r="AU870" s="232" t="s">
        <v>82</v>
      </c>
      <c r="AV870" s="14" t="s">
        <v>82</v>
      </c>
      <c r="AW870" s="14" t="s">
        <v>35</v>
      </c>
      <c r="AX870" s="14" t="s">
        <v>80</v>
      </c>
      <c r="AY870" s="232" t="s">
        <v>267</v>
      </c>
    </row>
    <row r="871" spans="1:65" s="2" customFormat="1" ht="21.75" customHeight="1" x14ac:dyDescent="0.2">
      <c r="A871" s="36"/>
      <c r="B871" s="37"/>
      <c r="C871" s="195" t="s">
        <v>1017</v>
      </c>
      <c r="D871" s="195" t="s">
        <v>269</v>
      </c>
      <c r="E871" s="196" t="s">
        <v>1018</v>
      </c>
      <c r="F871" s="197" t="s">
        <v>1019</v>
      </c>
      <c r="G871" s="198" t="s">
        <v>296</v>
      </c>
      <c r="H871" s="199">
        <v>2</v>
      </c>
      <c r="I871" s="200"/>
      <c r="J871" s="201">
        <f>ROUND(I871*H871,2)</f>
        <v>0</v>
      </c>
      <c r="K871" s="197" t="s">
        <v>273</v>
      </c>
      <c r="L871" s="41"/>
      <c r="M871" s="202" t="s">
        <v>21</v>
      </c>
      <c r="N871" s="203" t="s">
        <v>44</v>
      </c>
      <c r="O871" s="66"/>
      <c r="P871" s="204">
        <f>O871*H871</f>
        <v>0</v>
      </c>
      <c r="Q871" s="204">
        <v>5.5000000000000003E-4</v>
      </c>
      <c r="R871" s="204">
        <f>Q871*H871</f>
        <v>1.1000000000000001E-3</v>
      </c>
      <c r="S871" s="204">
        <v>1E-3</v>
      </c>
      <c r="T871" s="205">
        <f>S871*H871</f>
        <v>2E-3</v>
      </c>
      <c r="U871" s="36"/>
      <c r="V871" s="36"/>
      <c r="W871" s="36"/>
      <c r="X871" s="36"/>
      <c r="Y871" s="36"/>
      <c r="Z871" s="36"/>
      <c r="AA871" s="36"/>
      <c r="AB871" s="36"/>
      <c r="AC871" s="36"/>
      <c r="AD871" s="36"/>
      <c r="AE871" s="36"/>
      <c r="AR871" s="206" t="s">
        <v>274</v>
      </c>
      <c r="AT871" s="206" t="s">
        <v>269</v>
      </c>
      <c r="AU871" s="206" t="s">
        <v>82</v>
      </c>
      <c r="AY871" s="19" t="s">
        <v>267</v>
      </c>
      <c r="BE871" s="207">
        <f>IF(N871="základní",J871,0)</f>
        <v>0</v>
      </c>
      <c r="BF871" s="207">
        <f>IF(N871="snížená",J871,0)</f>
        <v>0</v>
      </c>
      <c r="BG871" s="207">
        <f>IF(N871="zákl. přenesená",J871,0)</f>
        <v>0</v>
      </c>
      <c r="BH871" s="207">
        <f>IF(N871="sníž. přenesená",J871,0)</f>
        <v>0</v>
      </c>
      <c r="BI871" s="207">
        <f>IF(N871="nulová",J871,0)</f>
        <v>0</v>
      </c>
      <c r="BJ871" s="19" t="s">
        <v>80</v>
      </c>
      <c r="BK871" s="207">
        <f>ROUND(I871*H871,2)</f>
        <v>0</v>
      </c>
      <c r="BL871" s="19" t="s">
        <v>274</v>
      </c>
      <c r="BM871" s="206" t="s">
        <v>1020</v>
      </c>
    </row>
    <row r="872" spans="1:65" s="2" customFormat="1" ht="78" x14ac:dyDescent="0.2">
      <c r="A872" s="36"/>
      <c r="B872" s="37"/>
      <c r="C872" s="38"/>
      <c r="D872" s="208" t="s">
        <v>276</v>
      </c>
      <c r="E872" s="38"/>
      <c r="F872" s="209" t="s">
        <v>1021</v>
      </c>
      <c r="G872" s="38"/>
      <c r="H872" s="38"/>
      <c r="I872" s="118"/>
      <c r="J872" s="38"/>
      <c r="K872" s="38"/>
      <c r="L872" s="41"/>
      <c r="M872" s="210"/>
      <c r="N872" s="211"/>
      <c r="O872" s="66"/>
      <c r="P872" s="66"/>
      <c r="Q872" s="66"/>
      <c r="R872" s="66"/>
      <c r="S872" s="66"/>
      <c r="T872" s="67"/>
      <c r="U872" s="36"/>
      <c r="V872" s="36"/>
      <c r="W872" s="36"/>
      <c r="X872" s="36"/>
      <c r="Y872" s="36"/>
      <c r="Z872" s="36"/>
      <c r="AA872" s="36"/>
      <c r="AB872" s="36"/>
      <c r="AC872" s="36"/>
      <c r="AD872" s="36"/>
      <c r="AE872" s="36"/>
      <c r="AT872" s="19" t="s">
        <v>276</v>
      </c>
      <c r="AU872" s="19" t="s">
        <v>82</v>
      </c>
    </row>
    <row r="873" spans="1:65" s="13" customFormat="1" x14ac:dyDescent="0.2">
      <c r="B873" s="212"/>
      <c r="C873" s="213"/>
      <c r="D873" s="208" t="s">
        <v>278</v>
      </c>
      <c r="E873" s="214" t="s">
        <v>21</v>
      </c>
      <c r="F873" s="215" t="s">
        <v>938</v>
      </c>
      <c r="G873" s="213"/>
      <c r="H873" s="214" t="s">
        <v>21</v>
      </c>
      <c r="I873" s="216"/>
      <c r="J873" s="213"/>
      <c r="K873" s="213"/>
      <c r="L873" s="217"/>
      <c r="M873" s="218"/>
      <c r="N873" s="219"/>
      <c r="O873" s="219"/>
      <c r="P873" s="219"/>
      <c r="Q873" s="219"/>
      <c r="R873" s="219"/>
      <c r="S873" s="219"/>
      <c r="T873" s="220"/>
      <c r="AT873" s="221" t="s">
        <v>278</v>
      </c>
      <c r="AU873" s="221" t="s">
        <v>82</v>
      </c>
      <c r="AV873" s="13" t="s">
        <v>80</v>
      </c>
      <c r="AW873" s="13" t="s">
        <v>35</v>
      </c>
      <c r="AX873" s="13" t="s">
        <v>73</v>
      </c>
      <c r="AY873" s="221" t="s">
        <v>267</v>
      </c>
    </row>
    <row r="874" spans="1:65" s="13" customFormat="1" x14ac:dyDescent="0.2">
      <c r="B874" s="212"/>
      <c r="C874" s="213"/>
      <c r="D874" s="208" t="s">
        <v>278</v>
      </c>
      <c r="E874" s="214" t="s">
        <v>21</v>
      </c>
      <c r="F874" s="215" t="s">
        <v>1022</v>
      </c>
      <c r="G874" s="213"/>
      <c r="H874" s="214" t="s">
        <v>21</v>
      </c>
      <c r="I874" s="216"/>
      <c r="J874" s="213"/>
      <c r="K874" s="213"/>
      <c r="L874" s="217"/>
      <c r="M874" s="218"/>
      <c r="N874" s="219"/>
      <c r="O874" s="219"/>
      <c r="P874" s="219"/>
      <c r="Q874" s="219"/>
      <c r="R874" s="219"/>
      <c r="S874" s="219"/>
      <c r="T874" s="220"/>
      <c r="AT874" s="221" t="s">
        <v>278</v>
      </c>
      <c r="AU874" s="221" t="s">
        <v>82</v>
      </c>
      <c r="AV874" s="13" t="s">
        <v>80</v>
      </c>
      <c r="AW874" s="13" t="s">
        <v>35</v>
      </c>
      <c r="AX874" s="13" t="s">
        <v>73</v>
      </c>
      <c r="AY874" s="221" t="s">
        <v>267</v>
      </c>
    </row>
    <row r="875" spans="1:65" s="14" customFormat="1" x14ac:dyDescent="0.2">
      <c r="B875" s="222"/>
      <c r="C875" s="223"/>
      <c r="D875" s="208" t="s">
        <v>278</v>
      </c>
      <c r="E875" s="224" t="s">
        <v>21</v>
      </c>
      <c r="F875" s="225" t="s">
        <v>1023</v>
      </c>
      <c r="G875" s="223"/>
      <c r="H875" s="226">
        <v>2</v>
      </c>
      <c r="I875" s="227"/>
      <c r="J875" s="223"/>
      <c r="K875" s="223"/>
      <c r="L875" s="228"/>
      <c r="M875" s="229"/>
      <c r="N875" s="230"/>
      <c r="O875" s="230"/>
      <c r="P875" s="230"/>
      <c r="Q875" s="230"/>
      <c r="R875" s="230"/>
      <c r="S875" s="230"/>
      <c r="T875" s="231"/>
      <c r="AT875" s="232" t="s">
        <v>278</v>
      </c>
      <c r="AU875" s="232" t="s">
        <v>82</v>
      </c>
      <c r="AV875" s="14" t="s">
        <v>82</v>
      </c>
      <c r="AW875" s="14" t="s">
        <v>35</v>
      </c>
      <c r="AX875" s="14" t="s">
        <v>80</v>
      </c>
      <c r="AY875" s="232" t="s">
        <v>267</v>
      </c>
    </row>
    <row r="876" spans="1:65" s="2" customFormat="1" ht="21.75" customHeight="1" x14ac:dyDescent="0.2">
      <c r="A876" s="36"/>
      <c r="B876" s="37"/>
      <c r="C876" s="195" t="s">
        <v>1024</v>
      </c>
      <c r="D876" s="195" t="s">
        <v>269</v>
      </c>
      <c r="E876" s="196" t="s">
        <v>1025</v>
      </c>
      <c r="F876" s="197" t="s">
        <v>1026</v>
      </c>
      <c r="G876" s="198" t="s">
        <v>320</v>
      </c>
      <c r="H876" s="199">
        <v>40.5</v>
      </c>
      <c r="I876" s="200"/>
      <c r="J876" s="201">
        <f>ROUND(I876*H876,2)</f>
        <v>0</v>
      </c>
      <c r="K876" s="197" t="s">
        <v>21</v>
      </c>
      <c r="L876" s="41"/>
      <c r="M876" s="202" t="s">
        <v>21</v>
      </c>
      <c r="N876" s="203" t="s">
        <v>44</v>
      </c>
      <c r="O876" s="66"/>
      <c r="P876" s="204">
        <f>O876*H876</f>
        <v>0</v>
      </c>
      <c r="Q876" s="204">
        <v>2.6</v>
      </c>
      <c r="R876" s="204">
        <f>Q876*H876</f>
        <v>105.3</v>
      </c>
      <c r="S876" s="204">
        <v>0</v>
      </c>
      <c r="T876" s="205">
        <f>S876*H876</f>
        <v>0</v>
      </c>
      <c r="U876" s="36"/>
      <c r="V876" s="36"/>
      <c r="W876" s="36"/>
      <c r="X876" s="36"/>
      <c r="Y876" s="36"/>
      <c r="Z876" s="36"/>
      <c r="AA876" s="36"/>
      <c r="AB876" s="36"/>
      <c r="AC876" s="36"/>
      <c r="AD876" s="36"/>
      <c r="AE876" s="36"/>
      <c r="AR876" s="206" t="s">
        <v>274</v>
      </c>
      <c r="AT876" s="206" t="s">
        <v>269</v>
      </c>
      <c r="AU876" s="206" t="s">
        <v>82</v>
      </c>
      <c r="AY876" s="19" t="s">
        <v>267</v>
      </c>
      <c r="BE876" s="207">
        <f>IF(N876="základní",J876,0)</f>
        <v>0</v>
      </c>
      <c r="BF876" s="207">
        <f>IF(N876="snížená",J876,0)</f>
        <v>0</v>
      </c>
      <c r="BG876" s="207">
        <f>IF(N876="zákl. přenesená",J876,0)</f>
        <v>0</v>
      </c>
      <c r="BH876" s="207">
        <f>IF(N876="sníž. přenesená",J876,0)</f>
        <v>0</v>
      </c>
      <c r="BI876" s="207">
        <f>IF(N876="nulová",J876,0)</f>
        <v>0</v>
      </c>
      <c r="BJ876" s="19" t="s">
        <v>80</v>
      </c>
      <c r="BK876" s="207">
        <f>ROUND(I876*H876,2)</f>
        <v>0</v>
      </c>
      <c r="BL876" s="19" t="s">
        <v>274</v>
      </c>
      <c r="BM876" s="206" t="s">
        <v>1027</v>
      </c>
    </row>
    <row r="877" spans="1:65" s="13" customFormat="1" x14ac:dyDescent="0.2">
      <c r="B877" s="212"/>
      <c r="C877" s="213"/>
      <c r="D877" s="208" t="s">
        <v>278</v>
      </c>
      <c r="E877" s="214" t="s">
        <v>21</v>
      </c>
      <c r="F877" s="215" t="s">
        <v>822</v>
      </c>
      <c r="G877" s="213"/>
      <c r="H877" s="214" t="s">
        <v>21</v>
      </c>
      <c r="I877" s="216"/>
      <c r="J877" s="213"/>
      <c r="K877" s="213"/>
      <c r="L877" s="217"/>
      <c r="M877" s="218"/>
      <c r="N877" s="219"/>
      <c r="O877" s="219"/>
      <c r="P877" s="219"/>
      <c r="Q877" s="219"/>
      <c r="R877" s="219"/>
      <c r="S877" s="219"/>
      <c r="T877" s="220"/>
      <c r="AT877" s="221" t="s">
        <v>278</v>
      </c>
      <c r="AU877" s="221" t="s">
        <v>82</v>
      </c>
      <c r="AV877" s="13" t="s">
        <v>80</v>
      </c>
      <c r="AW877" s="13" t="s">
        <v>35</v>
      </c>
      <c r="AX877" s="13" t="s">
        <v>73</v>
      </c>
      <c r="AY877" s="221" t="s">
        <v>267</v>
      </c>
    </row>
    <row r="878" spans="1:65" s="14" customFormat="1" x14ac:dyDescent="0.2">
      <c r="B878" s="222"/>
      <c r="C878" s="223"/>
      <c r="D878" s="208" t="s">
        <v>278</v>
      </c>
      <c r="E878" s="224" t="s">
        <v>21</v>
      </c>
      <c r="F878" s="225" t="s">
        <v>1028</v>
      </c>
      <c r="G878" s="223"/>
      <c r="H878" s="226">
        <v>40.5</v>
      </c>
      <c r="I878" s="227"/>
      <c r="J878" s="223"/>
      <c r="K878" s="223"/>
      <c r="L878" s="228"/>
      <c r="M878" s="229"/>
      <c r="N878" s="230"/>
      <c r="O878" s="230"/>
      <c r="P878" s="230"/>
      <c r="Q878" s="230"/>
      <c r="R878" s="230"/>
      <c r="S878" s="230"/>
      <c r="T878" s="231"/>
      <c r="AT878" s="232" t="s">
        <v>278</v>
      </c>
      <c r="AU878" s="232" t="s">
        <v>82</v>
      </c>
      <c r="AV878" s="14" t="s">
        <v>82</v>
      </c>
      <c r="AW878" s="14" t="s">
        <v>35</v>
      </c>
      <c r="AX878" s="14" t="s">
        <v>80</v>
      </c>
      <c r="AY878" s="232" t="s">
        <v>267</v>
      </c>
    </row>
    <row r="879" spans="1:65" s="2" customFormat="1" ht="21.75" customHeight="1" x14ac:dyDescent="0.2">
      <c r="A879" s="36"/>
      <c r="B879" s="37"/>
      <c r="C879" s="195" t="s">
        <v>1029</v>
      </c>
      <c r="D879" s="195" t="s">
        <v>269</v>
      </c>
      <c r="E879" s="196" t="s">
        <v>1030</v>
      </c>
      <c r="F879" s="197" t="s">
        <v>1031</v>
      </c>
      <c r="G879" s="198" t="s">
        <v>320</v>
      </c>
      <c r="H879" s="199">
        <v>13.6</v>
      </c>
      <c r="I879" s="200"/>
      <c r="J879" s="201">
        <f>ROUND(I879*H879,2)</f>
        <v>0</v>
      </c>
      <c r="K879" s="197" t="s">
        <v>21</v>
      </c>
      <c r="L879" s="41"/>
      <c r="M879" s="202" t="s">
        <v>21</v>
      </c>
      <c r="N879" s="203" t="s">
        <v>44</v>
      </c>
      <c r="O879" s="66"/>
      <c r="P879" s="204">
        <f>O879*H879</f>
        <v>0</v>
      </c>
      <c r="Q879" s="204">
        <v>2.6</v>
      </c>
      <c r="R879" s="204">
        <f>Q879*H879</f>
        <v>35.36</v>
      </c>
      <c r="S879" s="204">
        <v>0</v>
      </c>
      <c r="T879" s="205">
        <f>S879*H879</f>
        <v>0</v>
      </c>
      <c r="U879" s="36"/>
      <c r="V879" s="36"/>
      <c r="W879" s="36"/>
      <c r="X879" s="36"/>
      <c r="Y879" s="36"/>
      <c r="Z879" s="36"/>
      <c r="AA879" s="36"/>
      <c r="AB879" s="36"/>
      <c r="AC879" s="36"/>
      <c r="AD879" s="36"/>
      <c r="AE879" s="36"/>
      <c r="AR879" s="206" t="s">
        <v>274</v>
      </c>
      <c r="AT879" s="206" t="s">
        <v>269</v>
      </c>
      <c r="AU879" s="206" t="s">
        <v>82</v>
      </c>
      <c r="AY879" s="19" t="s">
        <v>267</v>
      </c>
      <c r="BE879" s="207">
        <f>IF(N879="základní",J879,0)</f>
        <v>0</v>
      </c>
      <c r="BF879" s="207">
        <f>IF(N879="snížená",J879,0)</f>
        <v>0</v>
      </c>
      <c r="BG879" s="207">
        <f>IF(N879="zákl. přenesená",J879,0)</f>
        <v>0</v>
      </c>
      <c r="BH879" s="207">
        <f>IF(N879="sníž. přenesená",J879,0)</f>
        <v>0</v>
      </c>
      <c r="BI879" s="207">
        <f>IF(N879="nulová",J879,0)</f>
        <v>0</v>
      </c>
      <c r="BJ879" s="19" t="s">
        <v>80</v>
      </c>
      <c r="BK879" s="207">
        <f>ROUND(I879*H879,2)</f>
        <v>0</v>
      </c>
      <c r="BL879" s="19" t="s">
        <v>274</v>
      </c>
      <c r="BM879" s="206" t="s">
        <v>1032</v>
      </c>
    </row>
    <row r="880" spans="1:65" s="13" customFormat="1" x14ac:dyDescent="0.2">
      <c r="B880" s="212"/>
      <c r="C880" s="213"/>
      <c r="D880" s="208" t="s">
        <v>278</v>
      </c>
      <c r="E880" s="214" t="s">
        <v>21</v>
      </c>
      <c r="F880" s="215" t="s">
        <v>822</v>
      </c>
      <c r="G880" s="213"/>
      <c r="H880" s="214" t="s">
        <v>21</v>
      </c>
      <c r="I880" s="216"/>
      <c r="J880" s="213"/>
      <c r="K880" s="213"/>
      <c r="L880" s="217"/>
      <c r="M880" s="218"/>
      <c r="N880" s="219"/>
      <c r="O880" s="219"/>
      <c r="P880" s="219"/>
      <c r="Q880" s="219"/>
      <c r="R880" s="219"/>
      <c r="S880" s="219"/>
      <c r="T880" s="220"/>
      <c r="AT880" s="221" t="s">
        <v>278</v>
      </c>
      <c r="AU880" s="221" t="s">
        <v>82</v>
      </c>
      <c r="AV880" s="13" t="s">
        <v>80</v>
      </c>
      <c r="AW880" s="13" t="s">
        <v>35</v>
      </c>
      <c r="AX880" s="13" t="s">
        <v>73</v>
      </c>
      <c r="AY880" s="221" t="s">
        <v>267</v>
      </c>
    </row>
    <row r="881" spans="1:65" s="14" customFormat="1" x14ac:dyDescent="0.2">
      <c r="B881" s="222"/>
      <c r="C881" s="223"/>
      <c r="D881" s="208" t="s">
        <v>278</v>
      </c>
      <c r="E881" s="224" t="s">
        <v>21</v>
      </c>
      <c r="F881" s="225" t="s">
        <v>1033</v>
      </c>
      <c r="G881" s="223"/>
      <c r="H881" s="226">
        <v>13.6</v>
      </c>
      <c r="I881" s="227"/>
      <c r="J881" s="223"/>
      <c r="K881" s="223"/>
      <c r="L881" s="228"/>
      <c r="M881" s="229"/>
      <c r="N881" s="230"/>
      <c r="O881" s="230"/>
      <c r="P881" s="230"/>
      <c r="Q881" s="230"/>
      <c r="R881" s="230"/>
      <c r="S881" s="230"/>
      <c r="T881" s="231"/>
      <c r="AT881" s="232" t="s">
        <v>278</v>
      </c>
      <c r="AU881" s="232" t="s">
        <v>82</v>
      </c>
      <c r="AV881" s="14" t="s">
        <v>82</v>
      </c>
      <c r="AW881" s="14" t="s">
        <v>35</v>
      </c>
      <c r="AX881" s="14" t="s">
        <v>80</v>
      </c>
      <c r="AY881" s="232" t="s">
        <v>267</v>
      </c>
    </row>
    <row r="882" spans="1:65" s="2" customFormat="1" ht="16.5" customHeight="1" x14ac:dyDescent="0.2">
      <c r="A882" s="36"/>
      <c r="B882" s="37"/>
      <c r="C882" s="195" t="s">
        <v>1034</v>
      </c>
      <c r="D882" s="195" t="s">
        <v>269</v>
      </c>
      <c r="E882" s="196" t="s">
        <v>1035</v>
      </c>
      <c r="F882" s="197" t="s">
        <v>1036</v>
      </c>
      <c r="G882" s="198" t="s">
        <v>545</v>
      </c>
      <c r="H882" s="199">
        <v>3</v>
      </c>
      <c r="I882" s="200"/>
      <c r="J882" s="201">
        <f>ROUND(I882*H882,2)</f>
        <v>0</v>
      </c>
      <c r="K882" s="197" t="s">
        <v>21</v>
      </c>
      <c r="L882" s="41"/>
      <c r="M882" s="202" t="s">
        <v>21</v>
      </c>
      <c r="N882" s="203" t="s">
        <v>44</v>
      </c>
      <c r="O882" s="66"/>
      <c r="P882" s="204">
        <f>O882*H882</f>
        <v>0</v>
      </c>
      <c r="Q882" s="204">
        <v>0.02</v>
      </c>
      <c r="R882" s="204">
        <f>Q882*H882</f>
        <v>0.06</v>
      </c>
      <c r="S882" s="204">
        <v>0</v>
      </c>
      <c r="T882" s="205">
        <f>S882*H882</f>
        <v>0</v>
      </c>
      <c r="U882" s="36"/>
      <c r="V882" s="36"/>
      <c r="W882" s="36"/>
      <c r="X882" s="36"/>
      <c r="Y882" s="36"/>
      <c r="Z882" s="36"/>
      <c r="AA882" s="36"/>
      <c r="AB882" s="36"/>
      <c r="AC882" s="36"/>
      <c r="AD882" s="36"/>
      <c r="AE882" s="36"/>
      <c r="AR882" s="206" t="s">
        <v>274</v>
      </c>
      <c r="AT882" s="206" t="s">
        <v>269</v>
      </c>
      <c r="AU882" s="206" t="s">
        <v>82</v>
      </c>
      <c r="AY882" s="19" t="s">
        <v>267</v>
      </c>
      <c r="BE882" s="207">
        <f>IF(N882="základní",J882,0)</f>
        <v>0</v>
      </c>
      <c r="BF882" s="207">
        <f>IF(N882="snížená",J882,0)</f>
        <v>0</v>
      </c>
      <c r="BG882" s="207">
        <f>IF(N882="zákl. přenesená",J882,0)</f>
        <v>0</v>
      </c>
      <c r="BH882" s="207">
        <f>IF(N882="sníž. přenesená",J882,0)</f>
        <v>0</v>
      </c>
      <c r="BI882" s="207">
        <f>IF(N882="nulová",J882,0)</f>
        <v>0</v>
      </c>
      <c r="BJ882" s="19" t="s">
        <v>80</v>
      </c>
      <c r="BK882" s="207">
        <f>ROUND(I882*H882,2)</f>
        <v>0</v>
      </c>
      <c r="BL882" s="19" t="s">
        <v>274</v>
      </c>
      <c r="BM882" s="206" t="s">
        <v>1037</v>
      </c>
    </row>
    <row r="883" spans="1:65" s="13" customFormat="1" x14ac:dyDescent="0.2">
      <c r="B883" s="212"/>
      <c r="C883" s="213"/>
      <c r="D883" s="208" t="s">
        <v>278</v>
      </c>
      <c r="E883" s="214" t="s">
        <v>21</v>
      </c>
      <c r="F883" s="215" t="s">
        <v>1038</v>
      </c>
      <c r="G883" s="213"/>
      <c r="H883" s="214" t="s">
        <v>21</v>
      </c>
      <c r="I883" s="216"/>
      <c r="J883" s="213"/>
      <c r="K883" s="213"/>
      <c r="L883" s="217"/>
      <c r="M883" s="218"/>
      <c r="N883" s="219"/>
      <c r="O883" s="219"/>
      <c r="P883" s="219"/>
      <c r="Q883" s="219"/>
      <c r="R883" s="219"/>
      <c r="S883" s="219"/>
      <c r="T883" s="220"/>
      <c r="AT883" s="221" t="s">
        <v>278</v>
      </c>
      <c r="AU883" s="221" t="s">
        <v>82</v>
      </c>
      <c r="AV883" s="13" t="s">
        <v>80</v>
      </c>
      <c r="AW883" s="13" t="s">
        <v>35</v>
      </c>
      <c r="AX883" s="13" t="s">
        <v>73</v>
      </c>
      <c r="AY883" s="221" t="s">
        <v>267</v>
      </c>
    </row>
    <row r="884" spans="1:65" s="14" customFormat="1" x14ac:dyDescent="0.2">
      <c r="B884" s="222"/>
      <c r="C884" s="223"/>
      <c r="D884" s="208" t="s">
        <v>278</v>
      </c>
      <c r="E884" s="224" t="s">
        <v>21</v>
      </c>
      <c r="F884" s="225" t="s">
        <v>142</v>
      </c>
      <c r="G884" s="223"/>
      <c r="H884" s="226">
        <v>3</v>
      </c>
      <c r="I884" s="227"/>
      <c r="J884" s="223"/>
      <c r="K884" s="223"/>
      <c r="L884" s="228"/>
      <c r="M884" s="229"/>
      <c r="N884" s="230"/>
      <c r="O884" s="230"/>
      <c r="P884" s="230"/>
      <c r="Q884" s="230"/>
      <c r="R884" s="230"/>
      <c r="S884" s="230"/>
      <c r="T884" s="231"/>
      <c r="AT884" s="232" t="s">
        <v>278</v>
      </c>
      <c r="AU884" s="232" t="s">
        <v>82</v>
      </c>
      <c r="AV884" s="14" t="s">
        <v>82</v>
      </c>
      <c r="AW884" s="14" t="s">
        <v>35</v>
      </c>
      <c r="AX884" s="14" t="s">
        <v>80</v>
      </c>
      <c r="AY884" s="232" t="s">
        <v>267</v>
      </c>
    </row>
    <row r="885" spans="1:65" s="2" customFormat="1" ht="16.5" customHeight="1" x14ac:dyDescent="0.2">
      <c r="A885" s="36"/>
      <c r="B885" s="37"/>
      <c r="C885" s="195" t="s">
        <v>1039</v>
      </c>
      <c r="D885" s="195" t="s">
        <v>269</v>
      </c>
      <c r="E885" s="196" t="s">
        <v>1040</v>
      </c>
      <c r="F885" s="197" t="s">
        <v>1041</v>
      </c>
      <c r="G885" s="198" t="s">
        <v>545</v>
      </c>
      <c r="H885" s="199">
        <v>10</v>
      </c>
      <c r="I885" s="200"/>
      <c r="J885" s="201">
        <f>ROUND(I885*H885,2)</f>
        <v>0</v>
      </c>
      <c r="K885" s="197" t="s">
        <v>21</v>
      </c>
      <c r="L885" s="41"/>
      <c r="M885" s="202" t="s">
        <v>21</v>
      </c>
      <c r="N885" s="203" t="s">
        <v>44</v>
      </c>
      <c r="O885" s="66"/>
      <c r="P885" s="204">
        <f>O885*H885</f>
        <v>0</v>
      </c>
      <c r="Q885" s="204">
        <v>0.02</v>
      </c>
      <c r="R885" s="204">
        <f>Q885*H885</f>
        <v>0.2</v>
      </c>
      <c r="S885" s="204">
        <v>0</v>
      </c>
      <c r="T885" s="205">
        <f>S885*H885</f>
        <v>0</v>
      </c>
      <c r="U885" s="36"/>
      <c r="V885" s="36"/>
      <c r="W885" s="36"/>
      <c r="X885" s="36"/>
      <c r="Y885" s="36"/>
      <c r="Z885" s="36"/>
      <c r="AA885" s="36"/>
      <c r="AB885" s="36"/>
      <c r="AC885" s="36"/>
      <c r="AD885" s="36"/>
      <c r="AE885" s="36"/>
      <c r="AR885" s="206" t="s">
        <v>274</v>
      </c>
      <c r="AT885" s="206" t="s">
        <v>269</v>
      </c>
      <c r="AU885" s="206" t="s">
        <v>82</v>
      </c>
      <c r="AY885" s="19" t="s">
        <v>267</v>
      </c>
      <c r="BE885" s="207">
        <f>IF(N885="základní",J885,0)</f>
        <v>0</v>
      </c>
      <c r="BF885" s="207">
        <f>IF(N885="snížená",J885,0)</f>
        <v>0</v>
      </c>
      <c r="BG885" s="207">
        <f>IF(N885="zákl. přenesená",J885,0)</f>
        <v>0</v>
      </c>
      <c r="BH885" s="207">
        <f>IF(N885="sníž. přenesená",J885,0)</f>
        <v>0</v>
      </c>
      <c r="BI885" s="207">
        <f>IF(N885="nulová",J885,0)</f>
        <v>0</v>
      </c>
      <c r="BJ885" s="19" t="s">
        <v>80</v>
      </c>
      <c r="BK885" s="207">
        <f>ROUND(I885*H885,2)</f>
        <v>0</v>
      </c>
      <c r="BL885" s="19" t="s">
        <v>274</v>
      </c>
      <c r="BM885" s="206" t="s">
        <v>1042</v>
      </c>
    </row>
    <row r="886" spans="1:65" s="13" customFormat="1" x14ac:dyDescent="0.2">
      <c r="B886" s="212"/>
      <c r="C886" s="213"/>
      <c r="D886" s="208" t="s">
        <v>278</v>
      </c>
      <c r="E886" s="214" t="s">
        <v>21</v>
      </c>
      <c r="F886" s="215" t="s">
        <v>1038</v>
      </c>
      <c r="G886" s="213"/>
      <c r="H886" s="214" t="s">
        <v>21</v>
      </c>
      <c r="I886" s="216"/>
      <c r="J886" s="213"/>
      <c r="K886" s="213"/>
      <c r="L886" s="217"/>
      <c r="M886" s="218"/>
      <c r="N886" s="219"/>
      <c r="O886" s="219"/>
      <c r="P886" s="219"/>
      <c r="Q886" s="219"/>
      <c r="R886" s="219"/>
      <c r="S886" s="219"/>
      <c r="T886" s="220"/>
      <c r="AT886" s="221" t="s">
        <v>278</v>
      </c>
      <c r="AU886" s="221" t="s">
        <v>82</v>
      </c>
      <c r="AV886" s="13" t="s">
        <v>80</v>
      </c>
      <c r="AW886" s="13" t="s">
        <v>35</v>
      </c>
      <c r="AX886" s="13" t="s">
        <v>73</v>
      </c>
      <c r="AY886" s="221" t="s">
        <v>267</v>
      </c>
    </row>
    <row r="887" spans="1:65" s="14" customFormat="1" x14ac:dyDescent="0.2">
      <c r="B887" s="222"/>
      <c r="C887" s="223"/>
      <c r="D887" s="208" t="s">
        <v>278</v>
      </c>
      <c r="E887" s="224" t="s">
        <v>21</v>
      </c>
      <c r="F887" s="225" t="s">
        <v>371</v>
      </c>
      <c r="G887" s="223"/>
      <c r="H887" s="226">
        <v>10</v>
      </c>
      <c r="I887" s="227"/>
      <c r="J887" s="223"/>
      <c r="K887" s="223"/>
      <c r="L887" s="228"/>
      <c r="M887" s="229"/>
      <c r="N887" s="230"/>
      <c r="O887" s="230"/>
      <c r="P887" s="230"/>
      <c r="Q887" s="230"/>
      <c r="R887" s="230"/>
      <c r="S887" s="230"/>
      <c r="T887" s="231"/>
      <c r="AT887" s="232" t="s">
        <v>278</v>
      </c>
      <c r="AU887" s="232" t="s">
        <v>82</v>
      </c>
      <c r="AV887" s="14" t="s">
        <v>82</v>
      </c>
      <c r="AW887" s="14" t="s">
        <v>35</v>
      </c>
      <c r="AX887" s="14" t="s">
        <v>80</v>
      </c>
      <c r="AY887" s="232" t="s">
        <v>267</v>
      </c>
    </row>
    <row r="888" spans="1:65" s="12" customFormat="1" ht="20.85" customHeight="1" x14ac:dyDescent="0.2">
      <c r="B888" s="179"/>
      <c r="C888" s="180"/>
      <c r="D888" s="181" t="s">
        <v>72</v>
      </c>
      <c r="E888" s="193" t="s">
        <v>788</v>
      </c>
      <c r="F888" s="193" t="s">
        <v>1043</v>
      </c>
      <c r="G888" s="180"/>
      <c r="H888" s="180"/>
      <c r="I888" s="183"/>
      <c r="J888" s="194">
        <f>BK888</f>
        <v>0</v>
      </c>
      <c r="K888" s="180"/>
      <c r="L888" s="185"/>
      <c r="M888" s="186"/>
      <c r="N888" s="187"/>
      <c r="O888" s="187"/>
      <c r="P888" s="188">
        <f>SUM(P889:P934)</f>
        <v>0</v>
      </c>
      <c r="Q888" s="187"/>
      <c r="R888" s="188">
        <f>SUM(R889:R934)</f>
        <v>5.9721544399999988</v>
      </c>
      <c r="S888" s="187"/>
      <c r="T888" s="189">
        <f>SUM(T889:T934)</f>
        <v>0</v>
      </c>
      <c r="AR888" s="190" t="s">
        <v>80</v>
      </c>
      <c r="AT888" s="191" t="s">
        <v>72</v>
      </c>
      <c r="AU888" s="191" t="s">
        <v>82</v>
      </c>
      <c r="AY888" s="190" t="s">
        <v>267</v>
      </c>
      <c r="BK888" s="192">
        <f>SUM(BK889:BK934)</f>
        <v>0</v>
      </c>
    </row>
    <row r="889" spans="1:65" s="2" customFormat="1" ht="21.75" customHeight="1" x14ac:dyDescent="0.2">
      <c r="A889" s="36"/>
      <c r="B889" s="37"/>
      <c r="C889" s="195" t="s">
        <v>1044</v>
      </c>
      <c r="D889" s="195" t="s">
        <v>269</v>
      </c>
      <c r="E889" s="196" t="s">
        <v>1045</v>
      </c>
      <c r="F889" s="197" t="s">
        <v>1046</v>
      </c>
      <c r="G889" s="198" t="s">
        <v>320</v>
      </c>
      <c r="H889" s="199">
        <v>2.056</v>
      </c>
      <c r="I889" s="200"/>
      <c r="J889" s="201">
        <f>ROUND(I889*H889,2)</f>
        <v>0</v>
      </c>
      <c r="K889" s="197" t="s">
        <v>273</v>
      </c>
      <c r="L889" s="41"/>
      <c r="M889" s="202" t="s">
        <v>21</v>
      </c>
      <c r="N889" s="203" t="s">
        <v>44</v>
      </c>
      <c r="O889" s="66"/>
      <c r="P889" s="204">
        <f>O889*H889</f>
        <v>0</v>
      </c>
      <c r="Q889" s="204">
        <v>2.4533700000000001</v>
      </c>
      <c r="R889" s="204">
        <f>Q889*H889</f>
        <v>5.0441287199999998</v>
      </c>
      <c r="S889" s="204">
        <v>0</v>
      </c>
      <c r="T889" s="205">
        <f>S889*H889</f>
        <v>0</v>
      </c>
      <c r="U889" s="36"/>
      <c r="V889" s="36"/>
      <c r="W889" s="36"/>
      <c r="X889" s="36"/>
      <c r="Y889" s="36"/>
      <c r="Z889" s="36"/>
      <c r="AA889" s="36"/>
      <c r="AB889" s="36"/>
      <c r="AC889" s="36"/>
      <c r="AD889" s="36"/>
      <c r="AE889" s="36"/>
      <c r="AR889" s="206" t="s">
        <v>274</v>
      </c>
      <c r="AT889" s="206" t="s">
        <v>269</v>
      </c>
      <c r="AU889" s="206" t="s">
        <v>142</v>
      </c>
      <c r="AY889" s="19" t="s">
        <v>267</v>
      </c>
      <c r="BE889" s="207">
        <f>IF(N889="základní",J889,0)</f>
        <v>0</v>
      </c>
      <c r="BF889" s="207">
        <f>IF(N889="snížená",J889,0)</f>
        <v>0</v>
      </c>
      <c r="BG889" s="207">
        <f>IF(N889="zákl. přenesená",J889,0)</f>
        <v>0</v>
      </c>
      <c r="BH889" s="207">
        <f>IF(N889="sníž. přenesená",J889,0)</f>
        <v>0</v>
      </c>
      <c r="BI889" s="207">
        <f>IF(N889="nulová",J889,0)</f>
        <v>0</v>
      </c>
      <c r="BJ889" s="19" t="s">
        <v>80</v>
      </c>
      <c r="BK889" s="207">
        <f>ROUND(I889*H889,2)</f>
        <v>0</v>
      </c>
      <c r="BL889" s="19" t="s">
        <v>274</v>
      </c>
      <c r="BM889" s="206" t="s">
        <v>1047</v>
      </c>
    </row>
    <row r="890" spans="1:65" s="13" customFormat="1" x14ac:dyDescent="0.2">
      <c r="B890" s="212"/>
      <c r="C890" s="213"/>
      <c r="D890" s="208" t="s">
        <v>278</v>
      </c>
      <c r="E890" s="214" t="s">
        <v>21</v>
      </c>
      <c r="F890" s="215" t="s">
        <v>761</v>
      </c>
      <c r="G890" s="213"/>
      <c r="H890" s="214" t="s">
        <v>21</v>
      </c>
      <c r="I890" s="216"/>
      <c r="J890" s="213"/>
      <c r="K890" s="213"/>
      <c r="L890" s="217"/>
      <c r="M890" s="218"/>
      <c r="N890" s="219"/>
      <c r="O890" s="219"/>
      <c r="P890" s="219"/>
      <c r="Q890" s="219"/>
      <c r="R890" s="219"/>
      <c r="S890" s="219"/>
      <c r="T890" s="220"/>
      <c r="AT890" s="221" t="s">
        <v>278</v>
      </c>
      <c r="AU890" s="221" t="s">
        <v>142</v>
      </c>
      <c r="AV890" s="13" t="s">
        <v>80</v>
      </c>
      <c r="AW890" s="13" t="s">
        <v>35</v>
      </c>
      <c r="AX890" s="13" t="s">
        <v>73</v>
      </c>
      <c r="AY890" s="221" t="s">
        <v>267</v>
      </c>
    </row>
    <row r="891" spans="1:65" s="13" customFormat="1" x14ac:dyDescent="0.2">
      <c r="B891" s="212"/>
      <c r="C891" s="213"/>
      <c r="D891" s="208" t="s">
        <v>278</v>
      </c>
      <c r="E891" s="214" t="s">
        <v>21</v>
      </c>
      <c r="F891" s="215" t="s">
        <v>1048</v>
      </c>
      <c r="G891" s="213"/>
      <c r="H891" s="214" t="s">
        <v>21</v>
      </c>
      <c r="I891" s="216"/>
      <c r="J891" s="213"/>
      <c r="K891" s="213"/>
      <c r="L891" s="217"/>
      <c r="M891" s="218"/>
      <c r="N891" s="219"/>
      <c r="O891" s="219"/>
      <c r="P891" s="219"/>
      <c r="Q891" s="219"/>
      <c r="R891" s="219"/>
      <c r="S891" s="219"/>
      <c r="T891" s="220"/>
      <c r="AT891" s="221" t="s">
        <v>278</v>
      </c>
      <c r="AU891" s="221" t="s">
        <v>142</v>
      </c>
      <c r="AV891" s="13" t="s">
        <v>80</v>
      </c>
      <c r="AW891" s="13" t="s">
        <v>35</v>
      </c>
      <c r="AX891" s="13" t="s">
        <v>73</v>
      </c>
      <c r="AY891" s="221" t="s">
        <v>267</v>
      </c>
    </row>
    <row r="892" spans="1:65" s="13" customFormat="1" x14ac:dyDescent="0.2">
      <c r="B892" s="212"/>
      <c r="C892" s="213"/>
      <c r="D892" s="208" t="s">
        <v>278</v>
      </c>
      <c r="E892" s="214" t="s">
        <v>21</v>
      </c>
      <c r="F892" s="215" t="s">
        <v>1049</v>
      </c>
      <c r="G892" s="213"/>
      <c r="H892" s="214" t="s">
        <v>21</v>
      </c>
      <c r="I892" s="216"/>
      <c r="J892" s="213"/>
      <c r="K892" s="213"/>
      <c r="L892" s="217"/>
      <c r="M892" s="218"/>
      <c r="N892" s="219"/>
      <c r="O892" s="219"/>
      <c r="P892" s="219"/>
      <c r="Q892" s="219"/>
      <c r="R892" s="219"/>
      <c r="S892" s="219"/>
      <c r="T892" s="220"/>
      <c r="AT892" s="221" t="s">
        <v>278</v>
      </c>
      <c r="AU892" s="221" t="s">
        <v>142</v>
      </c>
      <c r="AV892" s="13" t="s">
        <v>80</v>
      </c>
      <c r="AW892" s="13" t="s">
        <v>35</v>
      </c>
      <c r="AX892" s="13" t="s">
        <v>73</v>
      </c>
      <c r="AY892" s="221" t="s">
        <v>267</v>
      </c>
    </row>
    <row r="893" spans="1:65" s="14" customFormat="1" x14ac:dyDescent="0.2">
      <c r="B893" s="222"/>
      <c r="C893" s="223"/>
      <c r="D893" s="208" t="s">
        <v>278</v>
      </c>
      <c r="E893" s="224" t="s">
        <v>21</v>
      </c>
      <c r="F893" s="225" t="s">
        <v>1050</v>
      </c>
      <c r="G893" s="223"/>
      <c r="H893" s="226">
        <v>0.47499999999999998</v>
      </c>
      <c r="I893" s="227"/>
      <c r="J893" s="223"/>
      <c r="K893" s="223"/>
      <c r="L893" s="228"/>
      <c r="M893" s="229"/>
      <c r="N893" s="230"/>
      <c r="O893" s="230"/>
      <c r="P893" s="230"/>
      <c r="Q893" s="230"/>
      <c r="R893" s="230"/>
      <c r="S893" s="230"/>
      <c r="T893" s="231"/>
      <c r="AT893" s="232" t="s">
        <v>278</v>
      </c>
      <c r="AU893" s="232" t="s">
        <v>142</v>
      </c>
      <c r="AV893" s="14" t="s">
        <v>82</v>
      </c>
      <c r="AW893" s="14" t="s">
        <v>35</v>
      </c>
      <c r="AX893" s="14" t="s">
        <v>73</v>
      </c>
      <c r="AY893" s="232" t="s">
        <v>267</v>
      </c>
    </row>
    <row r="894" spans="1:65" s="13" customFormat="1" x14ac:dyDescent="0.2">
      <c r="B894" s="212"/>
      <c r="C894" s="213"/>
      <c r="D894" s="208" t="s">
        <v>278</v>
      </c>
      <c r="E894" s="214" t="s">
        <v>21</v>
      </c>
      <c r="F894" s="215" t="s">
        <v>1051</v>
      </c>
      <c r="G894" s="213"/>
      <c r="H894" s="214" t="s">
        <v>21</v>
      </c>
      <c r="I894" s="216"/>
      <c r="J894" s="213"/>
      <c r="K894" s="213"/>
      <c r="L894" s="217"/>
      <c r="M894" s="218"/>
      <c r="N894" s="219"/>
      <c r="O894" s="219"/>
      <c r="P894" s="219"/>
      <c r="Q894" s="219"/>
      <c r="R894" s="219"/>
      <c r="S894" s="219"/>
      <c r="T894" s="220"/>
      <c r="AT894" s="221" t="s">
        <v>278</v>
      </c>
      <c r="AU894" s="221" t="s">
        <v>142</v>
      </c>
      <c r="AV894" s="13" t="s">
        <v>80</v>
      </c>
      <c r="AW894" s="13" t="s">
        <v>35</v>
      </c>
      <c r="AX894" s="13" t="s">
        <v>73</v>
      </c>
      <c r="AY894" s="221" t="s">
        <v>267</v>
      </c>
    </row>
    <row r="895" spans="1:65" s="14" customFormat="1" x14ac:dyDescent="0.2">
      <c r="B895" s="222"/>
      <c r="C895" s="223"/>
      <c r="D895" s="208" t="s">
        <v>278</v>
      </c>
      <c r="E895" s="224" t="s">
        <v>21</v>
      </c>
      <c r="F895" s="225" t="s">
        <v>1052</v>
      </c>
      <c r="G895" s="223"/>
      <c r="H895" s="226">
        <v>0.46100000000000002</v>
      </c>
      <c r="I895" s="227"/>
      <c r="J895" s="223"/>
      <c r="K895" s="223"/>
      <c r="L895" s="228"/>
      <c r="M895" s="229"/>
      <c r="N895" s="230"/>
      <c r="O895" s="230"/>
      <c r="P895" s="230"/>
      <c r="Q895" s="230"/>
      <c r="R895" s="230"/>
      <c r="S895" s="230"/>
      <c r="T895" s="231"/>
      <c r="AT895" s="232" t="s">
        <v>278</v>
      </c>
      <c r="AU895" s="232" t="s">
        <v>142</v>
      </c>
      <c r="AV895" s="14" t="s">
        <v>82</v>
      </c>
      <c r="AW895" s="14" t="s">
        <v>35</v>
      </c>
      <c r="AX895" s="14" t="s">
        <v>73</v>
      </c>
      <c r="AY895" s="232" t="s">
        <v>267</v>
      </c>
    </row>
    <row r="896" spans="1:65" s="13" customFormat="1" x14ac:dyDescent="0.2">
      <c r="B896" s="212"/>
      <c r="C896" s="213"/>
      <c r="D896" s="208" t="s">
        <v>278</v>
      </c>
      <c r="E896" s="214" t="s">
        <v>21</v>
      </c>
      <c r="F896" s="215" t="s">
        <v>1053</v>
      </c>
      <c r="G896" s="213"/>
      <c r="H896" s="214" t="s">
        <v>21</v>
      </c>
      <c r="I896" s="216"/>
      <c r="J896" s="213"/>
      <c r="K896" s="213"/>
      <c r="L896" s="217"/>
      <c r="M896" s="218"/>
      <c r="N896" s="219"/>
      <c r="O896" s="219"/>
      <c r="P896" s="219"/>
      <c r="Q896" s="219"/>
      <c r="R896" s="219"/>
      <c r="S896" s="219"/>
      <c r="T896" s="220"/>
      <c r="AT896" s="221" t="s">
        <v>278</v>
      </c>
      <c r="AU896" s="221" t="s">
        <v>142</v>
      </c>
      <c r="AV896" s="13" t="s">
        <v>80</v>
      </c>
      <c r="AW896" s="13" t="s">
        <v>35</v>
      </c>
      <c r="AX896" s="13" t="s">
        <v>73</v>
      </c>
      <c r="AY896" s="221" t="s">
        <v>267</v>
      </c>
    </row>
    <row r="897" spans="1:65" s="14" customFormat="1" x14ac:dyDescent="0.2">
      <c r="B897" s="222"/>
      <c r="C897" s="223"/>
      <c r="D897" s="208" t="s">
        <v>278</v>
      </c>
      <c r="E897" s="224" t="s">
        <v>21</v>
      </c>
      <c r="F897" s="225" t="s">
        <v>1054</v>
      </c>
      <c r="G897" s="223"/>
      <c r="H897" s="226">
        <v>0.57999999999999996</v>
      </c>
      <c r="I897" s="227"/>
      <c r="J897" s="223"/>
      <c r="K897" s="223"/>
      <c r="L897" s="228"/>
      <c r="M897" s="229"/>
      <c r="N897" s="230"/>
      <c r="O897" s="230"/>
      <c r="P897" s="230"/>
      <c r="Q897" s="230"/>
      <c r="R897" s="230"/>
      <c r="S897" s="230"/>
      <c r="T897" s="231"/>
      <c r="AT897" s="232" t="s">
        <v>278</v>
      </c>
      <c r="AU897" s="232" t="s">
        <v>142</v>
      </c>
      <c r="AV897" s="14" t="s">
        <v>82</v>
      </c>
      <c r="AW897" s="14" t="s">
        <v>35</v>
      </c>
      <c r="AX897" s="14" t="s">
        <v>73</v>
      </c>
      <c r="AY897" s="232" t="s">
        <v>267</v>
      </c>
    </row>
    <row r="898" spans="1:65" s="13" customFormat="1" x14ac:dyDescent="0.2">
      <c r="B898" s="212"/>
      <c r="C898" s="213"/>
      <c r="D898" s="208" t="s">
        <v>278</v>
      </c>
      <c r="E898" s="214" t="s">
        <v>21</v>
      </c>
      <c r="F898" s="215" t="s">
        <v>1055</v>
      </c>
      <c r="G898" s="213"/>
      <c r="H898" s="214" t="s">
        <v>21</v>
      </c>
      <c r="I898" s="216"/>
      <c r="J898" s="213"/>
      <c r="K898" s="213"/>
      <c r="L898" s="217"/>
      <c r="M898" s="218"/>
      <c r="N898" s="219"/>
      <c r="O898" s="219"/>
      <c r="P898" s="219"/>
      <c r="Q898" s="219"/>
      <c r="R898" s="219"/>
      <c r="S898" s="219"/>
      <c r="T898" s="220"/>
      <c r="AT898" s="221" t="s">
        <v>278</v>
      </c>
      <c r="AU898" s="221" t="s">
        <v>142</v>
      </c>
      <c r="AV898" s="13" t="s">
        <v>80</v>
      </c>
      <c r="AW898" s="13" t="s">
        <v>35</v>
      </c>
      <c r="AX898" s="13" t="s">
        <v>73</v>
      </c>
      <c r="AY898" s="221" t="s">
        <v>267</v>
      </c>
    </row>
    <row r="899" spans="1:65" s="14" customFormat="1" x14ac:dyDescent="0.2">
      <c r="B899" s="222"/>
      <c r="C899" s="223"/>
      <c r="D899" s="208" t="s">
        <v>278</v>
      </c>
      <c r="E899" s="224" t="s">
        <v>21</v>
      </c>
      <c r="F899" s="225" t="s">
        <v>1056</v>
      </c>
      <c r="G899" s="223"/>
      <c r="H899" s="226">
        <v>0.54</v>
      </c>
      <c r="I899" s="227"/>
      <c r="J899" s="223"/>
      <c r="K899" s="223"/>
      <c r="L899" s="228"/>
      <c r="M899" s="229"/>
      <c r="N899" s="230"/>
      <c r="O899" s="230"/>
      <c r="P899" s="230"/>
      <c r="Q899" s="230"/>
      <c r="R899" s="230"/>
      <c r="S899" s="230"/>
      <c r="T899" s="231"/>
      <c r="AT899" s="232" t="s">
        <v>278</v>
      </c>
      <c r="AU899" s="232" t="s">
        <v>142</v>
      </c>
      <c r="AV899" s="14" t="s">
        <v>82</v>
      </c>
      <c r="AW899" s="14" t="s">
        <v>35</v>
      </c>
      <c r="AX899" s="14" t="s">
        <v>73</v>
      </c>
      <c r="AY899" s="232" t="s">
        <v>267</v>
      </c>
    </row>
    <row r="900" spans="1:65" s="16" customFormat="1" x14ac:dyDescent="0.2">
      <c r="B900" s="244"/>
      <c r="C900" s="245"/>
      <c r="D900" s="208" t="s">
        <v>278</v>
      </c>
      <c r="E900" s="246" t="s">
        <v>21</v>
      </c>
      <c r="F900" s="247" t="s">
        <v>355</v>
      </c>
      <c r="G900" s="245"/>
      <c r="H900" s="248">
        <v>2.056</v>
      </c>
      <c r="I900" s="249"/>
      <c r="J900" s="245"/>
      <c r="K900" s="245"/>
      <c r="L900" s="250"/>
      <c r="M900" s="251"/>
      <c r="N900" s="252"/>
      <c r="O900" s="252"/>
      <c r="P900" s="252"/>
      <c r="Q900" s="252"/>
      <c r="R900" s="252"/>
      <c r="S900" s="252"/>
      <c r="T900" s="253"/>
      <c r="AT900" s="254" t="s">
        <v>278</v>
      </c>
      <c r="AU900" s="254" t="s">
        <v>142</v>
      </c>
      <c r="AV900" s="16" t="s">
        <v>274</v>
      </c>
      <c r="AW900" s="16" t="s">
        <v>35</v>
      </c>
      <c r="AX900" s="16" t="s">
        <v>80</v>
      </c>
      <c r="AY900" s="254" t="s">
        <v>267</v>
      </c>
    </row>
    <row r="901" spans="1:65" s="2" customFormat="1" ht="21.75" customHeight="1" x14ac:dyDescent="0.2">
      <c r="A901" s="36"/>
      <c r="B901" s="37"/>
      <c r="C901" s="195" t="s">
        <v>1057</v>
      </c>
      <c r="D901" s="195" t="s">
        <v>269</v>
      </c>
      <c r="E901" s="196" t="s">
        <v>1058</v>
      </c>
      <c r="F901" s="197" t="s">
        <v>1059</v>
      </c>
      <c r="G901" s="198" t="s">
        <v>395</v>
      </c>
      <c r="H901" s="199">
        <v>0.23</v>
      </c>
      <c r="I901" s="200"/>
      <c r="J901" s="201">
        <f>ROUND(I901*H901,2)</f>
        <v>0</v>
      </c>
      <c r="K901" s="197" t="s">
        <v>273</v>
      </c>
      <c r="L901" s="41"/>
      <c r="M901" s="202" t="s">
        <v>21</v>
      </c>
      <c r="N901" s="203" t="s">
        <v>44</v>
      </c>
      <c r="O901" s="66"/>
      <c r="P901" s="204">
        <f>O901*H901</f>
        <v>0</v>
      </c>
      <c r="Q901" s="204">
        <v>1.04887</v>
      </c>
      <c r="R901" s="204">
        <f>Q901*H901</f>
        <v>0.24124010000000001</v>
      </c>
      <c r="S901" s="204">
        <v>0</v>
      </c>
      <c r="T901" s="205">
        <f>S901*H901</f>
        <v>0</v>
      </c>
      <c r="U901" s="36"/>
      <c r="V901" s="36"/>
      <c r="W901" s="36"/>
      <c r="X901" s="36"/>
      <c r="Y901" s="36"/>
      <c r="Z901" s="36"/>
      <c r="AA901" s="36"/>
      <c r="AB901" s="36"/>
      <c r="AC901" s="36"/>
      <c r="AD901" s="36"/>
      <c r="AE901" s="36"/>
      <c r="AR901" s="206" t="s">
        <v>274</v>
      </c>
      <c r="AT901" s="206" t="s">
        <v>269</v>
      </c>
      <c r="AU901" s="206" t="s">
        <v>142</v>
      </c>
      <c r="AY901" s="19" t="s">
        <v>267</v>
      </c>
      <c r="BE901" s="207">
        <f>IF(N901="základní",J901,0)</f>
        <v>0</v>
      </c>
      <c r="BF901" s="207">
        <f>IF(N901="snížená",J901,0)</f>
        <v>0</v>
      </c>
      <c r="BG901" s="207">
        <f>IF(N901="zákl. přenesená",J901,0)</f>
        <v>0</v>
      </c>
      <c r="BH901" s="207">
        <f>IF(N901="sníž. přenesená",J901,0)</f>
        <v>0</v>
      </c>
      <c r="BI901" s="207">
        <f>IF(N901="nulová",J901,0)</f>
        <v>0</v>
      </c>
      <c r="BJ901" s="19" t="s">
        <v>80</v>
      </c>
      <c r="BK901" s="207">
        <f>ROUND(I901*H901,2)</f>
        <v>0</v>
      </c>
      <c r="BL901" s="19" t="s">
        <v>274</v>
      </c>
      <c r="BM901" s="206" t="s">
        <v>1060</v>
      </c>
    </row>
    <row r="902" spans="1:65" s="13" customFormat="1" x14ac:dyDescent="0.2">
      <c r="B902" s="212"/>
      <c r="C902" s="213"/>
      <c r="D902" s="208" t="s">
        <v>278</v>
      </c>
      <c r="E902" s="214" t="s">
        <v>21</v>
      </c>
      <c r="F902" s="215" t="s">
        <v>1061</v>
      </c>
      <c r="G902" s="213"/>
      <c r="H902" s="214" t="s">
        <v>21</v>
      </c>
      <c r="I902" s="216"/>
      <c r="J902" s="213"/>
      <c r="K902" s="213"/>
      <c r="L902" s="217"/>
      <c r="M902" s="218"/>
      <c r="N902" s="219"/>
      <c r="O902" s="219"/>
      <c r="P902" s="219"/>
      <c r="Q902" s="219"/>
      <c r="R902" s="219"/>
      <c r="S902" s="219"/>
      <c r="T902" s="220"/>
      <c r="AT902" s="221" t="s">
        <v>278</v>
      </c>
      <c r="AU902" s="221" t="s">
        <v>142</v>
      </c>
      <c r="AV902" s="13" t="s">
        <v>80</v>
      </c>
      <c r="AW902" s="13" t="s">
        <v>35</v>
      </c>
      <c r="AX902" s="13" t="s">
        <v>73</v>
      </c>
      <c r="AY902" s="221" t="s">
        <v>267</v>
      </c>
    </row>
    <row r="903" spans="1:65" s="14" customFormat="1" x14ac:dyDescent="0.2">
      <c r="B903" s="222"/>
      <c r="C903" s="223"/>
      <c r="D903" s="208" t="s">
        <v>278</v>
      </c>
      <c r="E903" s="224" t="s">
        <v>21</v>
      </c>
      <c r="F903" s="225" t="s">
        <v>1062</v>
      </c>
      <c r="G903" s="223"/>
      <c r="H903" s="226">
        <v>0.22</v>
      </c>
      <c r="I903" s="227"/>
      <c r="J903" s="223"/>
      <c r="K903" s="223"/>
      <c r="L903" s="228"/>
      <c r="M903" s="229"/>
      <c r="N903" s="230"/>
      <c r="O903" s="230"/>
      <c r="P903" s="230"/>
      <c r="Q903" s="230"/>
      <c r="R903" s="230"/>
      <c r="S903" s="230"/>
      <c r="T903" s="231"/>
      <c r="AT903" s="232" t="s">
        <v>278</v>
      </c>
      <c r="AU903" s="232" t="s">
        <v>142</v>
      </c>
      <c r="AV903" s="14" t="s">
        <v>82</v>
      </c>
      <c r="AW903" s="14" t="s">
        <v>35</v>
      </c>
      <c r="AX903" s="14" t="s">
        <v>73</v>
      </c>
      <c r="AY903" s="232" t="s">
        <v>267</v>
      </c>
    </row>
    <row r="904" spans="1:65" s="13" customFormat="1" x14ac:dyDescent="0.2">
      <c r="B904" s="212"/>
      <c r="C904" s="213"/>
      <c r="D904" s="208" t="s">
        <v>278</v>
      </c>
      <c r="E904" s="214" t="s">
        <v>21</v>
      </c>
      <c r="F904" s="215" t="s">
        <v>941</v>
      </c>
      <c r="G904" s="213"/>
      <c r="H904" s="214" t="s">
        <v>21</v>
      </c>
      <c r="I904" s="216"/>
      <c r="J904" s="213"/>
      <c r="K904" s="213"/>
      <c r="L904" s="217"/>
      <c r="M904" s="218"/>
      <c r="N904" s="219"/>
      <c r="O904" s="219"/>
      <c r="P904" s="219"/>
      <c r="Q904" s="219"/>
      <c r="R904" s="219"/>
      <c r="S904" s="219"/>
      <c r="T904" s="220"/>
      <c r="AT904" s="221" t="s">
        <v>278</v>
      </c>
      <c r="AU904" s="221" t="s">
        <v>142</v>
      </c>
      <c r="AV904" s="13" t="s">
        <v>80</v>
      </c>
      <c r="AW904" s="13" t="s">
        <v>35</v>
      </c>
      <c r="AX904" s="13" t="s">
        <v>73</v>
      </c>
      <c r="AY904" s="221" t="s">
        <v>267</v>
      </c>
    </row>
    <row r="905" spans="1:65" s="14" customFormat="1" x14ac:dyDescent="0.2">
      <c r="B905" s="222"/>
      <c r="C905" s="223"/>
      <c r="D905" s="208" t="s">
        <v>278</v>
      </c>
      <c r="E905" s="224" t="s">
        <v>21</v>
      </c>
      <c r="F905" s="225" t="s">
        <v>6</v>
      </c>
      <c r="G905" s="223"/>
      <c r="H905" s="226">
        <v>0.01</v>
      </c>
      <c r="I905" s="227"/>
      <c r="J905" s="223"/>
      <c r="K905" s="223"/>
      <c r="L905" s="228"/>
      <c r="M905" s="229"/>
      <c r="N905" s="230"/>
      <c r="O905" s="230"/>
      <c r="P905" s="230"/>
      <c r="Q905" s="230"/>
      <c r="R905" s="230"/>
      <c r="S905" s="230"/>
      <c r="T905" s="231"/>
      <c r="AT905" s="232" t="s">
        <v>278</v>
      </c>
      <c r="AU905" s="232" t="s">
        <v>142</v>
      </c>
      <c r="AV905" s="14" t="s">
        <v>82</v>
      </c>
      <c r="AW905" s="14" t="s">
        <v>35</v>
      </c>
      <c r="AX905" s="14" t="s">
        <v>73</v>
      </c>
      <c r="AY905" s="232" t="s">
        <v>267</v>
      </c>
    </row>
    <row r="906" spans="1:65" s="16" customFormat="1" x14ac:dyDescent="0.2">
      <c r="B906" s="244"/>
      <c r="C906" s="245"/>
      <c r="D906" s="208" t="s">
        <v>278</v>
      </c>
      <c r="E906" s="246" t="s">
        <v>21</v>
      </c>
      <c r="F906" s="247" t="s">
        <v>355</v>
      </c>
      <c r="G906" s="245"/>
      <c r="H906" s="248">
        <v>0.23</v>
      </c>
      <c r="I906" s="249"/>
      <c r="J906" s="245"/>
      <c r="K906" s="245"/>
      <c r="L906" s="250"/>
      <c r="M906" s="251"/>
      <c r="N906" s="252"/>
      <c r="O906" s="252"/>
      <c r="P906" s="252"/>
      <c r="Q906" s="252"/>
      <c r="R906" s="252"/>
      <c r="S906" s="252"/>
      <c r="T906" s="253"/>
      <c r="AT906" s="254" t="s">
        <v>278</v>
      </c>
      <c r="AU906" s="254" t="s">
        <v>142</v>
      </c>
      <c r="AV906" s="16" t="s">
        <v>274</v>
      </c>
      <c r="AW906" s="16" t="s">
        <v>35</v>
      </c>
      <c r="AX906" s="16" t="s">
        <v>80</v>
      </c>
      <c r="AY906" s="254" t="s">
        <v>267</v>
      </c>
    </row>
    <row r="907" spans="1:65" s="2" customFormat="1" ht="21.75" customHeight="1" x14ac:dyDescent="0.2">
      <c r="A907" s="36"/>
      <c r="B907" s="37"/>
      <c r="C907" s="195" t="s">
        <v>547</v>
      </c>
      <c r="D907" s="195" t="s">
        <v>269</v>
      </c>
      <c r="E907" s="196" t="s">
        <v>1063</v>
      </c>
      <c r="F907" s="197" t="s">
        <v>1064</v>
      </c>
      <c r="G907" s="198" t="s">
        <v>272</v>
      </c>
      <c r="H907" s="199">
        <v>13.77</v>
      </c>
      <c r="I907" s="200"/>
      <c r="J907" s="201">
        <f>ROUND(I907*H907,2)</f>
        <v>0</v>
      </c>
      <c r="K907" s="197" t="s">
        <v>273</v>
      </c>
      <c r="L907" s="41"/>
      <c r="M907" s="202" t="s">
        <v>21</v>
      </c>
      <c r="N907" s="203" t="s">
        <v>44</v>
      </c>
      <c r="O907" s="66"/>
      <c r="P907" s="204">
        <f>O907*H907</f>
        <v>0</v>
      </c>
      <c r="Q907" s="204">
        <v>1.282E-2</v>
      </c>
      <c r="R907" s="204">
        <f>Q907*H907</f>
        <v>0.1765314</v>
      </c>
      <c r="S907" s="204">
        <v>0</v>
      </c>
      <c r="T907" s="205">
        <f>S907*H907</f>
        <v>0</v>
      </c>
      <c r="U907" s="36"/>
      <c r="V907" s="36"/>
      <c r="W907" s="36"/>
      <c r="X907" s="36"/>
      <c r="Y907" s="36"/>
      <c r="Z907" s="36"/>
      <c r="AA907" s="36"/>
      <c r="AB907" s="36"/>
      <c r="AC907" s="36"/>
      <c r="AD907" s="36"/>
      <c r="AE907" s="36"/>
      <c r="AR907" s="206" t="s">
        <v>274</v>
      </c>
      <c r="AT907" s="206" t="s">
        <v>269</v>
      </c>
      <c r="AU907" s="206" t="s">
        <v>142</v>
      </c>
      <c r="AY907" s="19" t="s">
        <v>267</v>
      </c>
      <c r="BE907" s="207">
        <f>IF(N907="základní",J907,0)</f>
        <v>0</v>
      </c>
      <c r="BF907" s="207">
        <f>IF(N907="snížená",J907,0)</f>
        <v>0</v>
      </c>
      <c r="BG907" s="207">
        <f>IF(N907="zákl. přenesená",J907,0)</f>
        <v>0</v>
      </c>
      <c r="BH907" s="207">
        <f>IF(N907="sníž. přenesená",J907,0)</f>
        <v>0</v>
      </c>
      <c r="BI907" s="207">
        <f>IF(N907="nulová",J907,0)</f>
        <v>0</v>
      </c>
      <c r="BJ907" s="19" t="s">
        <v>80</v>
      </c>
      <c r="BK907" s="207">
        <f>ROUND(I907*H907,2)</f>
        <v>0</v>
      </c>
      <c r="BL907" s="19" t="s">
        <v>274</v>
      </c>
      <c r="BM907" s="206" t="s">
        <v>1065</v>
      </c>
    </row>
    <row r="908" spans="1:65" s="13" customFormat="1" x14ac:dyDescent="0.2">
      <c r="B908" s="212"/>
      <c r="C908" s="213"/>
      <c r="D908" s="208" t="s">
        <v>278</v>
      </c>
      <c r="E908" s="214" t="s">
        <v>21</v>
      </c>
      <c r="F908" s="215" t="s">
        <v>761</v>
      </c>
      <c r="G908" s="213"/>
      <c r="H908" s="214" t="s">
        <v>21</v>
      </c>
      <c r="I908" s="216"/>
      <c r="J908" s="213"/>
      <c r="K908" s="213"/>
      <c r="L908" s="217"/>
      <c r="M908" s="218"/>
      <c r="N908" s="219"/>
      <c r="O908" s="219"/>
      <c r="P908" s="219"/>
      <c r="Q908" s="219"/>
      <c r="R908" s="219"/>
      <c r="S908" s="219"/>
      <c r="T908" s="220"/>
      <c r="AT908" s="221" t="s">
        <v>278</v>
      </c>
      <c r="AU908" s="221" t="s">
        <v>142</v>
      </c>
      <c r="AV908" s="13" t="s">
        <v>80</v>
      </c>
      <c r="AW908" s="13" t="s">
        <v>35</v>
      </c>
      <c r="AX908" s="13" t="s">
        <v>73</v>
      </c>
      <c r="AY908" s="221" t="s">
        <v>267</v>
      </c>
    </row>
    <row r="909" spans="1:65" s="13" customFormat="1" x14ac:dyDescent="0.2">
      <c r="B909" s="212"/>
      <c r="C909" s="213"/>
      <c r="D909" s="208" t="s">
        <v>278</v>
      </c>
      <c r="E909" s="214" t="s">
        <v>21</v>
      </c>
      <c r="F909" s="215" t="s">
        <v>1048</v>
      </c>
      <c r="G909" s="213"/>
      <c r="H909" s="214" t="s">
        <v>21</v>
      </c>
      <c r="I909" s="216"/>
      <c r="J909" s="213"/>
      <c r="K909" s="213"/>
      <c r="L909" s="217"/>
      <c r="M909" s="218"/>
      <c r="N909" s="219"/>
      <c r="O909" s="219"/>
      <c r="P909" s="219"/>
      <c r="Q909" s="219"/>
      <c r="R909" s="219"/>
      <c r="S909" s="219"/>
      <c r="T909" s="220"/>
      <c r="AT909" s="221" t="s">
        <v>278</v>
      </c>
      <c r="AU909" s="221" t="s">
        <v>142</v>
      </c>
      <c r="AV909" s="13" t="s">
        <v>80</v>
      </c>
      <c r="AW909" s="13" t="s">
        <v>35</v>
      </c>
      <c r="AX909" s="13" t="s">
        <v>73</v>
      </c>
      <c r="AY909" s="221" t="s">
        <v>267</v>
      </c>
    </row>
    <row r="910" spans="1:65" s="13" customFormat="1" x14ac:dyDescent="0.2">
      <c r="B910" s="212"/>
      <c r="C910" s="213"/>
      <c r="D910" s="208" t="s">
        <v>278</v>
      </c>
      <c r="E910" s="214" t="s">
        <v>21</v>
      </c>
      <c r="F910" s="215" t="s">
        <v>1049</v>
      </c>
      <c r="G910" s="213"/>
      <c r="H910" s="214" t="s">
        <v>21</v>
      </c>
      <c r="I910" s="216"/>
      <c r="J910" s="213"/>
      <c r="K910" s="213"/>
      <c r="L910" s="217"/>
      <c r="M910" s="218"/>
      <c r="N910" s="219"/>
      <c r="O910" s="219"/>
      <c r="P910" s="219"/>
      <c r="Q910" s="219"/>
      <c r="R910" s="219"/>
      <c r="S910" s="219"/>
      <c r="T910" s="220"/>
      <c r="AT910" s="221" t="s">
        <v>278</v>
      </c>
      <c r="AU910" s="221" t="s">
        <v>142</v>
      </c>
      <c r="AV910" s="13" t="s">
        <v>80</v>
      </c>
      <c r="AW910" s="13" t="s">
        <v>35</v>
      </c>
      <c r="AX910" s="13" t="s">
        <v>73</v>
      </c>
      <c r="AY910" s="221" t="s">
        <v>267</v>
      </c>
    </row>
    <row r="911" spans="1:65" s="14" customFormat="1" x14ac:dyDescent="0.2">
      <c r="B911" s="222"/>
      <c r="C911" s="223"/>
      <c r="D911" s="208" t="s">
        <v>278</v>
      </c>
      <c r="E911" s="224" t="s">
        <v>21</v>
      </c>
      <c r="F911" s="225" t="s">
        <v>1066</v>
      </c>
      <c r="G911" s="223"/>
      <c r="H911" s="226">
        <v>4.7519999999999998</v>
      </c>
      <c r="I911" s="227"/>
      <c r="J911" s="223"/>
      <c r="K911" s="223"/>
      <c r="L911" s="228"/>
      <c r="M911" s="229"/>
      <c r="N911" s="230"/>
      <c r="O911" s="230"/>
      <c r="P911" s="230"/>
      <c r="Q911" s="230"/>
      <c r="R911" s="230"/>
      <c r="S911" s="230"/>
      <c r="T911" s="231"/>
      <c r="AT911" s="232" t="s">
        <v>278</v>
      </c>
      <c r="AU911" s="232" t="s">
        <v>142</v>
      </c>
      <c r="AV911" s="14" t="s">
        <v>82</v>
      </c>
      <c r="AW911" s="14" t="s">
        <v>35</v>
      </c>
      <c r="AX911" s="14" t="s">
        <v>73</v>
      </c>
      <c r="AY911" s="232" t="s">
        <v>267</v>
      </c>
    </row>
    <row r="912" spans="1:65" s="13" customFormat="1" x14ac:dyDescent="0.2">
      <c r="B912" s="212"/>
      <c r="C912" s="213"/>
      <c r="D912" s="208" t="s">
        <v>278</v>
      </c>
      <c r="E912" s="214" t="s">
        <v>21</v>
      </c>
      <c r="F912" s="215" t="s">
        <v>1051</v>
      </c>
      <c r="G912" s="213"/>
      <c r="H912" s="214" t="s">
        <v>21</v>
      </c>
      <c r="I912" s="216"/>
      <c r="J912" s="213"/>
      <c r="K912" s="213"/>
      <c r="L912" s="217"/>
      <c r="M912" s="218"/>
      <c r="N912" s="219"/>
      <c r="O912" s="219"/>
      <c r="P912" s="219"/>
      <c r="Q912" s="219"/>
      <c r="R912" s="219"/>
      <c r="S912" s="219"/>
      <c r="T912" s="220"/>
      <c r="AT912" s="221" t="s">
        <v>278</v>
      </c>
      <c r="AU912" s="221" t="s">
        <v>142</v>
      </c>
      <c r="AV912" s="13" t="s">
        <v>80</v>
      </c>
      <c r="AW912" s="13" t="s">
        <v>35</v>
      </c>
      <c r="AX912" s="13" t="s">
        <v>73</v>
      </c>
      <c r="AY912" s="221" t="s">
        <v>267</v>
      </c>
    </row>
    <row r="913" spans="1:65" s="14" customFormat="1" x14ac:dyDescent="0.2">
      <c r="B913" s="222"/>
      <c r="C913" s="223"/>
      <c r="D913" s="208" t="s">
        <v>278</v>
      </c>
      <c r="E913" s="224" t="s">
        <v>21</v>
      </c>
      <c r="F913" s="225" t="s">
        <v>1067</v>
      </c>
      <c r="G913" s="223"/>
      <c r="H913" s="226">
        <v>4.6079999999999997</v>
      </c>
      <c r="I913" s="227"/>
      <c r="J913" s="223"/>
      <c r="K913" s="223"/>
      <c r="L913" s="228"/>
      <c r="M913" s="229"/>
      <c r="N913" s="230"/>
      <c r="O913" s="230"/>
      <c r="P913" s="230"/>
      <c r="Q913" s="230"/>
      <c r="R913" s="230"/>
      <c r="S913" s="230"/>
      <c r="T913" s="231"/>
      <c r="AT913" s="232" t="s">
        <v>278</v>
      </c>
      <c r="AU913" s="232" t="s">
        <v>142</v>
      </c>
      <c r="AV913" s="14" t="s">
        <v>82</v>
      </c>
      <c r="AW913" s="14" t="s">
        <v>35</v>
      </c>
      <c r="AX913" s="14" t="s">
        <v>73</v>
      </c>
      <c r="AY913" s="232" t="s">
        <v>267</v>
      </c>
    </row>
    <row r="914" spans="1:65" s="13" customFormat="1" x14ac:dyDescent="0.2">
      <c r="B914" s="212"/>
      <c r="C914" s="213"/>
      <c r="D914" s="208" t="s">
        <v>278</v>
      </c>
      <c r="E914" s="214" t="s">
        <v>21</v>
      </c>
      <c r="F914" s="215" t="s">
        <v>1053</v>
      </c>
      <c r="G914" s="213"/>
      <c r="H914" s="214" t="s">
        <v>21</v>
      </c>
      <c r="I914" s="216"/>
      <c r="J914" s="213"/>
      <c r="K914" s="213"/>
      <c r="L914" s="217"/>
      <c r="M914" s="218"/>
      <c r="N914" s="219"/>
      <c r="O914" s="219"/>
      <c r="P914" s="219"/>
      <c r="Q914" s="219"/>
      <c r="R914" s="219"/>
      <c r="S914" s="219"/>
      <c r="T914" s="220"/>
      <c r="AT914" s="221" t="s">
        <v>278</v>
      </c>
      <c r="AU914" s="221" t="s">
        <v>142</v>
      </c>
      <c r="AV914" s="13" t="s">
        <v>80</v>
      </c>
      <c r="AW914" s="13" t="s">
        <v>35</v>
      </c>
      <c r="AX914" s="13" t="s">
        <v>73</v>
      </c>
      <c r="AY914" s="221" t="s">
        <v>267</v>
      </c>
    </row>
    <row r="915" spans="1:65" s="14" customFormat="1" x14ac:dyDescent="0.2">
      <c r="B915" s="222"/>
      <c r="C915" s="223"/>
      <c r="D915" s="208" t="s">
        <v>278</v>
      </c>
      <c r="E915" s="224" t="s">
        <v>21</v>
      </c>
      <c r="F915" s="225" t="s">
        <v>1068</v>
      </c>
      <c r="G915" s="223"/>
      <c r="H915" s="226">
        <v>4.41</v>
      </c>
      <c r="I915" s="227"/>
      <c r="J915" s="223"/>
      <c r="K915" s="223"/>
      <c r="L915" s="228"/>
      <c r="M915" s="229"/>
      <c r="N915" s="230"/>
      <c r="O915" s="230"/>
      <c r="P915" s="230"/>
      <c r="Q915" s="230"/>
      <c r="R915" s="230"/>
      <c r="S915" s="230"/>
      <c r="T915" s="231"/>
      <c r="AT915" s="232" t="s">
        <v>278</v>
      </c>
      <c r="AU915" s="232" t="s">
        <v>142</v>
      </c>
      <c r="AV915" s="14" t="s">
        <v>82</v>
      </c>
      <c r="AW915" s="14" t="s">
        <v>35</v>
      </c>
      <c r="AX915" s="14" t="s">
        <v>73</v>
      </c>
      <c r="AY915" s="232" t="s">
        <v>267</v>
      </c>
    </row>
    <row r="916" spans="1:65" s="13" customFormat="1" x14ac:dyDescent="0.2">
      <c r="B916" s="212"/>
      <c r="C916" s="213"/>
      <c r="D916" s="208" t="s">
        <v>278</v>
      </c>
      <c r="E916" s="214" t="s">
        <v>21</v>
      </c>
      <c r="F916" s="215" t="s">
        <v>1069</v>
      </c>
      <c r="G916" s="213"/>
      <c r="H916" s="214" t="s">
        <v>21</v>
      </c>
      <c r="I916" s="216"/>
      <c r="J916" s="213"/>
      <c r="K916" s="213"/>
      <c r="L916" s="217"/>
      <c r="M916" s="218"/>
      <c r="N916" s="219"/>
      <c r="O916" s="219"/>
      <c r="P916" s="219"/>
      <c r="Q916" s="219"/>
      <c r="R916" s="219"/>
      <c r="S916" s="219"/>
      <c r="T916" s="220"/>
      <c r="AT916" s="221" t="s">
        <v>278</v>
      </c>
      <c r="AU916" s="221" t="s">
        <v>142</v>
      </c>
      <c r="AV916" s="13" t="s">
        <v>80</v>
      </c>
      <c r="AW916" s="13" t="s">
        <v>35</v>
      </c>
      <c r="AX916" s="13" t="s">
        <v>73</v>
      </c>
      <c r="AY916" s="221" t="s">
        <v>267</v>
      </c>
    </row>
    <row r="917" spans="1:65" s="16" customFormat="1" x14ac:dyDescent="0.2">
      <c r="B917" s="244"/>
      <c r="C917" s="245"/>
      <c r="D917" s="208" t="s">
        <v>278</v>
      </c>
      <c r="E917" s="246" t="s">
        <v>21</v>
      </c>
      <c r="F917" s="247" t="s">
        <v>355</v>
      </c>
      <c r="G917" s="245"/>
      <c r="H917" s="248">
        <v>13.77</v>
      </c>
      <c r="I917" s="249"/>
      <c r="J917" s="245"/>
      <c r="K917" s="245"/>
      <c r="L917" s="250"/>
      <c r="M917" s="251"/>
      <c r="N917" s="252"/>
      <c r="O917" s="252"/>
      <c r="P917" s="252"/>
      <c r="Q917" s="252"/>
      <c r="R917" s="252"/>
      <c r="S917" s="252"/>
      <c r="T917" s="253"/>
      <c r="AT917" s="254" t="s">
        <v>278</v>
      </c>
      <c r="AU917" s="254" t="s">
        <v>142</v>
      </c>
      <c r="AV917" s="16" t="s">
        <v>274</v>
      </c>
      <c r="AW917" s="16" t="s">
        <v>35</v>
      </c>
      <c r="AX917" s="16" t="s">
        <v>80</v>
      </c>
      <c r="AY917" s="254" t="s">
        <v>267</v>
      </c>
    </row>
    <row r="918" spans="1:65" s="2" customFormat="1" ht="21.75" customHeight="1" x14ac:dyDescent="0.2">
      <c r="A918" s="36"/>
      <c r="B918" s="37"/>
      <c r="C918" s="195" t="s">
        <v>1070</v>
      </c>
      <c r="D918" s="195" t="s">
        <v>269</v>
      </c>
      <c r="E918" s="196" t="s">
        <v>1071</v>
      </c>
      <c r="F918" s="197" t="s">
        <v>1072</v>
      </c>
      <c r="G918" s="198" t="s">
        <v>272</v>
      </c>
      <c r="H918" s="199">
        <v>13.77</v>
      </c>
      <c r="I918" s="200"/>
      <c r="J918" s="201">
        <f>ROUND(I918*H918,2)</f>
        <v>0</v>
      </c>
      <c r="K918" s="197" t="s">
        <v>273</v>
      </c>
      <c r="L918" s="41"/>
      <c r="M918" s="202" t="s">
        <v>21</v>
      </c>
      <c r="N918" s="203" t="s">
        <v>44</v>
      </c>
      <c r="O918" s="66"/>
      <c r="P918" s="204">
        <f>O918*H918</f>
        <v>0</v>
      </c>
      <c r="Q918" s="204">
        <v>0</v>
      </c>
      <c r="R918" s="204">
        <f>Q918*H918</f>
        <v>0</v>
      </c>
      <c r="S918" s="204">
        <v>0</v>
      </c>
      <c r="T918" s="205">
        <f>S918*H918</f>
        <v>0</v>
      </c>
      <c r="U918" s="36"/>
      <c r="V918" s="36"/>
      <c r="W918" s="36"/>
      <c r="X918" s="36"/>
      <c r="Y918" s="36"/>
      <c r="Z918" s="36"/>
      <c r="AA918" s="36"/>
      <c r="AB918" s="36"/>
      <c r="AC918" s="36"/>
      <c r="AD918" s="36"/>
      <c r="AE918" s="36"/>
      <c r="AR918" s="206" t="s">
        <v>274</v>
      </c>
      <c r="AT918" s="206" t="s">
        <v>269</v>
      </c>
      <c r="AU918" s="206" t="s">
        <v>142</v>
      </c>
      <c r="AY918" s="19" t="s">
        <v>267</v>
      </c>
      <c r="BE918" s="207">
        <f>IF(N918="základní",J918,0)</f>
        <v>0</v>
      </c>
      <c r="BF918" s="207">
        <f>IF(N918="snížená",J918,0)</f>
        <v>0</v>
      </c>
      <c r="BG918" s="207">
        <f>IF(N918="zákl. přenesená",J918,0)</f>
        <v>0</v>
      </c>
      <c r="BH918" s="207">
        <f>IF(N918="sníž. přenesená",J918,0)</f>
        <v>0</v>
      </c>
      <c r="BI918" s="207">
        <f>IF(N918="nulová",J918,0)</f>
        <v>0</v>
      </c>
      <c r="BJ918" s="19" t="s">
        <v>80</v>
      </c>
      <c r="BK918" s="207">
        <f>ROUND(I918*H918,2)</f>
        <v>0</v>
      </c>
      <c r="BL918" s="19" t="s">
        <v>274</v>
      </c>
      <c r="BM918" s="206" t="s">
        <v>1073</v>
      </c>
    </row>
    <row r="919" spans="1:65" s="2" customFormat="1" ht="21.75" customHeight="1" x14ac:dyDescent="0.2">
      <c r="A919" s="36"/>
      <c r="B919" s="37"/>
      <c r="C919" s="195" t="s">
        <v>1074</v>
      </c>
      <c r="D919" s="195" t="s">
        <v>269</v>
      </c>
      <c r="E919" s="196" t="s">
        <v>1075</v>
      </c>
      <c r="F919" s="197" t="s">
        <v>1076</v>
      </c>
      <c r="G919" s="198" t="s">
        <v>296</v>
      </c>
      <c r="H919" s="199">
        <v>3.82</v>
      </c>
      <c r="I919" s="200"/>
      <c r="J919" s="201">
        <f>ROUND(I919*H919,2)</f>
        <v>0</v>
      </c>
      <c r="K919" s="197" t="s">
        <v>273</v>
      </c>
      <c r="L919" s="41"/>
      <c r="M919" s="202" t="s">
        <v>21</v>
      </c>
      <c r="N919" s="203" t="s">
        <v>44</v>
      </c>
      <c r="O919" s="66"/>
      <c r="P919" s="204">
        <f>O919*H919</f>
        <v>0</v>
      </c>
      <c r="Q919" s="204">
        <v>0.11046</v>
      </c>
      <c r="R919" s="204">
        <f>Q919*H919</f>
        <v>0.42195719999999998</v>
      </c>
      <c r="S919" s="204">
        <v>0</v>
      </c>
      <c r="T919" s="205">
        <f>S919*H919</f>
        <v>0</v>
      </c>
      <c r="U919" s="36"/>
      <c r="V919" s="36"/>
      <c r="W919" s="36"/>
      <c r="X919" s="36"/>
      <c r="Y919" s="36"/>
      <c r="Z919" s="36"/>
      <c r="AA919" s="36"/>
      <c r="AB919" s="36"/>
      <c r="AC919" s="36"/>
      <c r="AD919" s="36"/>
      <c r="AE919" s="36"/>
      <c r="AR919" s="206" t="s">
        <v>274</v>
      </c>
      <c r="AT919" s="206" t="s">
        <v>269</v>
      </c>
      <c r="AU919" s="206" t="s">
        <v>142</v>
      </c>
      <c r="AY919" s="19" t="s">
        <v>267</v>
      </c>
      <c r="BE919" s="207">
        <f>IF(N919="základní",J919,0)</f>
        <v>0</v>
      </c>
      <c r="BF919" s="207">
        <f>IF(N919="snížená",J919,0)</f>
        <v>0</v>
      </c>
      <c r="BG919" s="207">
        <f>IF(N919="zákl. přenesená",J919,0)</f>
        <v>0</v>
      </c>
      <c r="BH919" s="207">
        <f>IF(N919="sníž. přenesená",J919,0)</f>
        <v>0</v>
      </c>
      <c r="BI919" s="207">
        <f>IF(N919="nulová",J919,0)</f>
        <v>0</v>
      </c>
      <c r="BJ919" s="19" t="s">
        <v>80</v>
      </c>
      <c r="BK919" s="207">
        <f>ROUND(I919*H919,2)</f>
        <v>0</v>
      </c>
      <c r="BL919" s="19" t="s">
        <v>274</v>
      </c>
      <c r="BM919" s="206" t="s">
        <v>1077</v>
      </c>
    </row>
    <row r="920" spans="1:65" s="13" customFormat="1" x14ac:dyDescent="0.2">
      <c r="B920" s="212"/>
      <c r="C920" s="213"/>
      <c r="D920" s="208" t="s">
        <v>278</v>
      </c>
      <c r="E920" s="214" t="s">
        <v>21</v>
      </c>
      <c r="F920" s="215" t="s">
        <v>561</v>
      </c>
      <c r="G920" s="213"/>
      <c r="H920" s="214" t="s">
        <v>21</v>
      </c>
      <c r="I920" s="216"/>
      <c r="J920" s="213"/>
      <c r="K920" s="213"/>
      <c r="L920" s="217"/>
      <c r="M920" s="218"/>
      <c r="N920" s="219"/>
      <c r="O920" s="219"/>
      <c r="P920" s="219"/>
      <c r="Q920" s="219"/>
      <c r="R920" s="219"/>
      <c r="S920" s="219"/>
      <c r="T920" s="220"/>
      <c r="AT920" s="221" t="s">
        <v>278</v>
      </c>
      <c r="AU920" s="221" t="s">
        <v>142</v>
      </c>
      <c r="AV920" s="13" t="s">
        <v>80</v>
      </c>
      <c r="AW920" s="13" t="s">
        <v>35</v>
      </c>
      <c r="AX920" s="13" t="s">
        <v>73</v>
      </c>
      <c r="AY920" s="221" t="s">
        <v>267</v>
      </c>
    </row>
    <row r="921" spans="1:65" s="13" customFormat="1" x14ac:dyDescent="0.2">
      <c r="B921" s="212"/>
      <c r="C921" s="213"/>
      <c r="D921" s="208" t="s">
        <v>278</v>
      </c>
      <c r="E921" s="214" t="s">
        <v>21</v>
      </c>
      <c r="F921" s="215" t="s">
        <v>1078</v>
      </c>
      <c r="G921" s="213"/>
      <c r="H921" s="214" t="s">
        <v>21</v>
      </c>
      <c r="I921" s="216"/>
      <c r="J921" s="213"/>
      <c r="K921" s="213"/>
      <c r="L921" s="217"/>
      <c r="M921" s="218"/>
      <c r="N921" s="219"/>
      <c r="O921" s="219"/>
      <c r="P921" s="219"/>
      <c r="Q921" s="219"/>
      <c r="R921" s="219"/>
      <c r="S921" s="219"/>
      <c r="T921" s="220"/>
      <c r="AT921" s="221" t="s">
        <v>278</v>
      </c>
      <c r="AU921" s="221" t="s">
        <v>142</v>
      </c>
      <c r="AV921" s="13" t="s">
        <v>80</v>
      </c>
      <c r="AW921" s="13" t="s">
        <v>35</v>
      </c>
      <c r="AX921" s="13" t="s">
        <v>73</v>
      </c>
      <c r="AY921" s="221" t="s">
        <v>267</v>
      </c>
    </row>
    <row r="922" spans="1:65" s="14" customFormat="1" x14ac:dyDescent="0.2">
      <c r="B922" s="222"/>
      <c r="C922" s="223"/>
      <c r="D922" s="208" t="s">
        <v>278</v>
      </c>
      <c r="E922" s="224" t="s">
        <v>21</v>
      </c>
      <c r="F922" s="225" t="s">
        <v>1079</v>
      </c>
      <c r="G922" s="223"/>
      <c r="H922" s="226">
        <v>3.82</v>
      </c>
      <c r="I922" s="227"/>
      <c r="J922" s="223"/>
      <c r="K922" s="223"/>
      <c r="L922" s="228"/>
      <c r="M922" s="229"/>
      <c r="N922" s="230"/>
      <c r="O922" s="230"/>
      <c r="P922" s="230"/>
      <c r="Q922" s="230"/>
      <c r="R922" s="230"/>
      <c r="S922" s="230"/>
      <c r="T922" s="231"/>
      <c r="AT922" s="232" t="s">
        <v>278</v>
      </c>
      <c r="AU922" s="232" t="s">
        <v>142</v>
      </c>
      <c r="AV922" s="14" t="s">
        <v>82</v>
      </c>
      <c r="AW922" s="14" t="s">
        <v>35</v>
      </c>
      <c r="AX922" s="14" t="s">
        <v>80</v>
      </c>
      <c r="AY922" s="232" t="s">
        <v>267</v>
      </c>
    </row>
    <row r="923" spans="1:65" s="2" customFormat="1" ht="16.5" customHeight="1" x14ac:dyDescent="0.2">
      <c r="A923" s="36"/>
      <c r="B923" s="37"/>
      <c r="C923" s="195" t="s">
        <v>1080</v>
      </c>
      <c r="D923" s="195" t="s">
        <v>269</v>
      </c>
      <c r="E923" s="196" t="s">
        <v>1081</v>
      </c>
      <c r="F923" s="197" t="s">
        <v>1082</v>
      </c>
      <c r="G923" s="198" t="s">
        <v>272</v>
      </c>
      <c r="H923" s="199">
        <v>13.419</v>
      </c>
      <c r="I923" s="200"/>
      <c r="J923" s="201">
        <f>ROUND(I923*H923,2)</f>
        <v>0</v>
      </c>
      <c r="K923" s="197" t="s">
        <v>273</v>
      </c>
      <c r="L923" s="41"/>
      <c r="M923" s="202" t="s">
        <v>21</v>
      </c>
      <c r="N923" s="203" t="s">
        <v>44</v>
      </c>
      <c r="O923" s="66"/>
      <c r="P923" s="204">
        <f>O923*H923</f>
        <v>0</v>
      </c>
      <c r="Q923" s="204">
        <v>6.5799999999999999E-3</v>
      </c>
      <c r="R923" s="204">
        <f>Q923*H923</f>
        <v>8.8297020000000004E-2</v>
      </c>
      <c r="S923" s="204">
        <v>0</v>
      </c>
      <c r="T923" s="205">
        <f>S923*H923</f>
        <v>0</v>
      </c>
      <c r="U923" s="36"/>
      <c r="V923" s="36"/>
      <c r="W923" s="36"/>
      <c r="X923" s="36"/>
      <c r="Y923" s="36"/>
      <c r="Z923" s="36"/>
      <c r="AA923" s="36"/>
      <c r="AB923" s="36"/>
      <c r="AC923" s="36"/>
      <c r="AD923" s="36"/>
      <c r="AE923" s="36"/>
      <c r="AR923" s="206" t="s">
        <v>274</v>
      </c>
      <c r="AT923" s="206" t="s">
        <v>269</v>
      </c>
      <c r="AU923" s="206" t="s">
        <v>142</v>
      </c>
      <c r="AY923" s="19" t="s">
        <v>267</v>
      </c>
      <c r="BE923" s="207">
        <f>IF(N923="základní",J923,0)</f>
        <v>0</v>
      </c>
      <c r="BF923" s="207">
        <f>IF(N923="snížená",J923,0)</f>
        <v>0</v>
      </c>
      <c r="BG923" s="207">
        <f>IF(N923="zákl. přenesená",J923,0)</f>
        <v>0</v>
      </c>
      <c r="BH923" s="207">
        <f>IF(N923="sníž. přenesená",J923,0)</f>
        <v>0</v>
      </c>
      <c r="BI923" s="207">
        <f>IF(N923="nulová",J923,0)</f>
        <v>0</v>
      </c>
      <c r="BJ923" s="19" t="s">
        <v>80</v>
      </c>
      <c r="BK923" s="207">
        <f>ROUND(I923*H923,2)</f>
        <v>0</v>
      </c>
      <c r="BL923" s="19" t="s">
        <v>274</v>
      </c>
      <c r="BM923" s="206" t="s">
        <v>1083</v>
      </c>
    </row>
    <row r="924" spans="1:65" s="2" customFormat="1" ht="29.25" x14ac:dyDescent="0.2">
      <c r="A924" s="36"/>
      <c r="B924" s="37"/>
      <c r="C924" s="38"/>
      <c r="D924" s="208" t="s">
        <v>276</v>
      </c>
      <c r="E924" s="38"/>
      <c r="F924" s="209" t="s">
        <v>1084</v>
      </c>
      <c r="G924" s="38"/>
      <c r="H924" s="38"/>
      <c r="I924" s="118"/>
      <c r="J924" s="38"/>
      <c r="K924" s="38"/>
      <c r="L924" s="41"/>
      <c r="M924" s="210"/>
      <c r="N924" s="211"/>
      <c r="O924" s="66"/>
      <c r="P924" s="66"/>
      <c r="Q924" s="66"/>
      <c r="R924" s="66"/>
      <c r="S924" s="66"/>
      <c r="T924" s="67"/>
      <c r="U924" s="36"/>
      <c r="V924" s="36"/>
      <c r="W924" s="36"/>
      <c r="X924" s="36"/>
      <c r="Y924" s="36"/>
      <c r="Z924" s="36"/>
      <c r="AA924" s="36"/>
      <c r="AB924" s="36"/>
      <c r="AC924" s="36"/>
      <c r="AD924" s="36"/>
      <c r="AE924" s="36"/>
      <c r="AT924" s="19" t="s">
        <v>276</v>
      </c>
      <c r="AU924" s="19" t="s">
        <v>142</v>
      </c>
    </row>
    <row r="925" spans="1:65" s="13" customFormat="1" x14ac:dyDescent="0.2">
      <c r="B925" s="212"/>
      <c r="C925" s="213"/>
      <c r="D925" s="208" t="s">
        <v>278</v>
      </c>
      <c r="E925" s="214" t="s">
        <v>21</v>
      </c>
      <c r="F925" s="215" t="s">
        <v>1048</v>
      </c>
      <c r="G925" s="213"/>
      <c r="H925" s="214" t="s">
        <v>21</v>
      </c>
      <c r="I925" s="216"/>
      <c r="J925" s="213"/>
      <c r="K925" s="213"/>
      <c r="L925" s="217"/>
      <c r="M925" s="218"/>
      <c r="N925" s="219"/>
      <c r="O925" s="219"/>
      <c r="P925" s="219"/>
      <c r="Q925" s="219"/>
      <c r="R925" s="219"/>
      <c r="S925" s="219"/>
      <c r="T925" s="220"/>
      <c r="AT925" s="221" t="s">
        <v>278</v>
      </c>
      <c r="AU925" s="221" t="s">
        <v>142</v>
      </c>
      <c r="AV925" s="13" t="s">
        <v>80</v>
      </c>
      <c r="AW925" s="13" t="s">
        <v>35</v>
      </c>
      <c r="AX925" s="13" t="s">
        <v>73</v>
      </c>
      <c r="AY925" s="221" t="s">
        <v>267</v>
      </c>
    </row>
    <row r="926" spans="1:65" s="13" customFormat="1" x14ac:dyDescent="0.2">
      <c r="B926" s="212"/>
      <c r="C926" s="213"/>
      <c r="D926" s="208" t="s">
        <v>278</v>
      </c>
      <c r="E926" s="214" t="s">
        <v>21</v>
      </c>
      <c r="F926" s="215" t="s">
        <v>1055</v>
      </c>
      <c r="G926" s="213"/>
      <c r="H926" s="214" t="s">
        <v>21</v>
      </c>
      <c r="I926" s="216"/>
      <c r="J926" s="213"/>
      <c r="K926" s="213"/>
      <c r="L926" s="217"/>
      <c r="M926" s="218"/>
      <c r="N926" s="219"/>
      <c r="O926" s="219"/>
      <c r="P926" s="219"/>
      <c r="Q926" s="219"/>
      <c r="R926" s="219"/>
      <c r="S926" s="219"/>
      <c r="T926" s="220"/>
      <c r="AT926" s="221" t="s">
        <v>278</v>
      </c>
      <c r="AU926" s="221" t="s">
        <v>142</v>
      </c>
      <c r="AV926" s="13" t="s">
        <v>80</v>
      </c>
      <c r="AW926" s="13" t="s">
        <v>35</v>
      </c>
      <c r="AX926" s="13" t="s">
        <v>73</v>
      </c>
      <c r="AY926" s="221" t="s">
        <v>267</v>
      </c>
    </row>
    <row r="927" spans="1:65" s="14" customFormat="1" x14ac:dyDescent="0.2">
      <c r="B927" s="222"/>
      <c r="C927" s="223"/>
      <c r="D927" s="208" t="s">
        <v>278</v>
      </c>
      <c r="E927" s="224" t="s">
        <v>21</v>
      </c>
      <c r="F927" s="225" t="s">
        <v>1085</v>
      </c>
      <c r="G927" s="223"/>
      <c r="H927" s="226">
        <v>10.8</v>
      </c>
      <c r="I927" s="227"/>
      <c r="J927" s="223"/>
      <c r="K927" s="223"/>
      <c r="L927" s="228"/>
      <c r="M927" s="229"/>
      <c r="N927" s="230"/>
      <c r="O927" s="230"/>
      <c r="P927" s="230"/>
      <c r="Q927" s="230"/>
      <c r="R927" s="230"/>
      <c r="S927" s="230"/>
      <c r="T927" s="231"/>
      <c r="AT927" s="232" t="s">
        <v>278</v>
      </c>
      <c r="AU927" s="232" t="s">
        <v>142</v>
      </c>
      <c r="AV927" s="14" t="s">
        <v>82</v>
      </c>
      <c r="AW927" s="14" t="s">
        <v>35</v>
      </c>
      <c r="AX927" s="14" t="s">
        <v>73</v>
      </c>
      <c r="AY927" s="232" t="s">
        <v>267</v>
      </c>
    </row>
    <row r="928" spans="1:65" s="14" customFormat="1" x14ac:dyDescent="0.2">
      <c r="B928" s="222"/>
      <c r="C928" s="223"/>
      <c r="D928" s="208" t="s">
        <v>278</v>
      </c>
      <c r="E928" s="224" t="s">
        <v>21</v>
      </c>
      <c r="F928" s="225" t="s">
        <v>1086</v>
      </c>
      <c r="G928" s="223"/>
      <c r="H928" s="226">
        <v>0.9</v>
      </c>
      <c r="I928" s="227"/>
      <c r="J928" s="223"/>
      <c r="K928" s="223"/>
      <c r="L928" s="228"/>
      <c r="M928" s="229"/>
      <c r="N928" s="230"/>
      <c r="O928" s="230"/>
      <c r="P928" s="230"/>
      <c r="Q928" s="230"/>
      <c r="R928" s="230"/>
      <c r="S928" s="230"/>
      <c r="T928" s="231"/>
      <c r="AT928" s="232" t="s">
        <v>278</v>
      </c>
      <c r="AU928" s="232" t="s">
        <v>142</v>
      </c>
      <c r="AV928" s="14" t="s">
        <v>82</v>
      </c>
      <c r="AW928" s="14" t="s">
        <v>35</v>
      </c>
      <c r="AX928" s="14" t="s">
        <v>73</v>
      </c>
      <c r="AY928" s="232" t="s">
        <v>267</v>
      </c>
    </row>
    <row r="929" spans="1:65" s="13" customFormat="1" x14ac:dyDescent="0.2">
      <c r="B929" s="212"/>
      <c r="C929" s="213"/>
      <c r="D929" s="208" t="s">
        <v>278</v>
      </c>
      <c r="E929" s="214" t="s">
        <v>21</v>
      </c>
      <c r="F929" s="215" t="s">
        <v>561</v>
      </c>
      <c r="G929" s="213"/>
      <c r="H929" s="214" t="s">
        <v>21</v>
      </c>
      <c r="I929" s="216"/>
      <c r="J929" s="213"/>
      <c r="K929" s="213"/>
      <c r="L929" s="217"/>
      <c r="M929" s="218"/>
      <c r="N929" s="219"/>
      <c r="O929" s="219"/>
      <c r="P929" s="219"/>
      <c r="Q929" s="219"/>
      <c r="R929" s="219"/>
      <c r="S929" s="219"/>
      <c r="T929" s="220"/>
      <c r="AT929" s="221" t="s">
        <v>278</v>
      </c>
      <c r="AU929" s="221" t="s">
        <v>142</v>
      </c>
      <c r="AV929" s="13" t="s">
        <v>80</v>
      </c>
      <c r="AW929" s="13" t="s">
        <v>35</v>
      </c>
      <c r="AX929" s="13" t="s">
        <v>73</v>
      </c>
      <c r="AY929" s="221" t="s">
        <v>267</v>
      </c>
    </row>
    <row r="930" spans="1:65" s="13" customFormat="1" x14ac:dyDescent="0.2">
      <c r="B930" s="212"/>
      <c r="C930" s="213"/>
      <c r="D930" s="208" t="s">
        <v>278</v>
      </c>
      <c r="E930" s="214" t="s">
        <v>21</v>
      </c>
      <c r="F930" s="215" t="s">
        <v>1078</v>
      </c>
      <c r="G930" s="213"/>
      <c r="H930" s="214" t="s">
        <v>21</v>
      </c>
      <c r="I930" s="216"/>
      <c r="J930" s="213"/>
      <c r="K930" s="213"/>
      <c r="L930" s="217"/>
      <c r="M930" s="218"/>
      <c r="N930" s="219"/>
      <c r="O930" s="219"/>
      <c r="P930" s="219"/>
      <c r="Q930" s="219"/>
      <c r="R930" s="219"/>
      <c r="S930" s="219"/>
      <c r="T930" s="220"/>
      <c r="AT930" s="221" t="s">
        <v>278</v>
      </c>
      <c r="AU930" s="221" t="s">
        <v>142</v>
      </c>
      <c r="AV930" s="13" t="s">
        <v>80</v>
      </c>
      <c r="AW930" s="13" t="s">
        <v>35</v>
      </c>
      <c r="AX930" s="13" t="s">
        <v>73</v>
      </c>
      <c r="AY930" s="221" t="s">
        <v>267</v>
      </c>
    </row>
    <row r="931" spans="1:65" s="14" customFormat="1" x14ac:dyDescent="0.2">
      <c r="B931" s="222"/>
      <c r="C931" s="223"/>
      <c r="D931" s="208" t="s">
        <v>278</v>
      </c>
      <c r="E931" s="224" t="s">
        <v>21</v>
      </c>
      <c r="F931" s="225" t="s">
        <v>1087</v>
      </c>
      <c r="G931" s="223"/>
      <c r="H931" s="226">
        <v>1.7190000000000001</v>
      </c>
      <c r="I931" s="227"/>
      <c r="J931" s="223"/>
      <c r="K931" s="223"/>
      <c r="L931" s="228"/>
      <c r="M931" s="229"/>
      <c r="N931" s="230"/>
      <c r="O931" s="230"/>
      <c r="P931" s="230"/>
      <c r="Q931" s="230"/>
      <c r="R931" s="230"/>
      <c r="S931" s="230"/>
      <c r="T931" s="231"/>
      <c r="AT931" s="232" t="s">
        <v>278</v>
      </c>
      <c r="AU931" s="232" t="s">
        <v>142</v>
      </c>
      <c r="AV931" s="14" t="s">
        <v>82</v>
      </c>
      <c r="AW931" s="14" t="s">
        <v>35</v>
      </c>
      <c r="AX931" s="14" t="s">
        <v>73</v>
      </c>
      <c r="AY931" s="232" t="s">
        <v>267</v>
      </c>
    </row>
    <row r="932" spans="1:65" s="16" customFormat="1" x14ac:dyDescent="0.2">
      <c r="B932" s="244"/>
      <c r="C932" s="245"/>
      <c r="D932" s="208" t="s">
        <v>278</v>
      </c>
      <c r="E932" s="246" t="s">
        <v>21</v>
      </c>
      <c r="F932" s="247" t="s">
        <v>355</v>
      </c>
      <c r="G932" s="245"/>
      <c r="H932" s="248">
        <v>13.419</v>
      </c>
      <c r="I932" s="249"/>
      <c r="J932" s="245"/>
      <c r="K932" s="245"/>
      <c r="L932" s="250"/>
      <c r="M932" s="251"/>
      <c r="N932" s="252"/>
      <c r="O932" s="252"/>
      <c r="P932" s="252"/>
      <c r="Q932" s="252"/>
      <c r="R932" s="252"/>
      <c r="S932" s="252"/>
      <c r="T932" s="253"/>
      <c r="AT932" s="254" t="s">
        <v>278</v>
      </c>
      <c r="AU932" s="254" t="s">
        <v>142</v>
      </c>
      <c r="AV932" s="16" t="s">
        <v>274</v>
      </c>
      <c r="AW932" s="16" t="s">
        <v>35</v>
      </c>
      <c r="AX932" s="16" t="s">
        <v>80</v>
      </c>
      <c r="AY932" s="254" t="s">
        <v>267</v>
      </c>
    </row>
    <row r="933" spans="1:65" s="2" customFormat="1" ht="16.5" customHeight="1" x14ac:dyDescent="0.2">
      <c r="A933" s="36"/>
      <c r="B933" s="37"/>
      <c r="C933" s="195" t="s">
        <v>1088</v>
      </c>
      <c r="D933" s="195" t="s">
        <v>269</v>
      </c>
      <c r="E933" s="196" t="s">
        <v>1089</v>
      </c>
      <c r="F933" s="197" t="s">
        <v>1090</v>
      </c>
      <c r="G933" s="198" t="s">
        <v>272</v>
      </c>
      <c r="H933" s="199">
        <v>13.419</v>
      </c>
      <c r="I933" s="200"/>
      <c r="J933" s="201">
        <f>ROUND(I933*H933,2)</f>
        <v>0</v>
      </c>
      <c r="K933" s="197" t="s">
        <v>273</v>
      </c>
      <c r="L933" s="41"/>
      <c r="M933" s="202" t="s">
        <v>21</v>
      </c>
      <c r="N933" s="203" t="s">
        <v>44</v>
      </c>
      <c r="O933" s="66"/>
      <c r="P933" s="204">
        <f>O933*H933</f>
        <v>0</v>
      </c>
      <c r="Q933" s="204">
        <v>0</v>
      </c>
      <c r="R933" s="204">
        <f>Q933*H933</f>
        <v>0</v>
      </c>
      <c r="S933" s="204">
        <v>0</v>
      </c>
      <c r="T933" s="205">
        <f>S933*H933</f>
        <v>0</v>
      </c>
      <c r="U933" s="36"/>
      <c r="V933" s="36"/>
      <c r="W933" s="36"/>
      <c r="X933" s="36"/>
      <c r="Y933" s="36"/>
      <c r="Z933" s="36"/>
      <c r="AA933" s="36"/>
      <c r="AB933" s="36"/>
      <c r="AC933" s="36"/>
      <c r="AD933" s="36"/>
      <c r="AE933" s="36"/>
      <c r="AR933" s="206" t="s">
        <v>274</v>
      </c>
      <c r="AT933" s="206" t="s">
        <v>269</v>
      </c>
      <c r="AU933" s="206" t="s">
        <v>142</v>
      </c>
      <c r="AY933" s="19" t="s">
        <v>267</v>
      </c>
      <c r="BE933" s="207">
        <f>IF(N933="základní",J933,0)</f>
        <v>0</v>
      </c>
      <c r="BF933" s="207">
        <f>IF(N933="snížená",J933,0)</f>
        <v>0</v>
      </c>
      <c r="BG933" s="207">
        <f>IF(N933="zákl. přenesená",J933,0)</f>
        <v>0</v>
      </c>
      <c r="BH933" s="207">
        <f>IF(N933="sníž. přenesená",J933,0)</f>
        <v>0</v>
      </c>
      <c r="BI933" s="207">
        <f>IF(N933="nulová",J933,0)</f>
        <v>0</v>
      </c>
      <c r="BJ933" s="19" t="s">
        <v>80</v>
      </c>
      <c r="BK933" s="207">
        <f>ROUND(I933*H933,2)</f>
        <v>0</v>
      </c>
      <c r="BL933" s="19" t="s">
        <v>274</v>
      </c>
      <c r="BM933" s="206" t="s">
        <v>1091</v>
      </c>
    </row>
    <row r="934" spans="1:65" s="2" customFormat="1" ht="29.25" x14ac:dyDescent="0.2">
      <c r="A934" s="36"/>
      <c r="B934" s="37"/>
      <c r="C934" s="38"/>
      <c r="D934" s="208" t="s">
        <v>276</v>
      </c>
      <c r="E934" s="38"/>
      <c r="F934" s="209" t="s">
        <v>1084</v>
      </c>
      <c r="G934" s="38"/>
      <c r="H934" s="38"/>
      <c r="I934" s="118"/>
      <c r="J934" s="38"/>
      <c r="K934" s="38"/>
      <c r="L934" s="41"/>
      <c r="M934" s="210"/>
      <c r="N934" s="211"/>
      <c r="O934" s="66"/>
      <c r="P934" s="66"/>
      <c r="Q934" s="66"/>
      <c r="R934" s="66"/>
      <c r="S934" s="66"/>
      <c r="T934" s="67"/>
      <c r="U934" s="36"/>
      <c r="V934" s="36"/>
      <c r="W934" s="36"/>
      <c r="X934" s="36"/>
      <c r="Y934" s="36"/>
      <c r="Z934" s="36"/>
      <c r="AA934" s="36"/>
      <c r="AB934" s="36"/>
      <c r="AC934" s="36"/>
      <c r="AD934" s="36"/>
      <c r="AE934" s="36"/>
      <c r="AT934" s="19" t="s">
        <v>276</v>
      </c>
      <c r="AU934" s="19" t="s">
        <v>142</v>
      </c>
    </row>
    <row r="935" spans="1:65" s="12" customFormat="1" ht="22.9" customHeight="1" x14ac:dyDescent="0.2">
      <c r="B935" s="179"/>
      <c r="C935" s="180"/>
      <c r="D935" s="181" t="s">
        <v>72</v>
      </c>
      <c r="E935" s="193" t="s">
        <v>309</v>
      </c>
      <c r="F935" s="193" t="s">
        <v>1092</v>
      </c>
      <c r="G935" s="180"/>
      <c r="H935" s="180"/>
      <c r="I935" s="183"/>
      <c r="J935" s="194">
        <f>BK935</f>
        <v>0</v>
      </c>
      <c r="K935" s="180"/>
      <c r="L935" s="185"/>
      <c r="M935" s="186"/>
      <c r="N935" s="187"/>
      <c r="O935" s="187"/>
      <c r="P935" s="188">
        <f>P936+P997+P1050</f>
        <v>0</v>
      </c>
      <c r="Q935" s="187"/>
      <c r="R935" s="188">
        <f>R936+R997+R1050</f>
        <v>235.09197010999998</v>
      </c>
      <c r="S935" s="187"/>
      <c r="T935" s="189">
        <f>T936+T997+T1050</f>
        <v>0</v>
      </c>
      <c r="AR935" s="190" t="s">
        <v>80</v>
      </c>
      <c r="AT935" s="191" t="s">
        <v>72</v>
      </c>
      <c r="AU935" s="191" t="s">
        <v>80</v>
      </c>
      <c r="AY935" s="190" t="s">
        <v>267</v>
      </c>
      <c r="BK935" s="192">
        <f>BK936+BK997+BK1050</f>
        <v>0</v>
      </c>
    </row>
    <row r="936" spans="1:65" s="12" customFormat="1" ht="20.85" customHeight="1" x14ac:dyDescent="0.2">
      <c r="B936" s="179"/>
      <c r="C936" s="180"/>
      <c r="D936" s="181" t="s">
        <v>72</v>
      </c>
      <c r="E936" s="193" t="s">
        <v>934</v>
      </c>
      <c r="F936" s="193" t="s">
        <v>1093</v>
      </c>
      <c r="G936" s="180"/>
      <c r="H936" s="180"/>
      <c r="I936" s="183"/>
      <c r="J936" s="194">
        <f>BK936</f>
        <v>0</v>
      </c>
      <c r="K936" s="180"/>
      <c r="L936" s="185"/>
      <c r="M936" s="186"/>
      <c r="N936" s="187"/>
      <c r="O936" s="187"/>
      <c r="P936" s="188">
        <f>SUM(P937:P996)</f>
        <v>0</v>
      </c>
      <c r="Q936" s="187"/>
      <c r="R936" s="188">
        <f>SUM(R937:R996)</f>
        <v>2.5200793200000002</v>
      </c>
      <c r="S936" s="187"/>
      <c r="T936" s="189">
        <f>SUM(T937:T996)</f>
        <v>0</v>
      </c>
      <c r="AR936" s="190" t="s">
        <v>80</v>
      </c>
      <c r="AT936" s="191" t="s">
        <v>72</v>
      </c>
      <c r="AU936" s="191" t="s">
        <v>82</v>
      </c>
      <c r="AY936" s="190" t="s">
        <v>267</v>
      </c>
      <c r="BK936" s="192">
        <f>SUM(BK937:BK996)</f>
        <v>0</v>
      </c>
    </row>
    <row r="937" spans="1:65" s="2" customFormat="1" ht="21.75" customHeight="1" x14ac:dyDescent="0.2">
      <c r="A937" s="36"/>
      <c r="B937" s="37"/>
      <c r="C937" s="195" t="s">
        <v>1094</v>
      </c>
      <c r="D937" s="195" t="s">
        <v>269</v>
      </c>
      <c r="E937" s="196" t="s">
        <v>1095</v>
      </c>
      <c r="F937" s="197" t="s">
        <v>1096</v>
      </c>
      <c r="G937" s="198" t="s">
        <v>272</v>
      </c>
      <c r="H937" s="199">
        <v>134.66300000000001</v>
      </c>
      <c r="I937" s="200"/>
      <c r="J937" s="201">
        <f>ROUND(I937*H937,2)</f>
        <v>0</v>
      </c>
      <c r="K937" s="197" t="s">
        <v>273</v>
      </c>
      <c r="L937" s="41"/>
      <c r="M937" s="202" t="s">
        <v>21</v>
      </c>
      <c r="N937" s="203" t="s">
        <v>44</v>
      </c>
      <c r="O937" s="66"/>
      <c r="P937" s="204">
        <f>O937*H937</f>
        <v>0</v>
      </c>
      <c r="Q937" s="204">
        <v>0</v>
      </c>
      <c r="R937" s="204">
        <f>Q937*H937</f>
        <v>0</v>
      </c>
      <c r="S937" s="204">
        <v>0</v>
      </c>
      <c r="T937" s="205">
        <f>S937*H937</f>
        <v>0</v>
      </c>
      <c r="U937" s="36"/>
      <c r="V937" s="36"/>
      <c r="W937" s="36"/>
      <c r="X937" s="36"/>
      <c r="Y937" s="36"/>
      <c r="Z937" s="36"/>
      <c r="AA937" s="36"/>
      <c r="AB937" s="36"/>
      <c r="AC937" s="36"/>
      <c r="AD937" s="36"/>
      <c r="AE937" s="36"/>
      <c r="AR937" s="206" t="s">
        <v>274</v>
      </c>
      <c r="AT937" s="206" t="s">
        <v>269</v>
      </c>
      <c r="AU937" s="206" t="s">
        <v>142</v>
      </c>
      <c r="AY937" s="19" t="s">
        <v>267</v>
      </c>
      <c r="BE937" s="207">
        <f>IF(N937="základní",J937,0)</f>
        <v>0</v>
      </c>
      <c r="BF937" s="207">
        <f>IF(N937="snížená",J937,0)</f>
        <v>0</v>
      </c>
      <c r="BG937" s="207">
        <f>IF(N937="zákl. přenesená",J937,0)</f>
        <v>0</v>
      </c>
      <c r="BH937" s="207">
        <f>IF(N937="sníž. přenesená",J937,0)</f>
        <v>0</v>
      </c>
      <c r="BI937" s="207">
        <f>IF(N937="nulová",J937,0)</f>
        <v>0</v>
      </c>
      <c r="BJ937" s="19" t="s">
        <v>80</v>
      </c>
      <c r="BK937" s="207">
        <f>ROUND(I937*H937,2)</f>
        <v>0</v>
      </c>
      <c r="BL937" s="19" t="s">
        <v>274</v>
      </c>
      <c r="BM937" s="206" t="s">
        <v>1097</v>
      </c>
    </row>
    <row r="938" spans="1:65" s="2" customFormat="1" ht="39" x14ac:dyDescent="0.2">
      <c r="A938" s="36"/>
      <c r="B938" s="37"/>
      <c r="C938" s="38"/>
      <c r="D938" s="208" t="s">
        <v>276</v>
      </c>
      <c r="E938" s="38"/>
      <c r="F938" s="209" t="s">
        <v>1098</v>
      </c>
      <c r="G938" s="38"/>
      <c r="H938" s="38"/>
      <c r="I938" s="118"/>
      <c r="J938" s="38"/>
      <c r="K938" s="38"/>
      <c r="L938" s="41"/>
      <c r="M938" s="210"/>
      <c r="N938" s="211"/>
      <c r="O938" s="66"/>
      <c r="P938" s="66"/>
      <c r="Q938" s="66"/>
      <c r="R938" s="66"/>
      <c r="S938" s="66"/>
      <c r="T938" s="67"/>
      <c r="U938" s="36"/>
      <c r="V938" s="36"/>
      <c r="W938" s="36"/>
      <c r="X938" s="36"/>
      <c r="Y938" s="36"/>
      <c r="Z938" s="36"/>
      <c r="AA938" s="36"/>
      <c r="AB938" s="36"/>
      <c r="AC938" s="36"/>
      <c r="AD938" s="36"/>
      <c r="AE938" s="36"/>
      <c r="AT938" s="19" t="s">
        <v>276</v>
      </c>
      <c r="AU938" s="19" t="s">
        <v>142</v>
      </c>
    </row>
    <row r="939" spans="1:65" s="13" customFormat="1" x14ac:dyDescent="0.2">
      <c r="B939" s="212"/>
      <c r="C939" s="213"/>
      <c r="D939" s="208" t="s">
        <v>278</v>
      </c>
      <c r="E939" s="214" t="s">
        <v>21</v>
      </c>
      <c r="F939" s="215" t="s">
        <v>1099</v>
      </c>
      <c r="G939" s="213"/>
      <c r="H939" s="214" t="s">
        <v>21</v>
      </c>
      <c r="I939" s="216"/>
      <c r="J939" s="213"/>
      <c r="K939" s="213"/>
      <c r="L939" s="217"/>
      <c r="M939" s="218"/>
      <c r="N939" s="219"/>
      <c r="O939" s="219"/>
      <c r="P939" s="219"/>
      <c r="Q939" s="219"/>
      <c r="R939" s="219"/>
      <c r="S939" s="219"/>
      <c r="T939" s="220"/>
      <c r="AT939" s="221" t="s">
        <v>278</v>
      </c>
      <c r="AU939" s="221" t="s">
        <v>142</v>
      </c>
      <c r="AV939" s="13" t="s">
        <v>80</v>
      </c>
      <c r="AW939" s="13" t="s">
        <v>35</v>
      </c>
      <c r="AX939" s="13" t="s">
        <v>73</v>
      </c>
      <c r="AY939" s="221" t="s">
        <v>267</v>
      </c>
    </row>
    <row r="940" spans="1:65" s="14" customFormat="1" x14ac:dyDescent="0.2">
      <c r="B940" s="222"/>
      <c r="C940" s="223"/>
      <c r="D940" s="208" t="s">
        <v>278</v>
      </c>
      <c r="E940" s="224" t="s">
        <v>21</v>
      </c>
      <c r="F940" s="225" t="s">
        <v>1100</v>
      </c>
      <c r="G940" s="223"/>
      <c r="H940" s="226">
        <v>119.577</v>
      </c>
      <c r="I940" s="227"/>
      <c r="J940" s="223"/>
      <c r="K940" s="223"/>
      <c r="L940" s="228"/>
      <c r="M940" s="229"/>
      <c r="N940" s="230"/>
      <c r="O940" s="230"/>
      <c r="P940" s="230"/>
      <c r="Q940" s="230"/>
      <c r="R940" s="230"/>
      <c r="S940" s="230"/>
      <c r="T940" s="231"/>
      <c r="AT940" s="232" t="s">
        <v>278</v>
      </c>
      <c r="AU940" s="232" t="s">
        <v>142</v>
      </c>
      <c r="AV940" s="14" t="s">
        <v>82</v>
      </c>
      <c r="AW940" s="14" t="s">
        <v>35</v>
      </c>
      <c r="AX940" s="14" t="s">
        <v>73</v>
      </c>
      <c r="AY940" s="232" t="s">
        <v>267</v>
      </c>
    </row>
    <row r="941" spans="1:65" s="14" customFormat="1" x14ac:dyDescent="0.2">
      <c r="B941" s="222"/>
      <c r="C941" s="223"/>
      <c r="D941" s="208" t="s">
        <v>278</v>
      </c>
      <c r="E941" s="224" t="s">
        <v>21</v>
      </c>
      <c r="F941" s="225" t="s">
        <v>1101</v>
      </c>
      <c r="G941" s="223"/>
      <c r="H941" s="226">
        <v>11.666</v>
      </c>
      <c r="I941" s="227"/>
      <c r="J941" s="223"/>
      <c r="K941" s="223"/>
      <c r="L941" s="228"/>
      <c r="M941" s="229"/>
      <c r="N941" s="230"/>
      <c r="O941" s="230"/>
      <c r="P941" s="230"/>
      <c r="Q941" s="230"/>
      <c r="R941" s="230"/>
      <c r="S941" s="230"/>
      <c r="T941" s="231"/>
      <c r="AT941" s="232" t="s">
        <v>278</v>
      </c>
      <c r="AU941" s="232" t="s">
        <v>142</v>
      </c>
      <c r="AV941" s="14" t="s">
        <v>82</v>
      </c>
      <c r="AW941" s="14" t="s">
        <v>35</v>
      </c>
      <c r="AX941" s="14" t="s">
        <v>73</v>
      </c>
      <c r="AY941" s="232" t="s">
        <v>267</v>
      </c>
    </row>
    <row r="942" spans="1:65" s="13" customFormat="1" x14ac:dyDescent="0.2">
      <c r="B942" s="212"/>
      <c r="C942" s="213"/>
      <c r="D942" s="208" t="s">
        <v>278</v>
      </c>
      <c r="E942" s="214" t="s">
        <v>21</v>
      </c>
      <c r="F942" s="215" t="s">
        <v>1102</v>
      </c>
      <c r="G942" s="213"/>
      <c r="H942" s="214" t="s">
        <v>21</v>
      </c>
      <c r="I942" s="216"/>
      <c r="J942" s="213"/>
      <c r="K942" s="213"/>
      <c r="L942" s="217"/>
      <c r="M942" s="218"/>
      <c r="N942" s="219"/>
      <c r="O942" s="219"/>
      <c r="P942" s="219"/>
      <c r="Q942" s="219"/>
      <c r="R942" s="219"/>
      <c r="S942" s="219"/>
      <c r="T942" s="220"/>
      <c r="AT942" s="221" t="s">
        <v>278</v>
      </c>
      <c r="AU942" s="221" t="s">
        <v>142</v>
      </c>
      <c r="AV942" s="13" t="s">
        <v>80</v>
      </c>
      <c r="AW942" s="13" t="s">
        <v>35</v>
      </c>
      <c r="AX942" s="13" t="s">
        <v>73</v>
      </c>
      <c r="AY942" s="221" t="s">
        <v>267</v>
      </c>
    </row>
    <row r="943" spans="1:65" s="14" customFormat="1" x14ac:dyDescent="0.2">
      <c r="B943" s="222"/>
      <c r="C943" s="223"/>
      <c r="D943" s="208" t="s">
        <v>278</v>
      </c>
      <c r="E943" s="224" t="s">
        <v>21</v>
      </c>
      <c r="F943" s="225" t="s">
        <v>1103</v>
      </c>
      <c r="G943" s="223"/>
      <c r="H943" s="226">
        <v>3.42</v>
      </c>
      <c r="I943" s="227"/>
      <c r="J943" s="223"/>
      <c r="K943" s="223"/>
      <c r="L943" s="228"/>
      <c r="M943" s="229"/>
      <c r="N943" s="230"/>
      <c r="O943" s="230"/>
      <c r="P943" s="230"/>
      <c r="Q943" s="230"/>
      <c r="R943" s="230"/>
      <c r="S943" s="230"/>
      <c r="T943" s="231"/>
      <c r="AT943" s="232" t="s">
        <v>278</v>
      </c>
      <c r="AU943" s="232" t="s">
        <v>142</v>
      </c>
      <c r="AV943" s="14" t="s">
        <v>82</v>
      </c>
      <c r="AW943" s="14" t="s">
        <v>35</v>
      </c>
      <c r="AX943" s="14" t="s">
        <v>73</v>
      </c>
      <c r="AY943" s="232" t="s">
        <v>267</v>
      </c>
    </row>
    <row r="944" spans="1:65" s="16" customFormat="1" x14ac:dyDescent="0.2">
      <c r="B944" s="244"/>
      <c r="C944" s="245"/>
      <c r="D944" s="208" t="s">
        <v>278</v>
      </c>
      <c r="E944" s="246" t="s">
        <v>21</v>
      </c>
      <c r="F944" s="247" t="s">
        <v>355</v>
      </c>
      <c r="G944" s="245"/>
      <c r="H944" s="248">
        <v>134.66300000000001</v>
      </c>
      <c r="I944" s="249"/>
      <c r="J944" s="245"/>
      <c r="K944" s="245"/>
      <c r="L944" s="250"/>
      <c r="M944" s="251"/>
      <c r="N944" s="252"/>
      <c r="O944" s="252"/>
      <c r="P944" s="252"/>
      <c r="Q944" s="252"/>
      <c r="R944" s="252"/>
      <c r="S944" s="252"/>
      <c r="T944" s="253"/>
      <c r="AT944" s="254" t="s">
        <v>278</v>
      </c>
      <c r="AU944" s="254" t="s">
        <v>142</v>
      </c>
      <c r="AV944" s="16" t="s">
        <v>274</v>
      </c>
      <c r="AW944" s="16" t="s">
        <v>35</v>
      </c>
      <c r="AX944" s="16" t="s">
        <v>80</v>
      </c>
      <c r="AY944" s="254" t="s">
        <v>267</v>
      </c>
    </row>
    <row r="945" spans="1:65" s="2" customFormat="1" ht="16.5" customHeight="1" x14ac:dyDescent="0.2">
      <c r="A945" s="36"/>
      <c r="B945" s="37"/>
      <c r="C945" s="195" t="s">
        <v>1104</v>
      </c>
      <c r="D945" s="195" t="s">
        <v>269</v>
      </c>
      <c r="E945" s="196" t="s">
        <v>1105</v>
      </c>
      <c r="F945" s="197" t="s">
        <v>1106</v>
      </c>
      <c r="G945" s="198" t="s">
        <v>272</v>
      </c>
      <c r="H945" s="199">
        <v>427.40899999999999</v>
      </c>
      <c r="I945" s="200"/>
      <c r="J945" s="201">
        <f>ROUND(I945*H945,2)</f>
        <v>0</v>
      </c>
      <c r="K945" s="197" t="s">
        <v>273</v>
      </c>
      <c r="L945" s="41"/>
      <c r="M945" s="202" t="s">
        <v>21</v>
      </c>
      <c r="N945" s="203" t="s">
        <v>44</v>
      </c>
      <c r="O945" s="66"/>
      <c r="P945" s="204">
        <f>O945*H945</f>
        <v>0</v>
      </c>
      <c r="Q945" s="204">
        <v>2.5999999999999998E-4</v>
      </c>
      <c r="R945" s="204">
        <f>Q945*H945</f>
        <v>0.11112633999999999</v>
      </c>
      <c r="S945" s="204">
        <v>0</v>
      </c>
      <c r="T945" s="205">
        <f>S945*H945</f>
        <v>0</v>
      </c>
      <c r="U945" s="36"/>
      <c r="V945" s="36"/>
      <c r="W945" s="36"/>
      <c r="X945" s="36"/>
      <c r="Y945" s="36"/>
      <c r="Z945" s="36"/>
      <c r="AA945" s="36"/>
      <c r="AB945" s="36"/>
      <c r="AC945" s="36"/>
      <c r="AD945" s="36"/>
      <c r="AE945" s="36"/>
      <c r="AR945" s="206" t="s">
        <v>274</v>
      </c>
      <c r="AT945" s="206" t="s">
        <v>269</v>
      </c>
      <c r="AU945" s="206" t="s">
        <v>142</v>
      </c>
      <c r="AY945" s="19" t="s">
        <v>267</v>
      </c>
      <c r="BE945" s="207">
        <f>IF(N945="základní",J945,0)</f>
        <v>0</v>
      </c>
      <c r="BF945" s="207">
        <f>IF(N945="snížená",J945,0)</f>
        <v>0</v>
      </c>
      <c r="BG945" s="207">
        <f>IF(N945="zákl. přenesená",J945,0)</f>
        <v>0</v>
      </c>
      <c r="BH945" s="207">
        <f>IF(N945="sníž. přenesená",J945,0)</f>
        <v>0</v>
      </c>
      <c r="BI945" s="207">
        <f>IF(N945="nulová",J945,0)</f>
        <v>0</v>
      </c>
      <c r="BJ945" s="19" t="s">
        <v>80</v>
      </c>
      <c r="BK945" s="207">
        <f>ROUND(I945*H945,2)</f>
        <v>0</v>
      </c>
      <c r="BL945" s="19" t="s">
        <v>274</v>
      </c>
      <c r="BM945" s="206" t="s">
        <v>1107</v>
      </c>
    </row>
    <row r="946" spans="1:65" s="13" customFormat="1" x14ac:dyDescent="0.2">
      <c r="B946" s="212"/>
      <c r="C946" s="213"/>
      <c r="D946" s="208" t="s">
        <v>278</v>
      </c>
      <c r="E946" s="214" t="s">
        <v>21</v>
      </c>
      <c r="F946" s="215" t="s">
        <v>1108</v>
      </c>
      <c r="G946" s="213"/>
      <c r="H946" s="214" t="s">
        <v>21</v>
      </c>
      <c r="I946" s="216"/>
      <c r="J946" s="213"/>
      <c r="K946" s="213"/>
      <c r="L946" s="217"/>
      <c r="M946" s="218"/>
      <c r="N946" s="219"/>
      <c r="O946" s="219"/>
      <c r="P946" s="219"/>
      <c r="Q946" s="219"/>
      <c r="R946" s="219"/>
      <c r="S946" s="219"/>
      <c r="T946" s="220"/>
      <c r="AT946" s="221" t="s">
        <v>278</v>
      </c>
      <c r="AU946" s="221" t="s">
        <v>142</v>
      </c>
      <c r="AV946" s="13" t="s">
        <v>80</v>
      </c>
      <c r="AW946" s="13" t="s">
        <v>35</v>
      </c>
      <c r="AX946" s="13" t="s">
        <v>73</v>
      </c>
      <c r="AY946" s="221" t="s">
        <v>267</v>
      </c>
    </row>
    <row r="947" spans="1:65" s="13" customFormat="1" x14ac:dyDescent="0.2">
      <c r="B947" s="212"/>
      <c r="C947" s="213"/>
      <c r="D947" s="208" t="s">
        <v>278</v>
      </c>
      <c r="E947" s="214" t="s">
        <v>21</v>
      </c>
      <c r="F947" s="215" t="s">
        <v>1109</v>
      </c>
      <c r="G947" s="213"/>
      <c r="H947" s="214" t="s">
        <v>21</v>
      </c>
      <c r="I947" s="216"/>
      <c r="J947" s="213"/>
      <c r="K947" s="213"/>
      <c r="L947" s="217"/>
      <c r="M947" s="218"/>
      <c r="N947" s="219"/>
      <c r="O947" s="219"/>
      <c r="P947" s="219"/>
      <c r="Q947" s="219"/>
      <c r="R947" s="219"/>
      <c r="S947" s="219"/>
      <c r="T947" s="220"/>
      <c r="AT947" s="221" t="s">
        <v>278</v>
      </c>
      <c r="AU947" s="221" t="s">
        <v>142</v>
      </c>
      <c r="AV947" s="13" t="s">
        <v>80</v>
      </c>
      <c r="AW947" s="13" t="s">
        <v>35</v>
      </c>
      <c r="AX947" s="13" t="s">
        <v>73</v>
      </c>
      <c r="AY947" s="221" t="s">
        <v>267</v>
      </c>
    </row>
    <row r="948" spans="1:65" s="14" customFormat="1" x14ac:dyDescent="0.2">
      <c r="B948" s="222"/>
      <c r="C948" s="223"/>
      <c r="D948" s="208" t="s">
        <v>278</v>
      </c>
      <c r="E948" s="224" t="s">
        <v>21</v>
      </c>
      <c r="F948" s="225" t="s">
        <v>1110</v>
      </c>
      <c r="G948" s="223"/>
      <c r="H948" s="226">
        <v>427.40899999999999</v>
      </c>
      <c r="I948" s="227"/>
      <c r="J948" s="223"/>
      <c r="K948" s="223"/>
      <c r="L948" s="228"/>
      <c r="M948" s="229"/>
      <c r="N948" s="230"/>
      <c r="O948" s="230"/>
      <c r="P948" s="230"/>
      <c r="Q948" s="230"/>
      <c r="R948" s="230"/>
      <c r="S948" s="230"/>
      <c r="T948" s="231"/>
      <c r="AT948" s="232" t="s">
        <v>278</v>
      </c>
      <c r="AU948" s="232" t="s">
        <v>142</v>
      </c>
      <c r="AV948" s="14" t="s">
        <v>82</v>
      </c>
      <c r="AW948" s="14" t="s">
        <v>35</v>
      </c>
      <c r="AX948" s="14" t="s">
        <v>80</v>
      </c>
      <c r="AY948" s="232" t="s">
        <v>267</v>
      </c>
    </row>
    <row r="949" spans="1:65" s="2" customFormat="1" ht="16.5" customHeight="1" x14ac:dyDescent="0.2">
      <c r="A949" s="36"/>
      <c r="B949" s="37"/>
      <c r="C949" s="195" t="s">
        <v>186</v>
      </c>
      <c r="D949" s="195" t="s">
        <v>269</v>
      </c>
      <c r="E949" s="196" t="s">
        <v>1111</v>
      </c>
      <c r="F949" s="197" t="s">
        <v>1112</v>
      </c>
      <c r="G949" s="198" t="s">
        <v>545</v>
      </c>
      <c r="H949" s="199">
        <v>2</v>
      </c>
      <c r="I949" s="200"/>
      <c r="J949" s="201">
        <f>ROUND(I949*H949,2)</f>
        <v>0</v>
      </c>
      <c r="K949" s="197" t="s">
        <v>273</v>
      </c>
      <c r="L949" s="41"/>
      <c r="M949" s="202" t="s">
        <v>21</v>
      </c>
      <c r="N949" s="203" t="s">
        <v>44</v>
      </c>
      <c r="O949" s="66"/>
      <c r="P949" s="204">
        <f>O949*H949</f>
        <v>0</v>
      </c>
      <c r="Q949" s="204">
        <v>0.1575</v>
      </c>
      <c r="R949" s="204">
        <f>Q949*H949</f>
        <v>0.315</v>
      </c>
      <c r="S949" s="204">
        <v>0</v>
      </c>
      <c r="T949" s="205">
        <f>S949*H949</f>
        <v>0</v>
      </c>
      <c r="U949" s="36"/>
      <c r="V949" s="36"/>
      <c r="W949" s="36"/>
      <c r="X949" s="36"/>
      <c r="Y949" s="36"/>
      <c r="Z949" s="36"/>
      <c r="AA949" s="36"/>
      <c r="AB949" s="36"/>
      <c r="AC949" s="36"/>
      <c r="AD949" s="36"/>
      <c r="AE949" s="36"/>
      <c r="AR949" s="206" t="s">
        <v>274</v>
      </c>
      <c r="AT949" s="206" t="s">
        <v>269</v>
      </c>
      <c r="AU949" s="206" t="s">
        <v>142</v>
      </c>
      <c r="AY949" s="19" t="s">
        <v>267</v>
      </c>
      <c r="BE949" s="207">
        <f>IF(N949="základní",J949,0)</f>
        <v>0</v>
      </c>
      <c r="BF949" s="207">
        <f>IF(N949="snížená",J949,0)</f>
        <v>0</v>
      </c>
      <c r="BG949" s="207">
        <f>IF(N949="zákl. přenesená",J949,0)</f>
        <v>0</v>
      </c>
      <c r="BH949" s="207">
        <f>IF(N949="sníž. přenesená",J949,0)</f>
        <v>0</v>
      </c>
      <c r="BI949" s="207">
        <f>IF(N949="nulová",J949,0)</f>
        <v>0</v>
      </c>
      <c r="BJ949" s="19" t="s">
        <v>80</v>
      </c>
      <c r="BK949" s="207">
        <f>ROUND(I949*H949,2)</f>
        <v>0</v>
      </c>
      <c r="BL949" s="19" t="s">
        <v>274</v>
      </c>
      <c r="BM949" s="206" t="s">
        <v>1113</v>
      </c>
    </row>
    <row r="950" spans="1:65" s="13" customFormat="1" x14ac:dyDescent="0.2">
      <c r="B950" s="212"/>
      <c r="C950" s="213"/>
      <c r="D950" s="208" t="s">
        <v>278</v>
      </c>
      <c r="E950" s="214" t="s">
        <v>21</v>
      </c>
      <c r="F950" s="215" t="s">
        <v>561</v>
      </c>
      <c r="G950" s="213"/>
      <c r="H950" s="214" t="s">
        <v>21</v>
      </c>
      <c r="I950" s="216"/>
      <c r="J950" s="213"/>
      <c r="K950" s="213"/>
      <c r="L950" s="217"/>
      <c r="M950" s="218"/>
      <c r="N950" s="219"/>
      <c r="O950" s="219"/>
      <c r="P950" s="219"/>
      <c r="Q950" s="219"/>
      <c r="R950" s="219"/>
      <c r="S950" s="219"/>
      <c r="T950" s="220"/>
      <c r="AT950" s="221" t="s">
        <v>278</v>
      </c>
      <c r="AU950" s="221" t="s">
        <v>142</v>
      </c>
      <c r="AV950" s="13" t="s">
        <v>80</v>
      </c>
      <c r="AW950" s="13" t="s">
        <v>35</v>
      </c>
      <c r="AX950" s="13" t="s">
        <v>73</v>
      </c>
      <c r="AY950" s="221" t="s">
        <v>267</v>
      </c>
    </row>
    <row r="951" spans="1:65" s="13" customFormat="1" x14ac:dyDescent="0.2">
      <c r="B951" s="212"/>
      <c r="C951" s="213"/>
      <c r="D951" s="208" t="s">
        <v>278</v>
      </c>
      <c r="E951" s="214" t="s">
        <v>21</v>
      </c>
      <c r="F951" s="215" t="s">
        <v>562</v>
      </c>
      <c r="G951" s="213"/>
      <c r="H951" s="214" t="s">
        <v>21</v>
      </c>
      <c r="I951" s="216"/>
      <c r="J951" s="213"/>
      <c r="K951" s="213"/>
      <c r="L951" s="217"/>
      <c r="M951" s="218"/>
      <c r="N951" s="219"/>
      <c r="O951" s="219"/>
      <c r="P951" s="219"/>
      <c r="Q951" s="219"/>
      <c r="R951" s="219"/>
      <c r="S951" s="219"/>
      <c r="T951" s="220"/>
      <c r="AT951" s="221" t="s">
        <v>278</v>
      </c>
      <c r="AU951" s="221" t="s">
        <v>142</v>
      </c>
      <c r="AV951" s="13" t="s">
        <v>80</v>
      </c>
      <c r="AW951" s="13" t="s">
        <v>35</v>
      </c>
      <c r="AX951" s="13" t="s">
        <v>73</v>
      </c>
      <c r="AY951" s="221" t="s">
        <v>267</v>
      </c>
    </row>
    <row r="952" spans="1:65" s="14" customFormat="1" x14ac:dyDescent="0.2">
      <c r="B952" s="222"/>
      <c r="C952" s="223"/>
      <c r="D952" s="208" t="s">
        <v>278</v>
      </c>
      <c r="E952" s="224" t="s">
        <v>21</v>
      </c>
      <c r="F952" s="225" t="s">
        <v>82</v>
      </c>
      <c r="G952" s="223"/>
      <c r="H952" s="226">
        <v>2</v>
      </c>
      <c r="I952" s="227"/>
      <c r="J952" s="223"/>
      <c r="K952" s="223"/>
      <c r="L952" s="228"/>
      <c r="M952" s="229"/>
      <c r="N952" s="230"/>
      <c r="O952" s="230"/>
      <c r="P952" s="230"/>
      <c r="Q952" s="230"/>
      <c r="R952" s="230"/>
      <c r="S952" s="230"/>
      <c r="T952" s="231"/>
      <c r="AT952" s="232" t="s">
        <v>278</v>
      </c>
      <c r="AU952" s="232" t="s">
        <v>142</v>
      </c>
      <c r="AV952" s="14" t="s">
        <v>82</v>
      </c>
      <c r="AW952" s="14" t="s">
        <v>35</v>
      </c>
      <c r="AX952" s="14" t="s">
        <v>80</v>
      </c>
      <c r="AY952" s="232" t="s">
        <v>267</v>
      </c>
    </row>
    <row r="953" spans="1:65" s="2" customFormat="1" ht="21.75" customHeight="1" x14ac:dyDescent="0.2">
      <c r="A953" s="36"/>
      <c r="B953" s="37"/>
      <c r="C953" s="195" t="s">
        <v>1114</v>
      </c>
      <c r="D953" s="195" t="s">
        <v>269</v>
      </c>
      <c r="E953" s="196" t="s">
        <v>1115</v>
      </c>
      <c r="F953" s="197" t="s">
        <v>1116</v>
      </c>
      <c r="G953" s="198" t="s">
        <v>272</v>
      </c>
      <c r="H953" s="199">
        <v>101.387</v>
      </c>
      <c r="I953" s="200"/>
      <c r="J953" s="201">
        <f>ROUND(I953*H953,2)</f>
        <v>0</v>
      </c>
      <c r="K953" s="197" t="s">
        <v>273</v>
      </c>
      <c r="L953" s="41"/>
      <c r="M953" s="202" t="s">
        <v>21</v>
      </c>
      <c r="N953" s="203" t="s">
        <v>44</v>
      </c>
      <c r="O953" s="66"/>
      <c r="P953" s="204">
        <f>O953*H953</f>
        <v>0</v>
      </c>
      <c r="Q953" s="204">
        <v>2.5999999999999998E-4</v>
      </c>
      <c r="R953" s="204">
        <f>Q953*H953</f>
        <v>2.6360619999999998E-2</v>
      </c>
      <c r="S953" s="204">
        <v>0</v>
      </c>
      <c r="T953" s="205">
        <f>S953*H953</f>
        <v>0</v>
      </c>
      <c r="U953" s="36"/>
      <c r="V953" s="36"/>
      <c r="W953" s="36"/>
      <c r="X953" s="36"/>
      <c r="Y953" s="36"/>
      <c r="Z953" s="36"/>
      <c r="AA953" s="36"/>
      <c r="AB953" s="36"/>
      <c r="AC953" s="36"/>
      <c r="AD953" s="36"/>
      <c r="AE953" s="36"/>
      <c r="AR953" s="206" t="s">
        <v>274</v>
      </c>
      <c r="AT953" s="206" t="s">
        <v>269</v>
      </c>
      <c r="AU953" s="206" t="s">
        <v>142</v>
      </c>
      <c r="AY953" s="19" t="s">
        <v>267</v>
      </c>
      <c r="BE953" s="207">
        <f>IF(N953="základní",J953,0)</f>
        <v>0</v>
      </c>
      <c r="BF953" s="207">
        <f>IF(N953="snížená",J953,0)</f>
        <v>0</v>
      </c>
      <c r="BG953" s="207">
        <f>IF(N953="zákl. přenesená",J953,0)</f>
        <v>0</v>
      </c>
      <c r="BH953" s="207">
        <f>IF(N953="sníž. přenesená",J953,0)</f>
        <v>0</v>
      </c>
      <c r="BI953" s="207">
        <f>IF(N953="nulová",J953,0)</f>
        <v>0</v>
      </c>
      <c r="BJ953" s="19" t="s">
        <v>80</v>
      </c>
      <c r="BK953" s="207">
        <f>ROUND(I953*H953,2)</f>
        <v>0</v>
      </c>
      <c r="BL953" s="19" t="s">
        <v>274</v>
      </c>
      <c r="BM953" s="206" t="s">
        <v>1117</v>
      </c>
    </row>
    <row r="954" spans="1:65" s="13" customFormat="1" x14ac:dyDescent="0.2">
      <c r="B954" s="212"/>
      <c r="C954" s="213"/>
      <c r="D954" s="208" t="s">
        <v>278</v>
      </c>
      <c r="E954" s="214" t="s">
        <v>21</v>
      </c>
      <c r="F954" s="215" t="s">
        <v>1109</v>
      </c>
      <c r="G954" s="213"/>
      <c r="H954" s="214" t="s">
        <v>21</v>
      </c>
      <c r="I954" s="216"/>
      <c r="J954" s="213"/>
      <c r="K954" s="213"/>
      <c r="L954" s="217"/>
      <c r="M954" s="218"/>
      <c r="N954" s="219"/>
      <c r="O954" s="219"/>
      <c r="P954" s="219"/>
      <c r="Q954" s="219"/>
      <c r="R954" s="219"/>
      <c r="S954" s="219"/>
      <c r="T954" s="220"/>
      <c r="AT954" s="221" t="s">
        <v>278</v>
      </c>
      <c r="AU954" s="221" t="s">
        <v>142</v>
      </c>
      <c r="AV954" s="13" t="s">
        <v>80</v>
      </c>
      <c r="AW954" s="13" t="s">
        <v>35</v>
      </c>
      <c r="AX954" s="13" t="s">
        <v>73</v>
      </c>
      <c r="AY954" s="221" t="s">
        <v>267</v>
      </c>
    </row>
    <row r="955" spans="1:65" s="14" customFormat="1" x14ac:dyDescent="0.2">
      <c r="B955" s="222"/>
      <c r="C955" s="223"/>
      <c r="D955" s="208" t="s">
        <v>278</v>
      </c>
      <c r="E955" s="224" t="s">
        <v>21</v>
      </c>
      <c r="F955" s="225" t="s">
        <v>1118</v>
      </c>
      <c r="G955" s="223"/>
      <c r="H955" s="226">
        <v>101.387</v>
      </c>
      <c r="I955" s="227"/>
      <c r="J955" s="223"/>
      <c r="K955" s="223"/>
      <c r="L955" s="228"/>
      <c r="M955" s="229"/>
      <c r="N955" s="230"/>
      <c r="O955" s="230"/>
      <c r="P955" s="230"/>
      <c r="Q955" s="230"/>
      <c r="R955" s="230"/>
      <c r="S955" s="230"/>
      <c r="T955" s="231"/>
      <c r="AT955" s="232" t="s">
        <v>278</v>
      </c>
      <c r="AU955" s="232" t="s">
        <v>142</v>
      </c>
      <c r="AV955" s="14" t="s">
        <v>82</v>
      </c>
      <c r="AW955" s="14" t="s">
        <v>35</v>
      </c>
      <c r="AX955" s="14" t="s">
        <v>80</v>
      </c>
      <c r="AY955" s="232" t="s">
        <v>267</v>
      </c>
    </row>
    <row r="956" spans="1:65" s="2" customFormat="1" ht="21.75" customHeight="1" x14ac:dyDescent="0.2">
      <c r="A956" s="36"/>
      <c r="B956" s="37"/>
      <c r="C956" s="195" t="s">
        <v>1119</v>
      </c>
      <c r="D956" s="195" t="s">
        <v>269</v>
      </c>
      <c r="E956" s="196" t="s">
        <v>1120</v>
      </c>
      <c r="F956" s="197" t="s">
        <v>1121</v>
      </c>
      <c r="G956" s="198" t="s">
        <v>272</v>
      </c>
      <c r="H956" s="199">
        <v>101.387</v>
      </c>
      <c r="I956" s="200"/>
      <c r="J956" s="201">
        <f>ROUND(I956*H956,2)</f>
        <v>0</v>
      </c>
      <c r="K956" s="197" t="s">
        <v>273</v>
      </c>
      <c r="L956" s="41"/>
      <c r="M956" s="202" t="s">
        <v>21</v>
      </c>
      <c r="N956" s="203" t="s">
        <v>44</v>
      </c>
      <c r="O956" s="66"/>
      <c r="P956" s="204">
        <f>O956*H956</f>
        <v>0</v>
      </c>
      <c r="Q956" s="204">
        <v>3.9100000000000003E-3</v>
      </c>
      <c r="R956" s="204">
        <f>Q956*H956</f>
        <v>0.39642317000000005</v>
      </c>
      <c r="S956" s="204">
        <v>0</v>
      </c>
      <c r="T956" s="205">
        <f>S956*H956</f>
        <v>0</v>
      </c>
      <c r="U956" s="36"/>
      <c r="V956" s="36"/>
      <c r="W956" s="36"/>
      <c r="X956" s="36"/>
      <c r="Y956" s="36"/>
      <c r="Z956" s="36"/>
      <c r="AA956" s="36"/>
      <c r="AB956" s="36"/>
      <c r="AC956" s="36"/>
      <c r="AD956" s="36"/>
      <c r="AE956" s="36"/>
      <c r="AR956" s="206" t="s">
        <v>274</v>
      </c>
      <c r="AT956" s="206" t="s">
        <v>269</v>
      </c>
      <c r="AU956" s="206" t="s">
        <v>142</v>
      </c>
      <c r="AY956" s="19" t="s">
        <v>267</v>
      </c>
      <c r="BE956" s="207">
        <f>IF(N956="základní",J956,0)</f>
        <v>0</v>
      </c>
      <c r="BF956" s="207">
        <f>IF(N956="snížená",J956,0)</f>
        <v>0</v>
      </c>
      <c r="BG956" s="207">
        <f>IF(N956="zákl. přenesená",J956,0)</f>
        <v>0</v>
      </c>
      <c r="BH956" s="207">
        <f>IF(N956="sníž. přenesená",J956,0)</f>
        <v>0</v>
      </c>
      <c r="BI956" s="207">
        <f>IF(N956="nulová",J956,0)</f>
        <v>0</v>
      </c>
      <c r="BJ956" s="19" t="s">
        <v>80</v>
      </c>
      <c r="BK956" s="207">
        <f>ROUND(I956*H956,2)</f>
        <v>0</v>
      </c>
      <c r="BL956" s="19" t="s">
        <v>274</v>
      </c>
      <c r="BM956" s="206" t="s">
        <v>1122</v>
      </c>
    </row>
    <row r="957" spans="1:65" s="2" customFormat="1" ht="58.5" x14ac:dyDescent="0.2">
      <c r="A957" s="36"/>
      <c r="B957" s="37"/>
      <c r="C957" s="38"/>
      <c r="D957" s="208" t="s">
        <v>276</v>
      </c>
      <c r="E957" s="38"/>
      <c r="F957" s="209" t="s">
        <v>1123</v>
      </c>
      <c r="G957" s="38"/>
      <c r="H957" s="38"/>
      <c r="I957" s="118"/>
      <c r="J957" s="38"/>
      <c r="K957" s="38"/>
      <c r="L957" s="41"/>
      <c r="M957" s="210"/>
      <c r="N957" s="211"/>
      <c r="O957" s="66"/>
      <c r="P957" s="66"/>
      <c r="Q957" s="66"/>
      <c r="R957" s="66"/>
      <c r="S957" s="66"/>
      <c r="T957" s="67"/>
      <c r="U957" s="36"/>
      <c r="V957" s="36"/>
      <c r="W957" s="36"/>
      <c r="X957" s="36"/>
      <c r="Y957" s="36"/>
      <c r="Z957" s="36"/>
      <c r="AA957" s="36"/>
      <c r="AB957" s="36"/>
      <c r="AC957" s="36"/>
      <c r="AD957" s="36"/>
      <c r="AE957" s="36"/>
      <c r="AT957" s="19" t="s">
        <v>276</v>
      </c>
      <c r="AU957" s="19" t="s">
        <v>142</v>
      </c>
    </row>
    <row r="958" spans="1:65" s="13" customFormat="1" x14ac:dyDescent="0.2">
      <c r="B958" s="212"/>
      <c r="C958" s="213"/>
      <c r="D958" s="208" t="s">
        <v>278</v>
      </c>
      <c r="E958" s="214" t="s">
        <v>21</v>
      </c>
      <c r="F958" s="215" t="s">
        <v>1124</v>
      </c>
      <c r="G958" s="213"/>
      <c r="H958" s="214" t="s">
        <v>21</v>
      </c>
      <c r="I958" s="216"/>
      <c r="J958" s="213"/>
      <c r="K958" s="213"/>
      <c r="L958" s="217"/>
      <c r="M958" s="218"/>
      <c r="N958" s="219"/>
      <c r="O958" s="219"/>
      <c r="P958" s="219"/>
      <c r="Q958" s="219"/>
      <c r="R958" s="219"/>
      <c r="S958" s="219"/>
      <c r="T958" s="220"/>
      <c r="AT958" s="221" t="s">
        <v>278</v>
      </c>
      <c r="AU958" s="221" t="s">
        <v>142</v>
      </c>
      <c r="AV958" s="13" t="s">
        <v>80</v>
      </c>
      <c r="AW958" s="13" t="s">
        <v>35</v>
      </c>
      <c r="AX958" s="13" t="s">
        <v>73</v>
      </c>
      <c r="AY958" s="221" t="s">
        <v>267</v>
      </c>
    </row>
    <row r="959" spans="1:65" s="13" customFormat="1" x14ac:dyDescent="0.2">
      <c r="B959" s="212"/>
      <c r="C959" s="213"/>
      <c r="D959" s="208" t="s">
        <v>278</v>
      </c>
      <c r="E959" s="214" t="s">
        <v>21</v>
      </c>
      <c r="F959" s="215" t="s">
        <v>1125</v>
      </c>
      <c r="G959" s="213"/>
      <c r="H959" s="214" t="s">
        <v>21</v>
      </c>
      <c r="I959" s="216"/>
      <c r="J959" s="213"/>
      <c r="K959" s="213"/>
      <c r="L959" s="217"/>
      <c r="M959" s="218"/>
      <c r="N959" s="219"/>
      <c r="O959" s="219"/>
      <c r="P959" s="219"/>
      <c r="Q959" s="219"/>
      <c r="R959" s="219"/>
      <c r="S959" s="219"/>
      <c r="T959" s="220"/>
      <c r="AT959" s="221" t="s">
        <v>278</v>
      </c>
      <c r="AU959" s="221" t="s">
        <v>142</v>
      </c>
      <c r="AV959" s="13" t="s">
        <v>80</v>
      </c>
      <c r="AW959" s="13" t="s">
        <v>35</v>
      </c>
      <c r="AX959" s="13" t="s">
        <v>73</v>
      </c>
      <c r="AY959" s="221" t="s">
        <v>267</v>
      </c>
    </row>
    <row r="960" spans="1:65" s="14" customFormat="1" x14ac:dyDescent="0.2">
      <c r="B960" s="222"/>
      <c r="C960" s="223"/>
      <c r="D960" s="208" t="s">
        <v>278</v>
      </c>
      <c r="E960" s="224" t="s">
        <v>21</v>
      </c>
      <c r="F960" s="225" t="s">
        <v>1126</v>
      </c>
      <c r="G960" s="223"/>
      <c r="H960" s="226">
        <v>31.681999999999999</v>
      </c>
      <c r="I960" s="227"/>
      <c r="J960" s="223"/>
      <c r="K960" s="223"/>
      <c r="L960" s="228"/>
      <c r="M960" s="229"/>
      <c r="N960" s="230"/>
      <c r="O960" s="230"/>
      <c r="P960" s="230"/>
      <c r="Q960" s="230"/>
      <c r="R960" s="230"/>
      <c r="S960" s="230"/>
      <c r="T960" s="231"/>
      <c r="AT960" s="232" t="s">
        <v>278</v>
      </c>
      <c r="AU960" s="232" t="s">
        <v>142</v>
      </c>
      <c r="AV960" s="14" t="s">
        <v>82</v>
      </c>
      <c r="AW960" s="14" t="s">
        <v>35</v>
      </c>
      <c r="AX960" s="14" t="s">
        <v>73</v>
      </c>
      <c r="AY960" s="232" t="s">
        <v>267</v>
      </c>
    </row>
    <row r="961" spans="1:65" s="13" customFormat="1" x14ac:dyDescent="0.2">
      <c r="B961" s="212"/>
      <c r="C961" s="213"/>
      <c r="D961" s="208" t="s">
        <v>278</v>
      </c>
      <c r="E961" s="214" t="s">
        <v>21</v>
      </c>
      <c r="F961" s="215" t="s">
        <v>1127</v>
      </c>
      <c r="G961" s="213"/>
      <c r="H961" s="214" t="s">
        <v>21</v>
      </c>
      <c r="I961" s="216"/>
      <c r="J961" s="213"/>
      <c r="K961" s="213"/>
      <c r="L961" s="217"/>
      <c r="M961" s="218"/>
      <c r="N961" s="219"/>
      <c r="O961" s="219"/>
      <c r="P961" s="219"/>
      <c r="Q961" s="219"/>
      <c r="R961" s="219"/>
      <c r="S961" s="219"/>
      <c r="T961" s="220"/>
      <c r="AT961" s="221" t="s">
        <v>278</v>
      </c>
      <c r="AU961" s="221" t="s">
        <v>142</v>
      </c>
      <c r="AV961" s="13" t="s">
        <v>80</v>
      </c>
      <c r="AW961" s="13" t="s">
        <v>35</v>
      </c>
      <c r="AX961" s="13" t="s">
        <v>73</v>
      </c>
      <c r="AY961" s="221" t="s">
        <v>267</v>
      </c>
    </row>
    <row r="962" spans="1:65" s="13" customFormat="1" x14ac:dyDescent="0.2">
      <c r="B962" s="212"/>
      <c r="C962" s="213"/>
      <c r="D962" s="208" t="s">
        <v>278</v>
      </c>
      <c r="E962" s="214" t="s">
        <v>21</v>
      </c>
      <c r="F962" s="215" t="s">
        <v>1128</v>
      </c>
      <c r="G962" s="213"/>
      <c r="H962" s="214" t="s">
        <v>21</v>
      </c>
      <c r="I962" s="216"/>
      <c r="J962" s="213"/>
      <c r="K962" s="213"/>
      <c r="L962" s="217"/>
      <c r="M962" s="218"/>
      <c r="N962" s="219"/>
      <c r="O962" s="219"/>
      <c r="P962" s="219"/>
      <c r="Q962" s="219"/>
      <c r="R962" s="219"/>
      <c r="S962" s="219"/>
      <c r="T962" s="220"/>
      <c r="AT962" s="221" t="s">
        <v>278</v>
      </c>
      <c r="AU962" s="221" t="s">
        <v>142</v>
      </c>
      <c r="AV962" s="13" t="s">
        <v>80</v>
      </c>
      <c r="AW962" s="13" t="s">
        <v>35</v>
      </c>
      <c r="AX962" s="13" t="s">
        <v>73</v>
      </c>
      <c r="AY962" s="221" t="s">
        <v>267</v>
      </c>
    </row>
    <row r="963" spans="1:65" s="14" customFormat="1" x14ac:dyDescent="0.2">
      <c r="B963" s="222"/>
      <c r="C963" s="223"/>
      <c r="D963" s="208" t="s">
        <v>278</v>
      </c>
      <c r="E963" s="224" t="s">
        <v>21</v>
      </c>
      <c r="F963" s="225" t="s">
        <v>1129</v>
      </c>
      <c r="G963" s="223"/>
      <c r="H963" s="226">
        <v>44.104999999999997</v>
      </c>
      <c r="I963" s="227"/>
      <c r="J963" s="223"/>
      <c r="K963" s="223"/>
      <c r="L963" s="228"/>
      <c r="M963" s="229"/>
      <c r="N963" s="230"/>
      <c r="O963" s="230"/>
      <c r="P963" s="230"/>
      <c r="Q963" s="230"/>
      <c r="R963" s="230"/>
      <c r="S963" s="230"/>
      <c r="T963" s="231"/>
      <c r="AT963" s="232" t="s">
        <v>278</v>
      </c>
      <c r="AU963" s="232" t="s">
        <v>142</v>
      </c>
      <c r="AV963" s="14" t="s">
        <v>82</v>
      </c>
      <c r="AW963" s="14" t="s">
        <v>35</v>
      </c>
      <c r="AX963" s="14" t="s">
        <v>73</v>
      </c>
      <c r="AY963" s="232" t="s">
        <v>267</v>
      </c>
    </row>
    <row r="964" spans="1:65" s="14" customFormat="1" x14ac:dyDescent="0.2">
      <c r="B964" s="222"/>
      <c r="C964" s="223"/>
      <c r="D964" s="208" t="s">
        <v>278</v>
      </c>
      <c r="E964" s="224" t="s">
        <v>21</v>
      </c>
      <c r="F964" s="225" t="s">
        <v>1130</v>
      </c>
      <c r="G964" s="223"/>
      <c r="H964" s="226">
        <v>25.6</v>
      </c>
      <c r="I964" s="227"/>
      <c r="J964" s="223"/>
      <c r="K964" s="223"/>
      <c r="L964" s="228"/>
      <c r="M964" s="229"/>
      <c r="N964" s="230"/>
      <c r="O964" s="230"/>
      <c r="P964" s="230"/>
      <c r="Q964" s="230"/>
      <c r="R964" s="230"/>
      <c r="S964" s="230"/>
      <c r="T964" s="231"/>
      <c r="AT964" s="232" t="s">
        <v>278</v>
      </c>
      <c r="AU964" s="232" t="s">
        <v>142</v>
      </c>
      <c r="AV964" s="14" t="s">
        <v>82</v>
      </c>
      <c r="AW964" s="14" t="s">
        <v>35</v>
      </c>
      <c r="AX964" s="14" t="s">
        <v>73</v>
      </c>
      <c r="AY964" s="232" t="s">
        <v>267</v>
      </c>
    </row>
    <row r="965" spans="1:65" s="16" customFormat="1" x14ac:dyDescent="0.2">
      <c r="B965" s="244"/>
      <c r="C965" s="245"/>
      <c r="D965" s="208" t="s">
        <v>278</v>
      </c>
      <c r="E965" s="246" t="s">
        <v>21</v>
      </c>
      <c r="F965" s="247" t="s">
        <v>355</v>
      </c>
      <c r="G965" s="245"/>
      <c r="H965" s="248">
        <v>101.387</v>
      </c>
      <c r="I965" s="249"/>
      <c r="J965" s="245"/>
      <c r="K965" s="245"/>
      <c r="L965" s="250"/>
      <c r="M965" s="251"/>
      <c r="N965" s="252"/>
      <c r="O965" s="252"/>
      <c r="P965" s="252"/>
      <c r="Q965" s="252"/>
      <c r="R965" s="252"/>
      <c r="S965" s="252"/>
      <c r="T965" s="253"/>
      <c r="AT965" s="254" t="s">
        <v>278</v>
      </c>
      <c r="AU965" s="254" t="s">
        <v>142</v>
      </c>
      <c r="AV965" s="16" t="s">
        <v>274</v>
      </c>
      <c r="AW965" s="16" t="s">
        <v>35</v>
      </c>
      <c r="AX965" s="16" t="s">
        <v>80</v>
      </c>
      <c r="AY965" s="254" t="s">
        <v>267</v>
      </c>
    </row>
    <row r="966" spans="1:65" s="2" customFormat="1" ht="21.75" customHeight="1" x14ac:dyDescent="0.2">
      <c r="A966" s="36"/>
      <c r="B966" s="37"/>
      <c r="C966" s="195" t="s">
        <v>1131</v>
      </c>
      <c r="D966" s="195" t="s">
        <v>269</v>
      </c>
      <c r="E966" s="196" t="s">
        <v>1132</v>
      </c>
      <c r="F966" s="197" t="s">
        <v>1133</v>
      </c>
      <c r="G966" s="198" t="s">
        <v>272</v>
      </c>
      <c r="H966" s="199">
        <v>427.40899999999999</v>
      </c>
      <c r="I966" s="200"/>
      <c r="J966" s="201">
        <f>ROUND(I966*H966,2)</f>
        <v>0</v>
      </c>
      <c r="K966" s="197" t="s">
        <v>273</v>
      </c>
      <c r="L966" s="41"/>
      <c r="M966" s="202" t="s">
        <v>21</v>
      </c>
      <c r="N966" s="203" t="s">
        <v>44</v>
      </c>
      <c r="O966" s="66"/>
      <c r="P966" s="204">
        <f>O966*H966</f>
        <v>0</v>
      </c>
      <c r="Q966" s="204">
        <v>3.9100000000000003E-3</v>
      </c>
      <c r="R966" s="204">
        <f>Q966*H966</f>
        <v>1.6711691900000001</v>
      </c>
      <c r="S966" s="204">
        <v>0</v>
      </c>
      <c r="T966" s="205">
        <f>S966*H966</f>
        <v>0</v>
      </c>
      <c r="U966" s="36"/>
      <c r="V966" s="36"/>
      <c r="W966" s="36"/>
      <c r="X966" s="36"/>
      <c r="Y966" s="36"/>
      <c r="Z966" s="36"/>
      <c r="AA966" s="36"/>
      <c r="AB966" s="36"/>
      <c r="AC966" s="36"/>
      <c r="AD966" s="36"/>
      <c r="AE966" s="36"/>
      <c r="AR966" s="206" t="s">
        <v>274</v>
      </c>
      <c r="AT966" s="206" t="s">
        <v>269</v>
      </c>
      <c r="AU966" s="206" t="s">
        <v>142</v>
      </c>
      <c r="AY966" s="19" t="s">
        <v>267</v>
      </c>
      <c r="BE966" s="207">
        <f>IF(N966="základní",J966,0)</f>
        <v>0</v>
      </c>
      <c r="BF966" s="207">
        <f>IF(N966="snížená",J966,0)</f>
        <v>0</v>
      </c>
      <c r="BG966" s="207">
        <f>IF(N966="zákl. přenesená",J966,0)</f>
        <v>0</v>
      </c>
      <c r="BH966" s="207">
        <f>IF(N966="sníž. přenesená",J966,0)</f>
        <v>0</v>
      </c>
      <c r="BI966" s="207">
        <f>IF(N966="nulová",J966,0)</f>
        <v>0</v>
      </c>
      <c r="BJ966" s="19" t="s">
        <v>80</v>
      </c>
      <c r="BK966" s="207">
        <f>ROUND(I966*H966,2)</f>
        <v>0</v>
      </c>
      <c r="BL966" s="19" t="s">
        <v>274</v>
      </c>
      <c r="BM966" s="206" t="s">
        <v>1134</v>
      </c>
    </row>
    <row r="967" spans="1:65" s="2" customFormat="1" ht="58.5" x14ac:dyDescent="0.2">
      <c r="A967" s="36"/>
      <c r="B967" s="37"/>
      <c r="C967" s="38"/>
      <c r="D967" s="208" t="s">
        <v>276</v>
      </c>
      <c r="E967" s="38"/>
      <c r="F967" s="209" t="s">
        <v>1123</v>
      </c>
      <c r="G967" s="38"/>
      <c r="H967" s="38"/>
      <c r="I967" s="118"/>
      <c r="J967" s="38"/>
      <c r="K967" s="38"/>
      <c r="L967" s="41"/>
      <c r="M967" s="210"/>
      <c r="N967" s="211"/>
      <c r="O967" s="66"/>
      <c r="P967" s="66"/>
      <c r="Q967" s="66"/>
      <c r="R967" s="66"/>
      <c r="S967" s="66"/>
      <c r="T967" s="67"/>
      <c r="U967" s="36"/>
      <c r="V967" s="36"/>
      <c r="W967" s="36"/>
      <c r="X967" s="36"/>
      <c r="Y967" s="36"/>
      <c r="Z967" s="36"/>
      <c r="AA967" s="36"/>
      <c r="AB967" s="36"/>
      <c r="AC967" s="36"/>
      <c r="AD967" s="36"/>
      <c r="AE967" s="36"/>
      <c r="AT967" s="19" t="s">
        <v>276</v>
      </c>
      <c r="AU967" s="19" t="s">
        <v>142</v>
      </c>
    </row>
    <row r="968" spans="1:65" s="13" customFormat="1" x14ac:dyDescent="0.2">
      <c r="B968" s="212"/>
      <c r="C968" s="213"/>
      <c r="D968" s="208" t="s">
        <v>278</v>
      </c>
      <c r="E968" s="214" t="s">
        <v>21</v>
      </c>
      <c r="F968" s="215" t="s">
        <v>1135</v>
      </c>
      <c r="G968" s="213"/>
      <c r="H968" s="214" t="s">
        <v>21</v>
      </c>
      <c r="I968" s="216"/>
      <c r="J968" s="213"/>
      <c r="K968" s="213"/>
      <c r="L968" s="217"/>
      <c r="M968" s="218"/>
      <c r="N968" s="219"/>
      <c r="O968" s="219"/>
      <c r="P968" s="219"/>
      <c r="Q968" s="219"/>
      <c r="R968" s="219"/>
      <c r="S968" s="219"/>
      <c r="T968" s="220"/>
      <c r="AT968" s="221" t="s">
        <v>278</v>
      </c>
      <c r="AU968" s="221" t="s">
        <v>142</v>
      </c>
      <c r="AV968" s="13" t="s">
        <v>80</v>
      </c>
      <c r="AW968" s="13" t="s">
        <v>35</v>
      </c>
      <c r="AX968" s="13" t="s">
        <v>73</v>
      </c>
      <c r="AY968" s="221" t="s">
        <v>267</v>
      </c>
    </row>
    <row r="969" spans="1:65" s="13" customFormat="1" x14ac:dyDescent="0.2">
      <c r="B969" s="212"/>
      <c r="C969" s="213"/>
      <c r="D969" s="208" t="s">
        <v>278</v>
      </c>
      <c r="E969" s="214" t="s">
        <v>21</v>
      </c>
      <c r="F969" s="215" t="s">
        <v>1136</v>
      </c>
      <c r="G969" s="213"/>
      <c r="H969" s="214" t="s">
        <v>21</v>
      </c>
      <c r="I969" s="216"/>
      <c r="J969" s="213"/>
      <c r="K969" s="213"/>
      <c r="L969" s="217"/>
      <c r="M969" s="218"/>
      <c r="N969" s="219"/>
      <c r="O969" s="219"/>
      <c r="P969" s="219"/>
      <c r="Q969" s="219"/>
      <c r="R969" s="219"/>
      <c r="S969" s="219"/>
      <c r="T969" s="220"/>
      <c r="AT969" s="221" t="s">
        <v>278</v>
      </c>
      <c r="AU969" s="221" t="s">
        <v>142</v>
      </c>
      <c r="AV969" s="13" t="s">
        <v>80</v>
      </c>
      <c r="AW969" s="13" t="s">
        <v>35</v>
      </c>
      <c r="AX969" s="13" t="s">
        <v>73</v>
      </c>
      <c r="AY969" s="221" t="s">
        <v>267</v>
      </c>
    </row>
    <row r="970" spans="1:65" s="14" customFormat="1" x14ac:dyDescent="0.2">
      <c r="B970" s="222"/>
      <c r="C970" s="223"/>
      <c r="D970" s="208" t="s">
        <v>278</v>
      </c>
      <c r="E970" s="224" t="s">
        <v>21</v>
      </c>
      <c r="F970" s="225" t="s">
        <v>1137</v>
      </c>
      <c r="G970" s="223"/>
      <c r="H970" s="226">
        <v>18.527999999999999</v>
      </c>
      <c r="I970" s="227"/>
      <c r="J970" s="223"/>
      <c r="K970" s="223"/>
      <c r="L970" s="228"/>
      <c r="M970" s="229"/>
      <c r="N970" s="230"/>
      <c r="O970" s="230"/>
      <c r="P970" s="230"/>
      <c r="Q970" s="230"/>
      <c r="R970" s="230"/>
      <c r="S970" s="230"/>
      <c r="T970" s="231"/>
      <c r="AT970" s="232" t="s">
        <v>278</v>
      </c>
      <c r="AU970" s="232" t="s">
        <v>142</v>
      </c>
      <c r="AV970" s="14" t="s">
        <v>82</v>
      </c>
      <c r="AW970" s="14" t="s">
        <v>35</v>
      </c>
      <c r="AX970" s="14" t="s">
        <v>73</v>
      </c>
      <c r="AY970" s="232" t="s">
        <v>267</v>
      </c>
    </row>
    <row r="971" spans="1:65" s="14" customFormat="1" x14ac:dyDescent="0.2">
      <c r="B971" s="222"/>
      <c r="C971" s="223"/>
      <c r="D971" s="208" t="s">
        <v>278</v>
      </c>
      <c r="E971" s="224" t="s">
        <v>21</v>
      </c>
      <c r="F971" s="225" t="s">
        <v>1138</v>
      </c>
      <c r="G971" s="223"/>
      <c r="H971" s="226">
        <v>16.321000000000002</v>
      </c>
      <c r="I971" s="227"/>
      <c r="J971" s="223"/>
      <c r="K971" s="223"/>
      <c r="L971" s="228"/>
      <c r="M971" s="229"/>
      <c r="N971" s="230"/>
      <c r="O971" s="230"/>
      <c r="P971" s="230"/>
      <c r="Q971" s="230"/>
      <c r="R971" s="230"/>
      <c r="S971" s="230"/>
      <c r="T971" s="231"/>
      <c r="AT971" s="232" t="s">
        <v>278</v>
      </c>
      <c r="AU971" s="232" t="s">
        <v>142</v>
      </c>
      <c r="AV971" s="14" t="s">
        <v>82</v>
      </c>
      <c r="AW971" s="14" t="s">
        <v>35</v>
      </c>
      <c r="AX971" s="14" t="s">
        <v>73</v>
      </c>
      <c r="AY971" s="232" t="s">
        <v>267</v>
      </c>
    </row>
    <row r="972" spans="1:65" s="14" customFormat="1" x14ac:dyDescent="0.2">
      <c r="B972" s="222"/>
      <c r="C972" s="223"/>
      <c r="D972" s="208" t="s">
        <v>278</v>
      </c>
      <c r="E972" s="224" t="s">
        <v>21</v>
      </c>
      <c r="F972" s="225" t="s">
        <v>1139</v>
      </c>
      <c r="G972" s="223"/>
      <c r="H972" s="226">
        <v>30.488</v>
      </c>
      <c r="I972" s="227"/>
      <c r="J972" s="223"/>
      <c r="K972" s="223"/>
      <c r="L972" s="228"/>
      <c r="M972" s="229"/>
      <c r="N972" s="230"/>
      <c r="O972" s="230"/>
      <c r="P972" s="230"/>
      <c r="Q972" s="230"/>
      <c r="R972" s="230"/>
      <c r="S972" s="230"/>
      <c r="T972" s="231"/>
      <c r="AT972" s="232" t="s">
        <v>278</v>
      </c>
      <c r="AU972" s="232" t="s">
        <v>142</v>
      </c>
      <c r="AV972" s="14" t="s">
        <v>82</v>
      </c>
      <c r="AW972" s="14" t="s">
        <v>35</v>
      </c>
      <c r="AX972" s="14" t="s">
        <v>73</v>
      </c>
      <c r="AY972" s="232" t="s">
        <v>267</v>
      </c>
    </row>
    <row r="973" spans="1:65" s="14" customFormat="1" x14ac:dyDescent="0.2">
      <c r="B973" s="222"/>
      <c r="C973" s="223"/>
      <c r="D973" s="208" t="s">
        <v>278</v>
      </c>
      <c r="E973" s="224" t="s">
        <v>21</v>
      </c>
      <c r="F973" s="225" t="s">
        <v>1140</v>
      </c>
      <c r="G973" s="223"/>
      <c r="H973" s="226">
        <v>7.5860000000000003</v>
      </c>
      <c r="I973" s="227"/>
      <c r="J973" s="223"/>
      <c r="K973" s="223"/>
      <c r="L973" s="228"/>
      <c r="M973" s="229"/>
      <c r="N973" s="230"/>
      <c r="O973" s="230"/>
      <c r="P973" s="230"/>
      <c r="Q973" s="230"/>
      <c r="R973" s="230"/>
      <c r="S973" s="230"/>
      <c r="T973" s="231"/>
      <c r="AT973" s="232" t="s">
        <v>278</v>
      </c>
      <c r="AU973" s="232" t="s">
        <v>142</v>
      </c>
      <c r="AV973" s="14" t="s">
        <v>82</v>
      </c>
      <c r="AW973" s="14" t="s">
        <v>35</v>
      </c>
      <c r="AX973" s="14" t="s">
        <v>73</v>
      </c>
      <c r="AY973" s="232" t="s">
        <v>267</v>
      </c>
    </row>
    <row r="974" spans="1:65" s="14" customFormat="1" x14ac:dyDescent="0.2">
      <c r="B974" s="222"/>
      <c r="C974" s="223"/>
      <c r="D974" s="208" t="s">
        <v>278</v>
      </c>
      <c r="E974" s="224" t="s">
        <v>21</v>
      </c>
      <c r="F974" s="225" t="s">
        <v>1141</v>
      </c>
      <c r="G974" s="223"/>
      <c r="H974" s="226">
        <v>7.0490000000000004</v>
      </c>
      <c r="I974" s="227"/>
      <c r="J974" s="223"/>
      <c r="K974" s="223"/>
      <c r="L974" s="228"/>
      <c r="M974" s="229"/>
      <c r="N974" s="230"/>
      <c r="O974" s="230"/>
      <c r="P974" s="230"/>
      <c r="Q974" s="230"/>
      <c r="R974" s="230"/>
      <c r="S974" s="230"/>
      <c r="T974" s="231"/>
      <c r="AT974" s="232" t="s">
        <v>278</v>
      </c>
      <c r="AU974" s="232" t="s">
        <v>142</v>
      </c>
      <c r="AV974" s="14" t="s">
        <v>82</v>
      </c>
      <c r="AW974" s="14" t="s">
        <v>35</v>
      </c>
      <c r="AX974" s="14" t="s">
        <v>73</v>
      </c>
      <c r="AY974" s="232" t="s">
        <v>267</v>
      </c>
    </row>
    <row r="975" spans="1:65" s="14" customFormat="1" x14ac:dyDescent="0.2">
      <c r="B975" s="222"/>
      <c r="C975" s="223"/>
      <c r="D975" s="208" t="s">
        <v>278</v>
      </c>
      <c r="E975" s="224" t="s">
        <v>21</v>
      </c>
      <c r="F975" s="225" t="s">
        <v>1142</v>
      </c>
      <c r="G975" s="223"/>
      <c r="H975" s="226">
        <v>16.114999999999998</v>
      </c>
      <c r="I975" s="227"/>
      <c r="J975" s="223"/>
      <c r="K975" s="223"/>
      <c r="L975" s="228"/>
      <c r="M975" s="229"/>
      <c r="N975" s="230"/>
      <c r="O975" s="230"/>
      <c r="P975" s="230"/>
      <c r="Q975" s="230"/>
      <c r="R975" s="230"/>
      <c r="S975" s="230"/>
      <c r="T975" s="231"/>
      <c r="AT975" s="232" t="s">
        <v>278</v>
      </c>
      <c r="AU975" s="232" t="s">
        <v>142</v>
      </c>
      <c r="AV975" s="14" t="s">
        <v>82</v>
      </c>
      <c r="AW975" s="14" t="s">
        <v>35</v>
      </c>
      <c r="AX975" s="14" t="s">
        <v>73</v>
      </c>
      <c r="AY975" s="232" t="s">
        <v>267</v>
      </c>
    </row>
    <row r="976" spans="1:65" s="14" customFormat="1" x14ac:dyDescent="0.2">
      <c r="B976" s="222"/>
      <c r="C976" s="223"/>
      <c r="D976" s="208" t="s">
        <v>278</v>
      </c>
      <c r="E976" s="224" t="s">
        <v>21</v>
      </c>
      <c r="F976" s="225" t="s">
        <v>1143</v>
      </c>
      <c r="G976" s="223"/>
      <c r="H976" s="226">
        <v>50.505000000000003</v>
      </c>
      <c r="I976" s="227"/>
      <c r="J976" s="223"/>
      <c r="K976" s="223"/>
      <c r="L976" s="228"/>
      <c r="M976" s="229"/>
      <c r="N976" s="230"/>
      <c r="O976" s="230"/>
      <c r="P976" s="230"/>
      <c r="Q976" s="230"/>
      <c r="R976" s="230"/>
      <c r="S976" s="230"/>
      <c r="T976" s="231"/>
      <c r="AT976" s="232" t="s">
        <v>278</v>
      </c>
      <c r="AU976" s="232" t="s">
        <v>142</v>
      </c>
      <c r="AV976" s="14" t="s">
        <v>82</v>
      </c>
      <c r="AW976" s="14" t="s">
        <v>35</v>
      </c>
      <c r="AX976" s="14" t="s">
        <v>73</v>
      </c>
      <c r="AY976" s="232" t="s">
        <v>267</v>
      </c>
    </row>
    <row r="977" spans="2:51" s="14" customFormat="1" x14ac:dyDescent="0.2">
      <c r="B977" s="222"/>
      <c r="C977" s="223"/>
      <c r="D977" s="208" t="s">
        <v>278</v>
      </c>
      <c r="E977" s="224" t="s">
        <v>21</v>
      </c>
      <c r="F977" s="225" t="s">
        <v>1144</v>
      </c>
      <c r="G977" s="223"/>
      <c r="H977" s="226">
        <v>29</v>
      </c>
      <c r="I977" s="227"/>
      <c r="J977" s="223"/>
      <c r="K977" s="223"/>
      <c r="L977" s="228"/>
      <c r="M977" s="229"/>
      <c r="N977" s="230"/>
      <c r="O977" s="230"/>
      <c r="P977" s="230"/>
      <c r="Q977" s="230"/>
      <c r="R977" s="230"/>
      <c r="S977" s="230"/>
      <c r="T977" s="231"/>
      <c r="AT977" s="232" t="s">
        <v>278</v>
      </c>
      <c r="AU977" s="232" t="s">
        <v>142</v>
      </c>
      <c r="AV977" s="14" t="s">
        <v>82</v>
      </c>
      <c r="AW977" s="14" t="s">
        <v>35</v>
      </c>
      <c r="AX977" s="14" t="s">
        <v>73</v>
      </c>
      <c r="AY977" s="232" t="s">
        <v>267</v>
      </c>
    </row>
    <row r="978" spans="2:51" s="14" customFormat="1" x14ac:dyDescent="0.2">
      <c r="B978" s="222"/>
      <c r="C978" s="223"/>
      <c r="D978" s="208" t="s">
        <v>278</v>
      </c>
      <c r="E978" s="224" t="s">
        <v>21</v>
      </c>
      <c r="F978" s="225" t="s">
        <v>1145</v>
      </c>
      <c r="G978" s="223"/>
      <c r="H978" s="226">
        <v>29.934999999999999</v>
      </c>
      <c r="I978" s="227"/>
      <c r="J978" s="223"/>
      <c r="K978" s="223"/>
      <c r="L978" s="228"/>
      <c r="M978" s="229"/>
      <c r="N978" s="230"/>
      <c r="O978" s="230"/>
      <c r="P978" s="230"/>
      <c r="Q978" s="230"/>
      <c r="R978" s="230"/>
      <c r="S978" s="230"/>
      <c r="T978" s="231"/>
      <c r="AT978" s="232" t="s">
        <v>278</v>
      </c>
      <c r="AU978" s="232" t="s">
        <v>142</v>
      </c>
      <c r="AV978" s="14" t="s">
        <v>82</v>
      </c>
      <c r="AW978" s="14" t="s">
        <v>35</v>
      </c>
      <c r="AX978" s="14" t="s">
        <v>73</v>
      </c>
      <c r="AY978" s="232" t="s">
        <v>267</v>
      </c>
    </row>
    <row r="979" spans="2:51" s="15" customFormat="1" x14ac:dyDescent="0.2">
      <c r="B979" s="233"/>
      <c r="C979" s="234"/>
      <c r="D979" s="208" t="s">
        <v>278</v>
      </c>
      <c r="E979" s="235" t="s">
        <v>21</v>
      </c>
      <c r="F979" s="236" t="s">
        <v>326</v>
      </c>
      <c r="G979" s="234"/>
      <c r="H979" s="237">
        <v>205.52699999999999</v>
      </c>
      <c r="I979" s="238"/>
      <c r="J979" s="234"/>
      <c r="K979" s="234"/>
      <c r="L979" s="239"/>
      <c r="M979" s="240"/>
      <c r="N979" s="241"/>
      <c r="O979" s="241"/>
      <c r="P979" s="241"/>
      <c r="Q979" s="241"/>
      <c r="R979" s="241"/>
      <c r="S979" s="241"/>
      <c r="T979" s="242"/>
      <c r="AT979" s="243" t="s">
        <v>278</v>
      </c>
      <c r="AU979" s="243" t="s">
        <v>142</v>
      </c>
      <c r="AV979" s="15" t="s">
        <v>142</v>
      </c>
      <c r="AW979" s="15" t="s">
        <v>35</v>
      </c>
      <c r="AX979" s="15" t="s">
        <v>73</v>
      </c>
      <c r="AY979" s="243" t="s">
        <v>267</v>
      </c>
    </row>
    <row r="980" spans="2:51" s="13" customFormat="1" x14ac:dyDescent="0.2">
      <c r="B980" s="212"/>
      <c r="C980" s="213"/>
      <c r="D980" s="208" t="s">
        <v>278</v>
      </c>
      <c r="E980" s="214" t="s">
        <v>21</v>
      </c>
      <c r="F980" s="215" t="s">
        <v>1146</v>
      </c>
      <c r="G980" s="213"/>
      <c r="H980" s="214" t="s">
        <v>21</v>
      </c>
      <c r="I980" s="216"/>
      <c r="J980" s="213"/>
      <c r="K980" s="213"/>
      <c r="L980" s="217"/>
      <c r="M980" s="218"/>
      <c r="N980" s="219"/>
      <c r="O980" s="219"/>
      <c r="P980" s="219"/>
      <c r="Q980" s="219"/>
      <c r="R980" s="219"/>
      <c r="S980" s="219"/>
      <c r="T980" s="220"/>
      <c r="AT980" s="221" t="s">
        <v>278</v>
      </c>
      <c r="AU980" s="221" t="s">
        <v>142</v>
      </c>
      <c r="AV980" s="13" t="s">
        <v>80</v>
      </c>
      <c r="AW980" s="13" t="s">
        <v>35</v>
      </c>
      <c r="AX980" s="13" t="s">
        <v>73</v>
      </c>
      <c r="AY980" s="221" t="s">
        <v>267</v>
      </c>
    </row>
    <row r="981" spans="2:51" s="13" customFormat="1" x14ac:dyDescent="0.2">
      <c r="B981" s="212"/>
      <c r="C981" s="213"/>
      <c r="D981" s="208" t="s">
        <v>278</v>
      </c>
      <c r="E981" s="214" t="s">
        <v>21</v>
      </c>
      <c r="F981" s="215" t="s">
        <v>1147</v>
      </c>
      <c r="G981" s="213"/>
      <c r="H981" s="214" t="s">
        <v>21</v>
      </c>
      <c r="I981" s="216"/>
      <c r="J981" s="213"/>
      <c r="K981" s="213"/>
      <c r="L981" s="217"/>
      <c r="M981" s="218"/>
      <c r="N981" s="219"/>
      <c r="O981" s="219"/>
      <c r="P981" s="219"/>
      <c r="Q981" s="219"/>
      <c r="R981" s="219"/>
      <c r="S981" s="219"/>
      <c r="T981" s="220"/>
      <c r="AT981" s="221" t="s">
        <v>278</v>
      </c>
      <c r="AU981" s="221" t="s">
        <v>142</v>
      </c>
      <c r="AV981" s="13" t="s">
        <v>80</v>
      </c>
      <c r="AW981" s="13" t="s">
        <v>35</v>
      </c>
      <c r="AX981" s="13" t="s">
        <v>73</v>
      </c>
      <c r="AY981" s="221" t="s">
        <v>267</v>
      </c>
    </row>
    <row r="982" spans="2:51" s="13" customFormat="1" x14ac:dyDescent="0.2">
      <c r="B982" s="212"/>
      <c r="C982" s="213"/>
      <c r="D982" s="208" t="s">
        <v>278</v>
      </c>
      <c r="E982" s="214" t="s">
        <v>21</v>
      </c>
      <c r="F982" s="215" t="s">
        <v>1148</v>
      </c>
      <c r="G982" s="213"/>
      <c r="H982" s="214" t="s">
        <v>21</v>
      </c>
      <c r="I982" s="216"/>
      <c r="J982" s="213"/>
      <c r="K982" s="213"/>
      <c r="L982" s="217"/>
      <c r="M982" s="218"/>
      <c r="N982" s="219"/>
      <c r="O982" s="219"/>
      <c r="P982" s="219"/>
      <c r="Q982" s="219"/>
      <c r="R982" s="219"/>
      <c r="S982" s="219"/>
      <c r="T982" s="220"/>
      <c r="AT982" s="221" t="s">
        <v>278</v>
      </c>
      <c r="AU982" s="221" t="s">
        <v>142</v>
      </c>
      <c r="AV982" s="13" t="s">
        <v>80</v>
      </c>
      <c r="AW982" s="13" t="s">
        <v>35</v>
      </c>
      <c r="AX982" s="13" t="s">
        <v>73</v>
      </c>
      <c r="AY982" s="221" t="s">
        <v>267</v>
      </c>
    </row>
    <row r="983" spans="2:51" s="14" customFormat="1" x14ac:dyDescent="0.2">
      <c r="B983" s="222"/>
      <c r="C983" s="223"/>
      <c r="D983" s="208" t="s">
        <v>278</v>
      </c>
      <c r="E983" s="224" t="s">
        <v>21</v>
      </c>
      <c r="F983" s="225" t="s">
        <v>1149</v>
      </c>
      <c r="G983" s="223"/>
      <c r="H983" s="226">
        <v>42.642000000000003</v>
      </c>
      <c r="I983" s="227"/>
      <c r="J983" s="223"/>
      <c r="K983" s="223"/>
      <c r="L983" s="228"/>
      <c r="M983" s="229"/>
      <c r="N983" s="230"/>
      <c r="O983" s="230"/>
      <c r="P983" s="230"/>
      <c r="Q983" s="230"/>
      <c r="R983" s="230"/>
      <c r="S983" s="230"/>
      <c r="T983" s="231"/>
      <c r="AT983" s="232" t="s">
        <v>278</v>
      </c>
      <c r="AU983" s="232" t="s">
        <v>142</v>
      </c>
      <c r="AV983" s="14" t="s">
        <v>82</v>
      </c>
      <c r="AW983" s="14" t="s">
        <v>35</v>
      </c>
      <c r="AX983" s="14" t="s">
        <v>73</v>
      </c>
      <c r="AY983" s="232" t="s">
        <v>267</v>
      </c>
    </row>
    <row r="984" spans="2:51" s="14" customFormat="1" x14ac:dyDescent="0.2">
      <c r="B984" s="222"/>
      <c r="C984" s="223"/>
      <c r="D984" s="208" t="s">
        <v>278</v>
      </c>
      <c r="E984" s="224" t="s">
        <v>21</v>
      </c>
      <c r="F984" s="225" t="s">
        <v>1150</v>
      </c>
      <c r="G984" s="223"/>
      <c r="H984" s="226">
        <v>-1.675</v>
      </c>
      <c r="I984" s="227"/>
      <c r="J984" s="223"/>
      <c r="K984" s="223"/>
      <c r="L984" s="228"/>
      <c r="M984" s="229"/>
      <c r="N984" s="230"/>
      <c r="O984" s="230"/>
      <c r="P984" s="230"/>
      <c r="Q984" s="230"/>
      <c r="R984" s="230"/>
      <c r="S984" s="230"/>
      <c r="T984" s="231"/>
      <c r="AT984" s="232" t="s">
        <v>278</v>
      </c>
      <c r="AU984" s="232" t="s">
        <v>142</v>
      </c>
      <c r="AV984" s="14" t="s">
        <v>82</v>
      </c>
      <c r="AW984" s="14" t="s">
        <v>35</v>
      </c>
      <c r="AX984" s="14" t="s">
        <v>73</v>
      </c>
      <c r="AY984" s="232" t="s">
        <v>267</v>
      </c>
    </row>
    <row r="985" spans="2:51" s="13" customFormat="1" x14ac:dyDescent="0.2">
      <c r="B985" s="212"/>
      <c r="C985" s="213"/>
      <c r="D985" s="208" t="s">
        <v>278</v>
      </c>
      <c r="E985" s="214" t="s">
        <v>21</v>
      </c>
      <c r="F985" s="215" t="s">
        <v>1151</v>
      </c>
      <c r="G985" s="213"/>
      <c r="H985" s="214" t="s">
        <v>21</v>
      </c>
      <c r="I985" s="216"/>
      <c r="J985" s="213"/>
      <c r="K985" s="213"/>
      <c r="L985" s="217"/>
      <c r="M985" s="218"/>
      <c r="N985" s="219"/>
      <c r="O985" s="219"/>
      <c r="P985" s="219"/>
      <c r="Q985" s="219"/>
      <c r="R985" s="219"/>
      <c r="S985" s="219"/>
      <c r="T985" s="220"/>
      <c r="AT985" s="221" t="s">
        <v>278</v>
      </c>
      <c r="AU985" s="221" t="s">
        <v>142</v>
      </c>
      <c r="AV985" s="13" t="s">
        <v>80</v>
      </c>
      <c r="AW985" s="13" t="s">
        <v>35</v>
      </c>
      <c r="AX985" s="13" t="s">
        <v>73</v>
      </c>
      <c r="AY985" s="221" t="s">
        <v>267</v>
      </c>
    </row>
    <row r="986" spans="2:51" s="14" customFormat="1" x14ac:dyDescent="0.2">
      <c r="B986" s="222"/>
      <c r="C986" s="223"/>
      <c r="D986" s="208" t="s">
        <v>278</v>
      </c>
      <c r="E986" s="224" t="s">
        <v>21</v>
      </c>
      <c r="F986" s="225" t="s">
        <v>1152</v>
      </c>
      <c r="G986" s="223"/>
      <c r="H986" s="226">
        <v>56.685000000000002</v>
      </c>
      <c r="I986" s="227"/>
      <c r="J986" s="223"/>
      <c r="K986" s="223"/>
      <c r="L986" s="228"/>
      <c r="M986" s="229"/>
      <c r="N986" s="230"/>
      <c r="O986" s="230"/>
      <c r="P986" s="230"/>
      <c r="Q986" s="230"/>
      <c r="R986" s="230"/>
      <c r="S986" s="230"/>
      <c r="T986" s="231"/>
      <c r="AT986" s="232" t="s">
        <v>278</v>
      </c>
      <c r="AU986" s="232" t="s">
        <v>142</v>
      </c>
      <c r="AV986" s="14" t="s">
        <v>82</v>
      </c>
      <c r="AW986" s="14" t="s">
        <v>35</v>
      </c>
      <c r="AX986" s="14" t="s">
        <v>73</v>
      </c>
      <c r="AY986" s="232" t="s">
        <v>267</v>
      </c>
    </row>
    <row r="987" spans="2:51" s="15" customFormat="1" x14ac:dyDescent="0.2">
      <c r="B987" s="233"/>
      <c r="C987" s="234"/>
      <c r="D987" s="208" t="s">
        <v>278</v>
      </c>
      <c r="E987" s="235" t="s">
        <v>21</v>
      </c>
      <c r="F987" s="236" t="s">
        <v>326</v>
      </c>
      <c r="G987" s="234"/>
      <c r="H987" s="237">
        <v>97.652000000000001</v>
      </c>
      <c r="I987" s="238"/>
      <c r="J987" s="234"/>
      <c r="K987" s="234"/>
      <c r="L987" s="239"/>
      <c r="M987" s="240"/>
      <c r="N987" s="241"/>
      <c r="O987" s="241"/>
      <c r="P987" s="241"/>
      <c r="Q987" s="241"/>
      <c r="R987" s="241"/>
      <c r="S987" s="241"/>
      <c r="T987" s="242"/>
      <c r="AT987" s="243" t="s">
        <v>278</v>
      </c>
      <c r="AU987" s="243" t="s">
        <v>142</v>
      </c>
      <c r="AV987" s="15" t="s">
        <v>142</v>
      </c>
      <c r="AW987" s="15" t="s">
        <v>35</v>
      </c>
      <c r="AX987" s="15" t="s">
        <v>73</v>
      </c>
      <c r="AY987" s="243" t="s">
        <v>267</v>
      </c>
    </row>
    <row r="988" spans="2:51" s="13" customFormat="1" x14ac:dyDescent="0.2">
      <c r="B988" s="212"/>
      <c r="C988" s="213"/>
      <c r="D988" s="208" t="s">
        <v>278</v>
      </c>
      <c r="E988" s="214" t="s">
        <v>21</v>
      </c>
      <c r="F988" s="215" t="s">
        <v>1127</v>
      </c>
      <c r="G988" s="213"/>
      <c r="H988" s="214" t="s">
        <v>21</v>
      </c>
      <c r="I988" s="216"/>
      <c r="J988" s="213"/>
      <c r="K988" s="213"/>
      <c r="L988" s="217"/>
      <c r="M988" s="218"/>
      <c r="N988" s="219"/>
      <c r="O988" s="219"/>
      <c r="P988" s="219"/>
      <c r="Q988" s="219"/>
      <c r="R988" s="219"/>
      <c r="S988" s="219"/>
      <c r="T988" s="220"/>
      <c r="AT988" s="221" t="s">
        <v>278</v>
      </c>
      <c r="AU988" s="221" t="s">
        <v>142</v>
      </c>
      <c r="AV988" s="13" t="s">
        <v>80</v>
      </c>
      <c r="AW988" s="13" t="s">
        <v>35</v>
      </c>
      <c r="AX988" s="13" t="s">
        <v>73</v>
      </c>
      <c r="AY988" s="221" t="s">
        <v>267</v>
      </c>
    </row>
    <row r="989" spans="2:51" s="13" customFormat="1" x14ac:dyDescent="0.2">
      <c r="B989" s="212"/>
      <c r="C989" s="213"/>
      <c r="D989" s="208" t="s">
        <v>278</v>
      </c>
      <c r="E989" s="214" t="s">
        <v>21</v>
      </c>
      <c r="F989" s="215" t="s">
        <v>1153</v>
      </c>
      <c r="G989" s="213"/>
      <c r="H989" s="214" t="s">
        <v>21</v>
      </c>
      <c r="I989" s="216"/>
      <c r="J989" s="213"/>
      <c r="K989" s="213"/>
      <c r="L989" s="217"/>
      <c r="M989" s="218"/>
      <c r="N989" s="219"/>
      <c r="O989" s="219"/>
      <c r="P989" s="219"/>
      <c r="Q989" s="219"/>
      <c r="R989" s="219"/>
      <c r="S989" s="219"/>
      <c r="T989" s="220"/>
      <c r="AT989" s="221" t="s">
        <v>278</v>
      </c>
      <c r="AU989" s="221" t="s">
        <v>142</v>
      </c>
      <c r="AV989" s="13" t="s">
        <v>80</v>
      </c>
      <c r="AW989" s="13" t="s">
        <v>35</v>
      </c>
      <c r="AX989" s="13" t="s">
        <v>73</v>
      </c>
      <c r="AY989" s="221" t="s">
        <v>267</v>
      </c>
    </row>
    <row r="990" spans="2:51" s="14" customFormat="1" x14ac:dyDescent="0.2">
      <c r="B990" s="222"/>
      <c r="C990" s="223"/>
      <c r="D990" s="208" t="s">
        <v>278</v>
      </c>
      <c r="E990" s="224" t="s">
        <v>21</v>
      </c>
      <c r="F990" s="225" t="s">
        <v>1154</v>
      </c>
      <c r="G990" s="223"/>
      <c r="H990" s="226">
        <v>49.2</v>
      </c>
      <c r="I990" s="227"/>
      <c r="J990" s="223"/>
      <c r="K990" s="223"/>
      <c r="L990" s="228"/>
      <c r="M990" s="229"/>
      <c r="N990" s="230"/>
      <c r="O990" s="230"/>
      <c r="P990" s="230"/>
      <c r="Q990" s="230"/>
      <c r="R990" s="230"/>
      <c r="S990" s="230"/>
      <c r="T990" s="231"/>
      <c r="AT990" s="232" t="s">
        <v>278</v>
      </c>
      <c r="AU990" s="232" t="s">
        <v>142</v>
      </c>
      <c r="AV990" s="14" t="s">
        <v>82</v>
      </c>
      <c r="AW990" s="14" t="s">
        <v>35</v>
      </c>
      <c r="AX990" s="14" t="s">
        <v>73</v>
      </c>
      <c r="AY990" s="232" t="s">
        <v>267</v>
      </c>
    </row>
    <row r="991" spans="2:51" s="13" customFormat="1" x14ac:dyDescent="0.2">
      <c r="B991" s="212"/>
      <c r="C991" s="213"/>
      <c r="D991" s="208" t="s">
        <v>278</v>
      </c>
      <c r="E991" s="214" t="s">
        <v>21</v>
      </c>
      <c r="F991" s="215" t="s">
        <v>1155</v>
      </c>
      <c r="G991" s="213"/>
      <c r="H991" s="214" t="s">
        <v>21</v>
      </c>
      <c r="I991" s="216"/>
      <c r="J991" s="213"/>
      <c r="K991" s="213"/>
      <c r="L991" s="217"/>
      <c r="M991" s="218"/>
      <c r="N991" s="219"/>
      <c r="O991" s="219"/>
      <c r="P991" s="219"/>
      <c r="Q991" s="219"/>
      <c r="R991" s="219"/>
      <c r="S991" s="219"/>
      <c r="T991" s="220"/>
      <c r="AT991" s="221" t="s">
        <v>278</v>
      </c>
      <c r="AU991" s="221" t="s">
        <v>142</v>
      </c>
      <c r="AV991" s="13" t="s">
        <v>80</v>
      </c>
      <c r="AW991" s="13" t="s">
        <v>35</v>
      </c>
      <c r="AX991" s="13" t="s">
        <v>73</v>
      </c>
      <c r="AY991" s="221" t="s">
        <v>267</v>
      </c>
    </row>
    <row r="992" spans="2:51" s="13" customFormat="1" x14ac:dyDescent="0.2">
      <c r="B992" s="212"/>
      <c r="C992" s="213"/>
      <c r="D992" s="208" t="s">
        <v>278</v>
      </c>
      <c r="E992" s="214" t="s">
        <v>21</v>
      </c>
      <c r="F992" s="215" t="s">
        <v>571</v>
      </c>
      <c r="G992" s="213"/>
      <c r="H992" s="214" t="s">
        <v>21</v>
      </c>
      <c r="I992" s="216"/>
      <c r="J992" s="213"/>
      <c r="K992" s="213"/>
      <c r="L992" s="217"/>
      <c r="M992" s="218"/>
      <c r="N992" s="219"/>
      <c r="O992" s="219"/>
      <c r="P992" s="219"/>
      <c r="Q992" s="219"/>
      <c r="R992" s="219"/>
      <c r="S992" s="219"/>
      <c r="T992" s="220"/>
      <c r="AT992" s="221" t="s">
        <v>278</v>
      </c>
      <c r="AU992" s="221" t="s">
        <v>142</v>
      </c>
      <c r="AV992" s="13" t="s">
        <v>80</v>
      </c>
      <c r="AW992" s="13" t="s">
        <v>35</v>
      </c>
      <c r="AX992" s="13" t="s">
        <v>73</v>
      </c>
      <c r="AY992" s="221" t="s">
        <v>267</v>
      </c>
    </row>
    <row r="993" spans="1:65" s="14" customFormat="1" x14ac:dyDescent="0.2">
      <c r="B993" s="222"/>
      <c r="C993" s="223"/>
      <c r="D993" s="208" t="s">
        <v>278</v>
      </c>
      <c r="E993" s="224" t="s">
        <v>21</v>
      </c>
      <c r="F993" s="225" t="s">
        <v>1156</v>
      </c>
      <c r="G993" s="223"/>
      <c r="H993" s="226">
        <v>37.515000000000001</v>
      </c>
      <c r="I993" s="227"/>
      <c r="J993" s="223"/>
      <c r="K993" s="223"/>
      <c r="L993" s="228"/>
      <c r="M993" s="229"/>
      <c r="N993" s="230"/>
      <c r="O993" s="230"/>
      <c r="P993" s="230"/>
      <c r="Q993" s="230"/>
      <c r="R993" s="230"/>
      <c r="S993" s="230"/>
      <c r="T993" s="231"/>
      <c r="AT993" s="232" t="s">
        <v>278</v>
      </c>
      <c r="AU993" s="232" t="s">
        <v>142</v>
      </c>
      <c r="AV993" s="14" t="s">
        <v>82</v>
      </c>
      <c r="AW993" s="14" t="s">
        <v>35</v>
      </c>
      <c r="AX993" s="14" t="s">
        <v>73</v>
      </c>
      <c r="AY993" s="232" t="s">
        <v>267</v>
      </c>
    </row>
    <row r="994" spans="1:65" s="13" customFormat="1" x14ac:dyDescent="0.2">
      <c r="B994" s="212"/>
      <c r="C994" s="213"/>
      <c r="D994" s="208" t="s">
        <v>278</v>
      </c>
      <c r="E994" s="214" t="s">
        <v>21</v>
      </c>
      <c r="F994" s="215" t="s">
        <v>1002</v>
      </c>
      <c r="G994" s="213"/>
      <c r="H994" s="214" t="s">
        <v>21</v>
      </c>
      <c r="I994" s="216"/>
      <c r="J994" s="213"/>
      <c r="K994" s="213"/>
      <c r="L994" s="217"/>
      <c r="M994" s="218"/>
      <c r="N994" s="219"/>
      <c r="O994" s="219"/>
      <c r="P994" s="219"/>
      <c r="Q994" s="219"/>
      <c r="R994" s="219"/>
      <c r="S994" s="219"/>
      <c r="T994" s="220"/>
      <c r="AT994" s="221" t="s">
        <v>278</v>
      </c>
      <c r="AU994" s="221" t="s">
        <v>142</v>
      </c>
      <c r="AV994" s="13" t="s">
        <v>80</v>
      </c>
      <c r="AW994" s="13" t="s">
        <v>35</v>
      </c>
      <c r="AX994" s="13" t="s">
        <v>73</v>
      </c>
      <c r="AY994" s="221" t="s">
        <v>267</v>
      </c>
    </row>
    <row r="995" spans="1:65" s="14" customFormat="1" x14ac:dyDescent="0.2">
      <c r="B995" s="222"/>
      <c r="C995" s="223"/>
      <c r="D995" s="208" t="s">
        <v>278</v>
      </c>
      <c r="E995" s="224" t="s">
        <v>21</v>
      </c>
      <c r="F995" s="225" t="s">
        <v>1156</v>
      </c>
      <c r="G995" s="223"/>
      <c r="H995" s="226">
        <v>37.515000000000001</v>
      </c>
      <c r="I995" s="227"/>
      <c r="J995" s="223"/>
      <c r="K995" s="223"/>
      <c r="L995" s="228"/>
      <c r="M995" s="229"/>
      <c r="N995" s="230"/>
      <c r="O995" s="230"/>
      <c r="P995" s="230"/>
      <c r="Q995" s="230"/>
      <c r="R995" s="230"/>
      <c r="S995" s="230"/>
      <c r="T995" s="231"/>
      <c r="AT995" s="232" t="s">
        <v>278</v>
      </c>
      <c r="AU995" s="232" t="s">
        <v>142</v>
      </c>
      <c r="AV995" s="14" t="s">
        <v>82</v>
      </c>
      <c r="AW995" s="14" t="s">
        <v>35</v>
      </c>
      <c r="AX995" s="14" t="s">
        <v>73</v>
      </c>
      <c r="AY995" s="232" t="s">
        <v>267</v>
      </c>
    </row>
    <row r="996" spans="1:65" s="16" customFormat="1" x14ac:dyDescent="0.2">
      <c r="B996" s="244"/>
      <c r="C996" s="245"/>
      <c r="D996" s="208" t="s">
        <v>278</v>
      </c>
      <c r="E996" s="246" t="s">
        <v>21</v>
      </c>
      <c r="F996" s="247" t="s">
        <v>355</v>
      </c>
      <c r="G996" s="245"/>
      <c r="H996" s="248">
        <v>427.40899999999999</v>
      </c>
      <c r="I996" s="249"/>
      <c r="J996" s="245"/>
      <c r="K996" s="245"/>
      <c r="L996" s="250"/>
      <c r="M996" s="251"/>
      <c r="N996" s="252"/>
      <c r="O996" s="252"/>
      <c r="P996" s="252"/>
      <c r="Q996" s="252"/>
      <c r="R996" s="252"/>
      <c r="S996" s="252"/>
      <c r="T996" s="253"/>
      <c r="AT996" s="254" t="s">
        <v>278</v>
      </c>
      <c r="AU996" s="254" t="s">
        <v>142</v>
      </c>
      <c r="AV996" s="16" t="s">
        <v>274</v>
      </c>
      <c r="AW996" s="16" t="s">
        <v>35</v>
      </c>
      <c r="AX996" s="16" t="s">
        <v>80</v>
      </c>
      <c r="AY996" s="254" t="s">
        <v>267</v>
      </c>
    </row>
    <row r="997" spans="1:65" s="12" customFormat="1" ht="20.85" customHeight="1" x14ac:dyDescent="0.2">
      <c r="B997" s="179"/>
      <c r="C997" s="180"/>
      <c r="D997" s="181" t="s">
        <v>72</v>
      </c>
      <c r="E997" s="193" t="s">
        <v>946</v>
      </c>
      <c r="F997" s="193" t="s">
        <v>1157</v>
      </c>
      <c r="G997" s="180"/>
      <c r="H997" s="180"/>
      <c r="I997" s="183"/>
      <c r="J997" s="194">
        <f>BK997</f>
        <v>0</v>
      </c>
      <c r="K997" s="180"/>
      <c r="L997" s="185"/>
      <c r="M997" s="186"/>
      <c r="N997" s="187"/>
      <c r="O997" s="187"/>
      <c r="P997" s="188">
        <f>SUM(P998:P1049)</f>
        <v>0</v>
      </c>
      <c r="Q997" s="187"/>
      <c r="R997" s="188">
        <f>SUM(R998:R1049)</f>
        <v>19.062278160000005</v>
      </c>
      <c r="S997" s="187"/>
      <c r="T997" s="189">
        <f>SUM(T998:T1049)</f>
        <v>0</v>
      </c>
      <c r="AR997" s="190" t="s">
        <v>80</v>
      </c>
      <c r="AT997" s="191" t="s">
        <v>72</v>
      </c>
      <c r="AU997" s="191" t="s">
        <v>82</v>
      </c>
      <c r="AY997" s="190" t="s">
        <v>267</v>
      </c>
      <c r="BK997" s="192">
        <f>SUM(BK998:BK1049)</f>
        <v>0</v>
      </c>
    </row>
    <row r="998" spans="1:65" s="2" customFormat="1" ht="21.75" customHeight="1" x14ac:dyDescent="0.2">
      <c r="A998" s="36"/>
      <c r="B998" s="37"/>
      <c r="C998" s="195" t="s">
        <v>1158</v>
      </c>
      <c r="D998" s="195" t="s">
        <v>269</v>
      </c>
      <c r="E998" s="196" t="s">
        <v>1159</v>
      </c>
      <c r="F998" s="197" t="s">
        <v>1160</v>
      </c>
      <c r="G998" s="198" t="s">
        <v>272</v>
      </c>
      <c r="H998" s="199">
        <v>134.66300000000001</v>
      </c>
      <c r="I998" s="200"/>
      <c r="J998" s="201">
        <f>ROUND(I998*H998,2)</f>
        <v>0</v>
      </c>
      <c r="K998" s="197" t="s">
        <v>273</v>
      </c>
      <c r="L998" s="41"/>
      <c r="M998" s="202" t="s">
        <v>21</v>
      </c>
      <c r="N998" s="203" t="s">
        <v>44</v>
      </c>
      <c r="O998" s="66"/>
      <c r="P998" s="204">
        <f>O998*H998</f>
        <v>0</v>
      </c>
      <c r="Q998" s="204">
        <v>0</v>
      </c>
      <c r="R998" s="204">
        <f>Q998*H998</f>
        <v>0</v>
      </c>
      <c r="S998" s="204">
        <v>0</v>
      </c>
      <c r="T998" s="205">
        <f>S998*H998</f>
        <v>0</v>
      </c>
      <c r="U998" s="36"/>
      <c r="V998" s="36"/>
      <c r="W998" s="36"/>
      <c r="X998" s="36"/>
      <c r="Y998" s="36"/>
      <c r="Z998" s="36"/>
      <c r="AA998" s="36"/>
      <c r="AB998" s="36"/>
      <c r="AC998" s="36"/>
      <c r="AD998" s="36"/>
      <c r="AE998" s="36"/>
      <c r="AR998" s="206" t="s">
        <v>274</v>
      </c>
      <c r="AT998" s="206" t="s">
        <v>269</v>
      </c>
      <c r="AU998" s="206" t="s">
        <v>142</v>
      </c>
      <c r="AY998" s="19" t="s">
        <v>267</v>
      </c>
      <c r="BE998" s="207">
        <f>IF(N998="základní",J998,0)</f>
        <v>0</v>
      </c>
      <c r="BF998" s="207">
        <f>IF(N998="snížená",J998,0)</f>
        <v>0</v>
      </c>
      <c r="BG998" s="207">
        <f>IF(N998="zákl. přenesená",J998,0)</f>
        <v>0</v>
      </c>
      <c r="BH998" s="207">
        <f>IF(N998="sníž. přenesená",J998,0)</f>
        <v>0</v>
      </c>
      <c r="BI998" s="207">
        <f>IF(N998="nulová",J998,0)</f>
        <v>0</v>
      </c>
      <c r="BJ998" s="19" t="s">
        <v>80</v>
      </c>
      <c r="BK998" s="207">
        <f>ROUND(I998*H998,2)</f>
        <v>0</v>
      </c>
      <c r="BL998" s="19" t="s">
        <v>274</v>
      </c>
      <c r="BM998" s="206" t="s">
        <v>1161</v>
      </c>
    </row>
    <row r="999" spans="1:65" s="2" customFormat="1" ht="39" x14ac:dyDescent="0.2">
      <c r="A999" s="36"/>
      <c r="B999" s="37"/>
      <c r="C999" s="38"/>
      <c r="D999" s="208" t="s">
        <v>276</v>
      </c>
      <c r="E999" s="38"/>
      <c r="F999" s="209" t="s">
        <v>1162</v>
      </c>
      <c r="G999" s="38"/>
      <c r="H999" s="38"/>
      <c r="I999" s="118"/>
      <c r="J999" s="38"/>
      <c r="K999" s="38"/>
      <c r="L999" s="41"/>
      <c r="M999" s="210"/>
      <c r="N999" s="211"/>
      <c r="O999" s="66"/>
      <c r="P999" s="66"/>
      <c r="Q999" s="66"/>
      <c r="R999" s="66"/>
      <c r="S999" s="66"/>
      <c r="T999" s="67"/>
      <c r="U999" s="36"/>
      <c r="V999" s="36"/>
      <c r="W999" s="36"/>
      <c r="X999" s="36"/>
      <c r="Y999" s="36"/>
      <c r="Z999" s="36"/>
      <c r="AA999" s="36"/>
      <c r="AB999" s="36"/>
      <c r="AC999" s="36"/>
      <c r="AD999" s="36"/>
      <c r="AE999" s="36"/>
      <c r="AT999" s="19" t="s">
        <v>276</v>
      </c>
      <c r="AU999" s="19" t="s">
        <v>142</v>
      </c>
    </row>
    <row r="1000" spans="1:65" s="13" customFormat="1" x14ac:dyDescent="0.2">
      <c r="B1000" s="212"/>
      <c r="C1000" s="213"/>
      <c r="D1000" s="208" t="s">
        <v>278</v>
      </c>
      <c r="E1000" s="214" t="s">
        <v>21</v>
      </c>
      <c r="F1000" s="215" t="s">
        <v>1099</v>
      </c>
      <c r="G1000" s="213"/>
      <c r="H1000" s="214" t="s">
        <v>21</v>
      </c>
      <c r="I1000" s="216"/>
      <c r="J1000" s="213"/>
      <c r="K1000" s="213"/>
      <c r="L1000" s="217"/>
      <c r="M1000" s="218"/>
      <c r="N1000" s="219"/>
      <c r="O1000" s="219"/>
      <c r="P1000" s="219"/>
      <c r="Q1000" s="219"/>
      <c r="R1000" s="219"/>
      <c r="S1000" s="219"/>
      <c r="T1000" s="220"/>
      <c r="AT1000" s="221" t="s">
        <v>278</v>
      </c>
      <c r="AU1000" s="221" t="s">
        <v>142</v>
      </c>
      <c r="AV1000" s="13" t="s">
        <v>80</v>
      </c>
      <c r="AW1000" s="13" t="s">
        <v>35</v>
      </c>
      <c r="AX1000" s="13" t="s">
        <v>73</v>
      </c>
      <c r="AY1000" s="221" t="s">
        <v>267</v>
      </c>
    </row>
    <row r="1001" spans="1:65" s="14" customFormat="1" x14ac:dyDescent="0.2">
      <c r="B1001" s="222"/>
      <c r="C1001" s="223"/>
      <c r="D1001" s="208" t="s">
        <v>278</v>
      </c>
      <c r="E1001" s="224" t="s">
        <v>21</v>
      </c>
      <c r="F1001" s="225" t="s">
        <v>1100</v>
      </c>
      <c r="G1001" s="223"/>
      <c r="H1001" s="226">
        <v>119.577</v>
      </c>
      <c r="I1001" s="227"/>
      <c r="J1001" s="223"/>
      <c r="K1001" s="223"/>
      <c r="L1001" s="228"/>
      <c r="M1001" s="229"/>
      <c r="N1001" s="230"/>
      <c r="O1001" s="230"/>
      <c r="P1001" s="230"/>
      <c r="Q1001" s="230"/>
      <c r="R1001" s="230"/>
      <c r="S1001" s="230"/>
      <c r="T1001" s="231"/>
      <c r="AT1001" s="232" t="s">
        <v>278</v>
      </c>
      <c r="AU1001" s="232" t="s">
        <v>142</v>
      </c>
      <c r="AV1001" s="14" t="s">
        <v>82</v>
      </c>
      <c r="AW1001" s="14" t="s">
        <v>35</v>
      </c>
      <c r="AX1001" s="14" t="s">
        <v>73</v>
      </c>
      <c r="AY1001" s="232" t="s">
        <v>267</v>
      </c>
    </row>
    <row r="1002" spans="1:65" s="14" customFormat="1" x14ac:dyDescent="0.2">
      <c r="B1002" s="222"/>
      <c r="C1002" s="223"/>
      <c r="D1002" s="208" t="s">
        <v>278</v>
      </c>
      <c r="E1002" s="224" t="s">
        <v>21</v>
      </c>
      <c r="F1002" s="225" t="s">
        <v>1101</v>
      </c>
      <c r="G1002" s="223"/>
      <c r="H1002" s="226">
        <v>11.666</v>
      </c>
      <c r="I1002" s="227"/>
      <c r="J1002" s="223"/>
      <c r="K1002" s="223"/>
      <c r="L1002" s="228"/>
      <c r="M1002" s="229"/>
      <c r="N1002" s="230"/>
      <c r="O1002" s="230"/>
      <c r="P1002" s="230"/>
      <c r="Q1002" s="230"/>
      <c r="R1002" s="230"/>
      <c r="S1002" s="230"/>
      <c r="T1002" s="231"/>
      <c r="AT1002" s="232" t="s">
        <v>278</v>
      </c>
      <c r="AU1002" s="232" t="s">
        <v>142</v>
      </c>
      <c r="AV1002" s="14" t="s">
        <v>82</v>
      </c>
      <c r="AW1002" s="14" t="s">
        <v>35</v>
      </c>
      <c r="AX1002" s="14" t="s">
        <v>73</v>
      </c>
      <c r="AY1002" s="232" t="s">
        <v>267</v>
      </c>
    </row>
    <row r="1003" spans="1:65" s="13" customFormat="1" x14ac:dyDescent="0.2">
      <c r="B1003" s="212"/>
      <c r="C1003" s="213"/>
      <c r="D1003" s="208" t="s">
        <v>278</v>
      </c>
      <c r="E1003" s="214" t="s">
        <v>21</v>
      </c>
      <c r="F1003" s="215" t="s">
        <v>1102</v>
      </c>
      <c r="G1003" s="213"/>
      <c r="H1003" s="214" t="s">
        <v>21</v>
      </c>
      <c r="I1003" s="216"/>
      <c r="J1003" s="213"/>
      <c r="K1003" s="213"/>
      <c r="L1003" s="217"/>
      <c r="M1003" s="218"/>
      <c r="N1003" s="219"/>
      <c r="O1003" s="219"/>
      <c r="P1003" s="219"/>
      <c r="Q1003" s="219"/>
      <c r="R1003" s="219"/>
      <c r="S1003" s="219"/>
      <c r="T1003" s="220"/>
      <c r="AT1003" s="221" t="s">
        <v>278</v>
      </c>
      <c r="AU1003" s="221" t="s">
        <v>142</v>
      </c>
      <c r="AV1003" s="13" t="s">
        <v>80</v>
      </c>
      <c r="AW1003" s="13" t="s">
        <v>35</v>
      </c>
      <c r="AX1003" s="13" t="s">
        <v>73</v>
      </c>
      <c r="AY1003" s="221" t="s">
        <v>267</v>
      </c>
    </row>
    <row r="1004" spans="1:65" s="14" customFormat="1" x14ac:dyDescent="0.2">
      <c r="B1004" s="222"/>
      <c r="C1004" s="223"/>
      <c r="D1004" s="208" t="s">
        <v>278</v>
      </c>
      <c r="E1004" s="224" t="s">
        <v>21</v>
      </c>
      <c r="F1004" s="225" t="s">
        <v>1103</v>
      </c>
      <c r="G1004" s="223"/>
      <c r="H1004" s="226">
        <v>3.42</v>
      </c>
      <c r="I1004" s="227"/>
      <c r="J1004" s="223"/>
      <c r="K1004" s="223"/>
      <c r="L1004" s="228"/>
      <c r="M1004" s="229"/>
      <c r="N1004" s="230"/>
      <c r="O1004" s="230"/>
      <c r="P1004" s="230"/>
      <c r="Q1004" s="230"/>
      <c r="R1004" s="230"/>
      <c r="S1004" s="230"/>
      <c r="T1004" s="231"/>
      <c r="AT1004" s="232" t="s">
        <v>278</v>
      </c>
      <c r="AU1004" s="232" t="s">
        <v>142</v>
      </c>
      <c r="AV1004" s="14" t="s">
        <v>82</v>
      </c>
      <c r="AW1004" s="14" t="s">
        <v>35</v>
      </c>
      <c r="AX1004" s="14" t="s">
        <v>73</v>
      </c>
      <c r="AY1004" s="232" t="s">
        <v>267</v>
      </c>
    </row>
    <row r="1005" spans="1:65" s="16" customFormat="1" x14ac:dyDescent="0.2">
      <c r="B1005" s="244"/>
      <c r="C1005" s="245"/>
      <c r="D1005" s="208" t="s">
        <v>278</v>
      </c>
      <c r="E1005" s="246" t="s">
        <v>21</v>
      </c>
      <c r="F1005" s="247" t="s">
        <v>355</v>
      </c>
      <c r="G1005" s="245"/>
      <c r="H1005" s="248">
        <v>134.66300000000001</v>
      </c>
      <c r="I1005" s="249"/>
      <c r="J1005" s="245"/>
      <c r="K1005" s="245"/>
      <c r="L1005" s="250"/>
      <c r="M1005" s="251"/>
      <c r="N1005" s="252"/>
      <c r="O1005" s="252"/>
      <c r="P1005" s="252"/>
      <c r="Q1005" s="252"/>
      <c r="R1005" s="252"/>
      <c r="S1005" s="252"/>
      <c r="T1005" s="253"/>
      <c r="AT1005" s="254" t="s">
        <v>278</v>
      </c>
      <c r="AU1005" s="254" t="s">
        <v>142</v>
      </c>
      <c r="AV1005" s="16" t="s">
        <v>274</v>
      </c>
      <c r="AW1005" s="16" t="s">
        <v>35</v>
      </c>
      <c r="AX1005" s="16" t="s">
        <v>80</v>
      </c>
      <c r="AY1005" s="254" t="s">
        <v>267</v>
      </c>
    </row>
    <row r="1006" spans="1:65" s="2" customFormat="1" ht="21.75" customHeight="1" x14ac:dyDescent="0.2">
      <c r="A1006" s="36"/>
      <c r="B1006" s="37"/>
      <c r="C1006" s="195" t="s">
        <v>1163</v>
      </c>
      <c r="D1006" s="195" t="s">
        <v>269</v>
      </c>
      <c r="E1006" s="196" t="s">
        <v>1164</v>
      </c>
      <c r="F1006" s="197" t="s">
        <v>1165</v>
      </c>
      <c r="G1006" s="198" t="s">
        <v>21</v>
      </c>
      <c r="H1006" s="199">
        <v>474.05</v>
      </c>
      <c r="I1006" s="200"/>
      <c r="J1006" s="201">
        <f>ROUND(I1006*H1006,2)</f>
        <v>0</v>
      </c>
      <c r="K1006" s="197" t="s">
        <v>21</v>
      </c>
      <c r="L1006" s="41"/>
      <c r="M1006" s="202" t="s">
        <v>21</v>
      </c>
      <c r="N1006" s="203" t="s">
        <v>44</v>
      </c>
      <c r="O1006" s="66"/>
      <c r="P1006" s="204">
        <f>O1006*H1006</f>
        <v>0</v>
      </c>
      <c r="Q1006" s="204">
        <v>3.5000000000000003E-2</v>
      </c>
      <c r="R1006" s="204">
        <f>Q1006*H1006</f>
        <v>16.591750000000001</v>
      </c>
      <c r="S1006" s="204">
        <v>0</v>
      </c>
      <c r="T1006" s="205">
        <f>S1006*H1006</f>
        <v>0</v>
      </c>
      <c r="U1006" s="36"/>
      <c r="V1006" s="36"/>
      <c r="W1006" s="36"/>
      <c r="X1006" s="36"/>
      <c r="Y1006" s="36"/>
      <c r="Z1006" s="36"/>
      <c r="AA1006" s="36"/>
      <c r="AB1006" s="36"/>
      <c r="AC1006" s="36"/>
      <c r="AD1006" s="36"/>
      <c r="AE1006" s="36"/>
      <c r="AR1006" s="206" t="s">
        <v>274</v>
      </c>
      <c r="AT1006" s="206" t="s">
        <v>269</v>
      </c>
      <c r="AU1006" s="206" t="s">
        <v>142</v>
      </c>
      <c r="AY1006" s="19" t="s">
        <v>267</v>
      </c>
      <c r="BE1006" s="207">
        <f>IF(N1006="základní",J1006,0)</f>
        <v>0</v>
      </c>
      <c r="BF1006" s="207">
        <f>IF(N1006="snížená",J1006,0)</f>
        <v>0</v>
      </c>
      <c r="BG1006" s="207">
        <f>IF(N1006="zákl. přenesená",J1006,0)</f>
        <v>0</v>
      </c>
      <c r="BH1006" s="207">
        <f>IF(N1006="sníž. přenesená",J1006,0)</f>
        <v>0</v>
      </c>
      <c r="BI1006" s="207">
        <f>IF(N1006="nulová",J1006,0)</f>
        <v>0</v>
      </c>
      <c r="BJ1006" s="19" t="s">
        <v>80</v>
      </c>
      <c r="BK1006" s="207">
        <f>ROUND(I1006*H1006,2)</f>
        <v>0</v>
      </c>
      <c r="BL1006" s="19" t="s">
        <v>274</v>
      </c>
      <c r="BM1006" s="206" t="s">
        <v>1166</v>
      </c>
    </row>
    <row r="1007" spans="1:65" s="13" customFormat="1" x14ac:dyDescent="0.2">
      <c r="B1007" s="212"/>
      <c r="C1007" s="213"/>
      <c r="D1007" s="208" t="s">
        <v>278</v>
      </c>
      <c r="E1007" s="214" t="s">
        <v>21</v>
      </c>
      <c r="F1007" s="215" t="s">
        <v>1167</v>
      </c>
      <c r="G1007" s="213"/>
      <c r="H1007" s="214" t="s">
        <v>21</v>
      </c>
      <c r="I1007" s="216"/>
      <c r="J1007" s="213"/>
      <c r="K1007" s="213"/>
      <c r="L1007" s="217"/>
      <c r="M1007" s="218"/>
      <c r="N1007" s="219"/>
      <c r="O1007" s="219"/>
      <c r="P1007" s="219"/>
      <c r="Q1007" s="219"/>
      <c r="R1007" s="219"/>
      <c r="S1007" s="219"/>
      <c r="T1007" s="220"/>
      <c r="AT1007" s="221" t="s">
        <v>278</v>
      </c>
      <c r="AU1007" s="221" t="s">
        <v>142</v>
      </c>
      <c r="AV1007" s="13" t="s">
        <v>80</v>
      </c>
      <c r="AW1007" s="13" t="s">
        <v>35</v>
      </c>
      <c r="AX1007" s="13" t="s">
        <v>73</v>
      </c>
      <c r="AY1007" s="221" t="s">
        <v>267</v>
      </c>
    </row>
    <row r="1008" spans="1:65" s="13" customFormat="1" x14ac:dyDescent="0.2">
      <c r="B1008" s="212"/>
      <c r="C1008" s="213"/>
      <c r="D1008" s="208" t="s">
        <v>278</v>
      </c>
      <c r="E1008" s="214" t="s">
        <v>21</v>
      </c>
      <c r="F1008" s="215" t="s">
        <v>1168</v>
      </c>
      <c r="G1008" s="213"/>
      <c r="H1008" s="214" t="s">
        <v>21</v>
      </c>
      <c r="I1008" s="216"/>
      <c r="J1008" s="213"/>
      <c r="K1008" s="213"/>
      <c r="L1008" s="217"/>
      <c r="M1008" s="218"/>
      <c r="N1008" s="219"/>
      <c r="O1008" s="219"/>
      <c r="P1008" s="219"/>
      <c r="Q1008" s="219"/>
      <c r="R1008" s="219"/>
      <c r="S1008" s="219"/>
      <c r="T1008" s="220"/>
      <c r="AT1008" s="221" t="s">
        <v>278</v>
      </c>
      <c r="AU1008" s="221" t="s">
        <v>142</v>
      </c>
      <c r="AV1008" s="13" t="s">
        <v>80</v>
      </c>
      <c r="AW1008" s="13" t="s">
        <v>35</v>
      </c>
      <c r="AX1008" s="13" t="s">
        <v>73</v>
      </c>
      <c r="AY1008" s="221" t="s">
        <v>267</v>
      </c>
    </row>
    <row r="1009" spans="1:65" s="14" customFormat="1" x14ac:dyDescent="0.2">
      <c r="B1009" s="222"/>
      <c r="C1009" s="223"/>
      <c r="D1009" s="208" t="s">
        <v>278</v>
      </c>
      <c r="E1009" s="224" t="s">
        <v>21</v>
      </c>
      <c r="F1009" s="225" t="s">
        <v>1169</v>
      </c>
      <c r="G1009" s="223"/>
      <c r="H1009" s="226">
        <v>154.58000000000001</v>
      </c>
      <c r="I1009" s="227"/>
      <c r="J1009" s="223"/>
      <c r="K1009" s="223"/>
      <c r="L1009" s="228"/>
      <c r="M1009" s="229"/>
      <c r="N1009" s="230"/>
      <c r="O1009" s="230"/>
      <c r="P1009" s="230"/>
      <c r="Q1009" s="230"/>
      <c r="R1009" s="230"/>
      <c r="S1009" s="230"/>
      <c r="T1009" s="231"/>
      <c r="AT1009" s="232" t="s">
        <v>278</v>
      </c>
      <c r="AU1009" s="232" t="s">
        <v>142</v>
      </c>
      <c r="AV1009" s="14" t="s">
        <v>82</v>
      </c>
      <c r="AW1009" s="14" t="s">
        <v>35</v>
      </c>
      <c r="AX1009" s="14" t="s">
        <v>73</v>
      </c>
      <c r="AY1009" s="232" t="s">
        <v>267</v>
      </c>
    </row>
    <row r="1010" spans="1:65" s="14" customFormat="1" x14ac:dyDescent="0.2">
      <c r="B1010" s="222"/>
      <c r="C1010" s="223"/>
      <c r="D1010" s="208" t="s">
        <v>278</v>
      </c>
      <c r="E1010" s="224" t="s">
        <v>21</v>
      </c>
      <c r="F1010" s="225" t="s">
        <v>1170</v>
      </c>
      <c r="G1010" s="223"/>
      <c r="H1010" s="226">
        <v>53.9</v>
      </c>
      <c r="I1010" s="227"/>
      <c r="J1010" s="223"/>
      <c r="K1010" s="223"/>
      <c r="L1010" s="228"/>
      <c r="M1010" s="229"/>
      <c r="N1010" s="230"/>
      <c r="O1010" s="230"/>
      <c r="P1010" s="230"/>
      <c r="Q1010" s="230"/>
      <c r="R1010" s="230"/>
      <c r="S1010" s="230"/>
      <c r="T1010" s="231"/>
      <c r="AT1010" s="232" t="s">
        <v>278</v>
      </c>
      <c r="AU1010" s="232" t="s">
        <v>142</v>
      </c>
      <c r="AV1010" s="14" t="s">
        <v>82</v>
      </c>
      <c r="AW1010" s="14" t="s">
        <v>35</v>
      </c>
      <c r="AX1010" s="14" t="s">
        <v>73</v>
      </c>
      <c r="AY1010" s="232" t="s">
        <v>267</v>
      </c>
    </row>
    <row r="1011" spans="1:65" s="14" customFormat="1" x14ac:dyDescent="0.2">
      <c r="B1011" s="222"/>
      <c r="C1011" s="223"/>
      <c r="D1011" s="208" t="s">
        <v>278</v>
      </c>
      <c r="E1011" s="224" t="s">
        <v>21</v>
      </c>
      <c r="F1011" s="225" t="s">
        <v>1171</v>
      </c>
      <c r="G1011" s="223"/>
      <c r="H1011" s="226">
        <v>50.82</v>
      </c>
      <c r="I1011" s="227"/>
      <c r="J1011" s="223"/>
      <c r="K1011" s="223"/>
      <c r="L1011" s="228"/>
      <c r="M1011" s="229"/>
      <c r="N1011" s="230"/>
      <c r="O1011" s="230"/>
      <c r="P1011" s="230"/>
      <c r="Q1011" s="230"/>
      <c r="R1011" s="230"/>
      <c r="S1011" s="230"/>
      <c r="T1011" s="231"/>
      <c r="AT1011" s="232" t="s">
        <v>278</v>
      </c>
      <c r="AU1011" s="232" t="s">
        <v>142</v>
      </c>
      <c r="AV1011" s="14" t="s">
        <v>82</v>
      </c>
      <c r="AW1011" s="14" t="s">
        <v>35</v>
      </c>
      <c r="AX1011" s="14" t="s">
        <v>73</v>
      </c>
      <c r="AY1011" s="232" t="s">
        <v>267</v>
      </c>
    </row>
    <row r="1012" spans="1:65" s="14" customFormat="1" x14ac:dyDescent="0.2">
      <c r="B1012" s="222"/>
      <c r="C1012" s="223"/>
      <c r="D1012" s="208" t="s">
        <v>278</v>
      </c>
      <c r="E1012" s="224" t="s">
        <v>21</v>
      </c>
      <c r="F1012" s="225" t="s">
        <v>1172</v>
      </c>
      <c r="G1012" s="223"/>
      <c r="H1012" s="226">
        <v>-17.55</v>
      </c>
      <c r="I1012" s="227"/>
      <c r="J1012" s="223"/>
      <c r="K1012" s="223"/>
      <c r="L1012" s="228"/>
      <c r="M1012" s="229"/>
      <c r="N1012" s="230"/>
      <c r="O1012" s="230"/>
      <c r="P1012" s="230"/>
      <c r="Q1012" s="230"/>
      <c r="R1012" s="230"/>
      <c r="S1012" s="230"/>
      <c r="T1012" s="231"/>
      <c r="AT1012" s="232" t="s">
        <v>278</v>
      </c>
      <c r="AU1012" s="232" t="s">
        <v>142</v>
      </c>
      <c r="AV1012" s="14" t="s">
        <v>82</v>
      </c>
      <c r="AW1012" s="14" t="s">
        <v>35</v>
      </c>
      <c r="AX1012" s="14" t="s">
        <v>73</v>
      </c>
      <c r="AY1012" s="232" t="s">
        <v>267</v>
      </c>
    </row>
    <row r="1013" spans="1:65" s="14" customFormat="1" x14ac:dyDescent="0.2">
      <c r="B1013" s="222"/>
      <c r="C1013" s="223"/>
      <c r="D1013" s="208" t="s">
        <v>278</v>
      </c>
      <c r="E1013" s="224" t="s">
        <v>21</v>
      </c>
      <c r="F1013" s="225" t="s">
        <v>1173</v>
      </c>
      <c r="G1013" s="223"/>
      <c r="H1013" s="226">
        <v>-5.7</v>
      </c>
      <c r="I1013" s="227"/>
      <c r="J1013" s="223"/>
      <c r="K1013" s="223"/>
      <c r="L1013" s="228"/>
      <c r="M1013" s="229"/>
      <c r="N1013" s="230"/>
      <c r="O1013" s="230"/>
      <c r="P1013" s="230"/>
      <c r="Q1013" s="230"/>
      <c r="R1013" s="230"/>
      <c r="S1013" s="230"/>
      <c r="T1013" s="231"/>
      <c r="AT1013" s="232" t="s">
        <v>278</v>
      </c>
      <c r="AU1013" s="232" t="s">
        <v>142</v>
      </c>
      <c r="AV1013" s="14" t="s">
        <v>82</v>
      </c>
      <c r="AW1013" s="14" t="s">
        <v>35</v>
      </c>
      <c r="AX1013" s="14" t="s">
        <v>73</v>
      </c>
      <c r="AY1013" s="232" t="s">
        <v>267</v>
      </c>
    </row>
    <row r="1014" spans="1:65" s="13" customFormat="1" x14ac:dyDescent="0.2">
      <c r="B1014" s="212"/>
      <c r="C1014" s="213"/>
      <c r="D1014" s="208" t="s">
        <v>278</v>
      </c>
      <c r="E1014" s="214" t="s">
        <v>21</v>
      </c>
      <c r="F1014" s="215" t="s">
        <v>1174</v>
      </c>
      <c r="G1014" s="213"/>
      <c r="H1014" s="214" t="s">
        <v>21</v>
      </c>
      <c r="I1014" s="216"/>
      <c r="J1014" s="213"/>
      <c r="K1014" s="213"/>
      <c r="L1014" s="217"/>
      <c r="M1014" s="218"/>
      <c r="N1014" s="219"/>
      <c r="O1014" s="219"/>
      <c r="P1014" s="219"/>
      <c r="Q1014" s="219"/>
      <c r="R1014" s="219"/>
      <c r="S1014" s="219"/>
      <c r="T1014" s="220"/>
      <c r="AT1014" s="221" t="s">
        <v>278</v>
      </c>
      <c r="AU1014" s="221" t="s">
        <v>142</v>
      </c>
      <c r="AV1014" s="13" t="s">
        <v>80</v>
      </c>
      <c r="AW1014" s="13" t="s">
        <v>35</v>
      </c>
      <c r="AX1014" s="13" t="s">
        <v>73</v>
      </c>
      <c r="AY1014" s="221" t="s">
        <v>267</v>
      </c>
    </row>
    <row r="1015" spans="1:65" s="14" customFormat="1" x14ac:dyDescent="0.2">
      <c r="B1015" s="222"/>
      <c r="C1015" s="223"/>
      <c r="D1015" s="208" t="s">
        <v>278</v>
      </c>
      <c r="E1015" s="224" t="s">
        <v>21</v>
      </c>
      <c r="F1015" s="225" t="s">
        <v>1175</v>
      </c>
      <c r="G1015" s="223"/>
      <c r="H1015" s="226">
        <v>-15.6</v>
      </c>
      <c r="I1015" s="227"/>
      <c r="J1015" s="223"/>
      <c r="K1015" s="223"/>
      <c r="L1015" s="228"/>
      <c r="M1015" s="229"/>
      <c r="N1015" s="230"/>
      <c r="O1015" s="230"/>
      <c r="P1015" s="230"/>
      <c r="Q1015" s="230"/>
      <c r="R1015" s="230"/>
      <c r="S1015" s="230"/>
      <c r="T1015" s="231"/>
      <c r="AT1015" s="232" t="s">
        <v>278</v>
      </c>
      <c r="AU1015" s="232" t="s">
        <v>142</v>
      </c>
      <c r="AV1015" s="14" t="s">
        <v>82</v>
      </c>
      <c r="AW1015" s="14" t="s">
        <v>35</v>
      </c>
      <c r="AX1015" s="14" t="s">
        <v>73</v>
      </c>
      <c r="AY1015" s="232" t="s">
        <v>267</v>
      </c>
    </row>
    <row r="1016" spans="1:65" s="15" customFormat="1" x14ac:dyDescent="0.2">
      <c r="B1016" s="233"/>
      <c r="C1016" s="234"/>
      <c r="D1016" s="208" t="s">
        <v>278</v>
      </c>
      <c r="E1016" s="235" t="s">
        <v>21</v>
      </c>
      <c r="F1016" s="236" t="s">
        <v>326</v>
      </c>
      <c r="G1016" s="234"/>
      <c r="H1016" s="237">
        <v>220.45</v>
      </c>
      <c r="I1016" s="238"/>
      <c r="J1016" s="234"/>
      <c r="K1016" s="234"/>
      <c r="L1016" s="239"/>
      <c r="M1016" s="240"/>
      <c r="N1016" s="241"/>
      <c r="O1016" s="241"/>
      <c r="P1016" s="241"/>
      <c r="Q1016" s="241"/>
      <c r="R1016" s="241"/>
      <c r="S1016" s="241"/>
      <c r="T1016" s="242"/>
      <c r="AT1016" s="243" t="s">
        <v>278</v>
      </c>
      <c r="AU1016" s="243" t="s">
        <v>142</v>
      </c>
      <c r="AV1016" s="15" t="s">
        <v>142</v>
      </c>
      <c r="AW1016" s="15" t="s">
        <v>35</v>
      </c>
      <c r="AX1016" s="15" t="s">
        <v>73</v>
      </c>
      <c r="AY1016" s="243" t="s">
        <v>267</v>
      </c>
    </row>
    <row r="1017" spans="1:65" s="13" customFormat="1" x14ac:dyDescent="0.2">
      <c r="B1017" s="212"/>
      <c r="C1017" s="213"/>
      <c r="D1017" s="208" t="s">
        <v>278</v>
      </c>
      <c r="E1017" s="214" t="s">
        <v>21</v>
      </c>
      <c r="F1017" s="215" t="s">
        <v>1176</v>
      </c>
      <c r="G1017" s="213"/>
      <c r="H1017" s="214" t="s">
        <v>21</v>
      </c>
      <c r="I1017" s="216"/>
      <c r="J1017" s="213"/>
      <c r="K1017" s="213"/>
      <c r="L1017" s="217"/>
      <c r="M1017" s="218"/>
      <c r="N1017" s="219"/>
      <c r="O1017" s="219"/>
      <c r="P1017" s="219"/>
      <c r="Q1017" s="219"/>
      <c r="R1017" s="219"/>
      <c r="S1017" s="219"/>
      <c r="T1017" s="220"/>
      <c r="AT1017" s="221" t="s">
        <v>278</v>
      </c>
      <c r="AU1017" s="221" t="s">
        <v>142</v>
      </c>
      <c r="AV1017" s="13" t="s">
        <v>80</v>
      </c>
      <c r="AW1017" s="13" t="s">
        <v>35</v>
      </c>
      <c r="AX1017" s="13" t="s">
        <v>73</v>
      </c>
      <c r="AY1017" s="221" t="s">
        <v>267</v>
      </c>
    </row>
    <row r="1018" spans="1:65" s="14" customFormat="1" x14ac:dyDescent="0.2">
      <c r="B1018" s="222"/>
      <c r="C1018" s="223"/>
      <c r="D1018" s="208" t="s">
        <v>278</v>
      </c>
      <c r="E1018" s="224" t="s">
        <v>21</v>
      </c>
      <c r="F1018" s="225" t="s">
        <v>1169</v>
      </c>
      <c r="G1018" s="223"/>
      <c r="H1018" s="226">
        <v>154.58000000000001</v>
      </c>
      <c r="I1018" s="227"/>
      <c r="J1018" s="223"/>
      <c r="K1018" s="223"/>
      <c r="L1018" s="228"/>
      <c r="M1018" s="229"/>
      <c r="N1018" s="230"/>
      <c r="O1018" s="230"/>
      <c r="P1018" s="230"/>
      <c r="Q1018" s="230"/>
      <c r="R1018" s="230"/>
      <c r="S1018" s="230"/>
      <c r="T1018" s="231"/>
      <c r="AT1018" s="232" t="s">
        <v>278</v>
      </c>
      <c r="AU1018" s="232" t="s">
        <v>142</v>
      </c>
      <c r="AV1018" s="14" t="s">
        <v>82</v>
      </c>
      <c r="AW1018" s="14" t="s">
        <v>35</v>
      </c>
      <c r="AX1018" s="14" t="s">
        <v>73</v>
      </c>
      <c r="AY1018" s="232" t="s">
        <v>267</v>
      </c>
    </row>
    <row r="1019" spans="1:65" s="14" customFormat="1" x14ac:dyDescent="0.2">
      <c r="B1019" s="222"/>
      <c r="C1019" s="223"/>
      <c r="D1019" s="208" t="s">
        <v>278</v>
      </c>
      <c r="E1019" s="224" t="s">
        <v>21</v>
      </c>
      <c r="F1019" s="225" t="s">
        <v>1170</v>
      </c>
      <c r="G1019" s="223"/>
      <c r="H1019" s="226">
        <v>53.9</v>
      </c>
      <c r="I1019" s="227"/>
      <c r="J1019" s="223"/>
      <c r="K1019" s="223"/>
      <c r="L1019" s="228"/>
      <c r="M1019" s="229"/>
      <c r="N1019" s="230"/>
      <c r="O1019" s="230"/>
      <c r="P1019" s="230"/>
      <c r="Q1019" s="230"/>
      <c r="R1019" s="230"/>
      <c r="S1019" s="230"/>
      <c r="T1019" s="231"/>
      <c r="AT1019" s="232" t="s">
        <v>278</v>
      </c>
      <c r="AU1019" s="232" t="s">
        <v>142</v>
      </c>
      <c r="AV1019" s="14" t="s">
        <v>82</v>
      </c>
      <c r="AW1019" s="14" t="s">
        <v>35</v>
      </c>
      <c r="AX1019" s="14" t="s">
        <v>73</v>
      </c>
      <c r="AY1019" s="232" t="s">
        <v>267</v>
      </c>
    </row>
    <row r="1020" spans="1:65" s="14" customFormat="1" x14ac:dyDescent="0.2">
      <c r="B1020" s="222"/>
      <c r="C1020" s="223"/>
      <c r="D1020" s="208" t="s">
        <v>278</v>
      </c>
      <c r="E1020" s="224" t="s">
        <v>21</v>
      </c>
      <c r="F1020" s="225" t="s">
        <v>1171</v>
      </c>
      <c r="G1020" s="223"/>
      <c r="H1020" s="226">
        <v>50.82</v>
      </c>
      <c r="I1020" s="227"/>
      <c r="J1020" s="223"/>
      <c r="K1020" s="223"/>
      <c r="L1020" s="228"/>
      <c r="M1020" s="229"/>
      <c r="N1020" s="230"/>
      <c r="O1020" s="230"/>
      <c r="P1020" s="230"/>
      <c r="Q1020" s="230"/>
      <c r="R1020" s="230"/>
      <c r="S1020" s="230"/>
      <c r="T1020" s="231"/>
      <c r="AT1020" s="232" t="s">
        <v>278</v>
      </c>
      <c r="AU1020" s="232" t="s">
        <v>142</v>
      </c>
      <c r="AV1020" s="14" t="s">
        <v>82</v>
      </c>
      <c r="AW1020" s="14" t="s">
        <v>35</v>
      </c>
      <c r="AX1020" s="14" t="s">
        <v>73</v>
      </c>
      <c r="AY1020" s="232" t="s">
        <v>267</v>
      </c>
    </row>
    <row r="1021" spans="1:65" s="14" customFormat="1" x14ac:dyDescent="0.2">
      <c r="B1021" s="222"/>
      <c r="C1021" s="223"/>
      <c r="D1021" s="208" t="s">
        <v>278</v>
      </c>
      <c r="E1021" s="224" t="s">
        <v>21</v>
      </c>
      <c r="F1021" s="225" t="s">
        <v>1173</v>
      </c>
      <c r="G1021" s="223"/>
      <c r="H1021" s="226">
        <v>-5.7</v>
      </c>
      <c r="I1021" s="227"/>
      <c r="J1021" s="223"/>
      <c r="K1021" s="223"/>
      <c r="L1021" s="228"/>
      <c r="M1021" s="229"/>
      <c r="N1021" s="230"/>
      <c r="O1021" s="230"/>
      <c r="P1021" s="230"/>
      <c r="Q1021" s="230"/>
      <c r="R1021" s="230"/>
      <c r="S1021" s="230"/>
      <c r="T1021" s="231"/>
      <c r="AT1021" s="232" t="s">
        <v>278</v>
      </c>
      <c r="AU1021" s="232" t="s">
        <v>142</v>
      </c>
      <c r="AV1021" s="14" t="s">
        <v>82</v>
      </c>
      <c r="AW1021" s="14" t="s">
        <v>35</v>
      </c>
      <c r="AX1021" s="14" t="s">
        <v>73</v>
      </c>
      <c r="AY1021" s="232" t="s">
        <v>267</v>
      </c>
    </row>
    <row r="1022" spans="1:65" s="15" customFormat="1" x14ac:dyDescent="0.2">
      <c r="B1022" s="233"/>
      <c r="C1022" s="234"/>
      <c r="D1022" s="208" t="s">
        <v>278</v>
      </c>
      <c r="E1022" s="235" t="s">
        <v>21</v>
      </c>
      <c r="F1022" s="236" t="s">
        <v>326</v>
      </c>
      <c r="G1022" s="234"/>
      <c r="H1022" s="237">
        <v>253.6</v>
      </c>
      <c r="I1022" s="238"/>
      <c r="J1022" s="234"/>
      <c r="K1022" s="234"/>
      <c r="L1022" s="239"/>
      <c r="M1022" s="240"/>
      <c r="N1022" s="241"/>
      <c r="O1022" s="241"/>
      <c r="P1022" s="241"/>
      <c r="Q1022" s="241"/>
      <c r="R1022" s="241"/>
      <c r="S1022" s="241"/>
      <c r="T1022" s="242"/>
      <c r="AT1022" s="243" t="s">
        <v>278</v>
      </c>
      <c r="AU1022" s="243" t="s">
        <v>142</v>
      </c>
      <c r="AV1022" s="15" t="s">
        <v>142</v>
      </c>
      <c r="AW1022" s="15" t="s">
        <v>35</v>
      </c>
      <c r="AX1022" s="15" t="s">
        <v>73</v>
      </c>
      <c r="AY1022" s="243" t="s">
        <v>267</v>
      </c>
    </row>
    <row r="1023" spans="1:65" s="16" customFormat="1" x14ac:dyDescent="0.2">
      <c r="B1023" s="244"/>
      <c r="C1023" s="245"/>
      <c r="D1023" s="208" t="s">
        <v>278</v>
      </c>
      <c r="E1023" s="246" t="s">
        <v>21</v>
      </c>
      <c r="F1023" s="247" t="s">
        <v>355</v>
      </c>
      <c r="G1023" s="245"/>
      <c r="H1023" s="248">
        <v>474.05</v>
      </c>
      <c r="I1023" s="249"/>
      <c r="J1023" s="245"/>
      <c r="K1023" s="245"/>
      <c r="L1023" s="250"/>
      <c r="M1023" s="251"/>
      <c r="N1023" s="252"/>
      <c r="O1023" s="252"/>
      <c r="P1023" s="252"/>
      <c r="Q1023" s="252"/>
      <c r="R1023" s="252"/>
      <c r="S1023" s="252"/>
      <c r="T1023" s="253"/>
      <c r="AT1023" s="254" t="s">
        <v>278</v>
      </c>
      <c r="AU1023" s="254" t="s">
        <v>142</v>
      </c>
      <c r="AV1023" s="16" t="s">
        <v>274</v>
      </c>
      <c r="AW1023" s="16" t="s">
        <v>35</v>
      </c>
      <c r="AX1023" s="16" t="s">
        <v>80</v>
      </c>
      <c r="AY1023" s="254" t="s">
        <v>267</v>
      </c>
    </row>
    <row r="1024" spans="1:65" s="2" customFormat="1" ht="16.5" customHeight="1" x14ac:dyDescent="0.2">
      <c r="A1024" s="36"/>
      <c r="B1024" s="37"/>
      <c r="C1024" s="195" t="s">
        <v>1177</v>
      </c>
      <c r="D1024" s="195" t="s">
        <v>269</v>
      </c>
      <c r="E1024" s="196" t="s">
        <v>1178</v>
      </c>
      <c r="F1024" s="197" t="s">
        <v>1179</v>
      </c>
      <c r="G1024" s="198" t="s">
        <v>296</v>
      </c>
      <c r="H1024" s="199">
        <v>46.44</v>
      </c>
      <c r="I1024" s="200"/>
      <c r="J1024" s="201">
        <f>ROUND(I1024*H1024,2)</f>
        <v>0</v>
      </c>
      <c r="K1024" s="197" t="s">
        <v>273</v>
      </c>
      <c r="L1024" s="41"/>
      <c r="M1024" s="202" t="s">
        <v>21</v>
      </c>
      <c r="N1024" s="203" t="s">
        <v>44</v>
      </c>
      <c r="O1024" s="66"/>
      <c r="P1024" s="204">
        <f>O1024*H1024</f>
        <v>0</v>
      </c>
      <c r="Q1024" s="204">
        <v>3.0000000000000001E-5</v>
      </c>
      <c r="R1024" s="204">
        <f>Q1024*H1024</f>
        <v>1.3932E-3</v>
      </c>
      <c r="S1024" s="204">
        <v>0</v>
      </c>
      <c r="T1024" s="205">
        <f>S1024*H1024</f>
        <v>0</v>
      </c>
      <c r="U1024" s="36"/>
      <c r="V1024" s="36"/>
      <c r="W1024" s="36"/>
      <c r="X1024" s="36"/>
      <c r="Y1024" s="36"/>
      <c r="Z1024" s="36"/>
      <c r="AA1024" s="36"/>
      <c r="AB1024" s="36"/>
      <c r="AC1024" s="36"/>
      <c r="AD1024" s="36"/>
      <c r="AE1024" s="36"/>
      <c r="AR1024" s="206" t="s">
        <v>274</v>
      </c>
      <c r="AT1024" s="206" t="s">
        <v>269</v>
      </c>
      <c r="AU1024" s="206" t="s">
        <v>142</v>
      </c>
      <c r="AY1024" s="19" t="s">
        <v>267</v>
      </c>
      <c r="BE1024" s="207">
        <f>IF(N1024="základní",J1024,0)</f>
        <v>0</v>
      </c>
      <c r="BF1024" s="207">
        <f>IF(N1024="snížená",J1024,0)</f>
        <v>0</v>
      </c>
      <c r="BG1024" s="207">
        <f>IF(N1024="zákl. přenesená",J1024,0)</f>
        <v>0</v>
      </c>
      <c r="BH1024" s="207">
        <f>IF(N1024="sníž. přenesená",J1024,0)</f>
        <v>0</v>
      </c>
      <c r="BI1024" s="207">
        <f>IF(N1024="nulová",J1024,0)</f>
        <v>0</v>
      </c>
      <c r="BJ1024" s="19" t="s">
        <v>80</v>
      </c>
      <c r="BK1024" s="207">
        <f>ROUND(I1024*H1024,2)</f>
        <v>0</v>
      </c>
      <c r="BL1024" s="19" t="s">
        <v>274</v>
      </c>
      <c r="BM1024" s="206" t="s">
        <v>1180</v>
      </c>
    </row>
    <row r="1025" spans="1:65" s="2" customFormat="1" ht="39" x14ac:dyDescent="0.2">
      <c r="A1025" s="36"/>
      <c r="B1025" s="37"/>
      <c r="C1025" s="38"/>
      <c r="D1025" s="208" t="s">
        <v>276</v>
      </c>
      <c r="E1025" s="38"/>
      <c r="F1025" s="209" t="s">
        <v>1181</v>
      </c>
      <c r="G1025" s="38"/>
      <c r="H1025" s="38"/>
      <c r="I1025" s="118"/>
      <c r="J1025" s="38"/>
      <c r="K1025" s="38"/>
      <c r="L1025" s="41"/>
      <c r="M1025" s="210"/>
      <c r="N1025" s="211"/>
      <c r="O1025" s="66"/>
      <c r="P1025" s="66"/>
      <c r="Q1025" s="66"/>
      <c r="R1025" s="66"/>
      <c r="S1025" s="66"/>
      <c r="T1025" s="67"/>
      <c r="U1025" s="36"/>
      <c r="V1025" s="36"/>
      <c r="W1025" s="36"/>
      <c r="X1025" s="36"/>
      <c r="Y1025" s="36"/>
      <c r="Z1025" s="36"/>
      <c r="AA1025" s="36"/>
      <c r="AB1025" s="36"/>
      <c r="AC1025" s="36"/>
      <c r="AD1025" s="36"/>
      <c r="AE1025" s="36"/>
      <c r="AT1025" s="19" t="s">
        <v>276</v>
      </c>
      <c r="AU1025" s="19" t="s">
        <v>142</v>
      </c>
    </row>
    <row r="1026" spans="1:65" s="13" customFormat="1" x14ac:dyDescent="0.2">
      <c r="B1026" s="212"/>
      <c r="C1026" s="213"/>
      <c r="D1026" s="208" t="s">
        <v>278</v>
      </c>
      <c r="E1026" s="214" t="s">
        <v>21</v>
      </c>
      <c r="F1026" s="215" t="s">
        <v>1182</v>
      </c>
      <c r="G1026" s="213"/>
      <c r="H1026" s="214" t="s">
        <v>21</v>
      </c>
      <c r="I1026" s="216"/>
      <c r="J1026" s="213"/>
      <c r="K1026" s="213"/>
      <c r="L1026" s="217"/>
      <c r="M1026" s="218"/>
      <c r="N1026" s="219"/>
      <c r="O1026" s="219"/>
      <c r="P1026" s="219"/>
      <c r="Q1026" s="219"/>
      <c r="R1026" s="219"/>
      <c r="S1026" s="219"/>
      <c r="T1026" s="220"/>
      <c r="AT1026" s="221" t="s">
        <v>278</v>
      </c>
      <c r="AU1026" s="221" t="s">
        <v>142</v>
      </c>
      <c r="AV1026" s="13" t="s">
        <v>80</v>
      </c>
      <c r="AW1026" s="13" t="s">
        <v>35</v>
      </c>
      <c r="AX1026" s="13" t="s">
        <v>73</v>
      </c>
      <c r="AY1026" s="221" t="s">
        <v>267</v>
      </c>
    </row>
    <row r="1027" spans="1:65" s="14" customFormat="1" x14ac:dyDescent="0.2">
      <c r="B1027" s="222"/>
      <c r="C1027" s="223"/>
      <c r="D1027" s="208" t="s">
        <v>278</v>
      </c>
      <c r="E1027" s="224" t="s">
        <v>21</v>
      </c>
      <c r="F1027" s="225" t="s">
        <v>1183</v>
      </c>
      <c r="G1027" s="223"/>
      <c r="H1027" s="226">
        <v>46.44</v>
      </c>
      <c r="I1027" s="227"/>
      <c r="J1027" s="223"/>
      <c r="K1027" s="223"/>
      <c r="L1027" s="228"/>
      <c r="M1027" s="229"/>
      <c r="N1027" s="230"/>
      <c r="O1027" s="230"/>
      <c r="P1027" s="230"/>
      <c r="Q1027" s="230"/>
      <c r="R1027" s="230"/>
      <c r="S1027" s="230"/>
      <c r="T1027" s="231"/>
      <c r="AT1027" s="232" t="s">
        <v>278</v>
      </c>
      <c r="AU1027" s="232" t="s">
        <v>142</v>
      </c>
      <c r="AV1027" s="14" t="s">
        <v>82</v>
      </c>
      <c r="AW1027" s="14" t="s">
        <v>35</v>
      </c>
      <c r="AX1027" s="14" t="s">
        <v>80</v>
      </c>
      <c r="AY1027" s="232" t="s">
        <v>267</v>
      </c>
    </row>
    <row r="1028" spans="1:65" s="2" customFormat="1" ht="16.5" customHeight="1" x14ac:dyDescent="0.2">
      <c r="A1028" s="36"/>
      <c r="B1028" s="37"/>
      <c r="C1028" s="255" t="s">
        <v>1184</v>
      </c>
      <c r="D1028" s="255" t="s">
        <v>751</v>
      </c>
      <c r="E1028" s="256" t="s">
        <v>1185</v>
      </c>
      <c r="F1028" s="257" t="s">
        <v>1186</v>
      </c>
      <c r="G1028" s="258" t="s">
        <v>296</v>
      </c>
      <c r="H1028" s="259">
        <v>51.084000000000003</v>
      </c>
      <c r="I1028" s="260"/>
      <c r="J1028" s="261">
        <f>ROUND(I1028*H1028,2)</f>
        <v>0</v>
      </c>
      <c r="K1028" s="257" t="s">
        <v>273</v>
      </c>
      <c r="L1028" s="262"/>
      <c r="M1028" s="263" t="s">
        <v>21</v>
      </c>
      <c r="N1028" s="264" t="s">
        <v>44</v>
      </c>
      <c r="O1028" s="66"/>
      <c r="P1028" s="204">
        <f>O1028*H1028</f>
        <v>0</v>
      </c>
      <c r="Q1028" s="204">
        <v>3.2000000000000003E-4</v>
      </c>
      <c r="R1028" s="204">
        <f>Q1028*H1028</f>
        <v>1.6346880000000001E-2</v>
      </c>
      <c r="S1028" s="204">
        <v>0</v>
      </c>
      <c r="T1028" s="205">
        <f>S1028*H1028</f>
        <v>0</v>
      </c>
      <c r="U1028" s="36"/>
      <c r="V1028" s="36"/>
      <c r="W1028" s="36"/>
      <c r="X1028" s="36"/>
      <c r="Y1028" s="36"/>
      <c r="Z1028" s="36"/>
      <c r="AA1028" s="36"/>
      <c r="AB1028" s="36"/>
      <c r="AC1028" s="36"/>
      <c r="AD1028" s="36"/>
      <c r="AE1028" s="36"/>
      <c r="AR1028" s="206" t="s">
        <v>356</v>
      </c>
      <c r="AT1028" s="206" t="s">
        <v>751</v>
      </c>
      <c r="AU1028" s="206" t="s">
        <v>142</v>
      </c>
      <c r="AY1028" s="19" t="s">
        <v>267</v>
      </c>
      <c r="BE1028" s="207">
        <f>IF(N1028="základní",J1028,0)</f>
        <v>0</v>
      </c>
      <c r="BF1028" s="207">
        <f>IF(N1028="snížená",J1028,0)</f>
        <v>0</v>
      </c>
      <c r="BG1028" s="207">
        <f>IF(N1028="zákl. přenesená",J1028,0)</f>
        <v>0</v>
      </c>
      <c r="BH1028" s="207">
        <f>IF(N1028="sníž. přenesená",J1028,0)</f>
        <v>0</v>
      </c>
      <c r="BI1028" s="207">
        <f>IF(N1028="nulová",J1028,0)</f>
        <v>0</v>
      </c>
      <c r="BJ1028" s="19" t="s">
        <v>80</v>
      </c>
      <c r="BK1028" s="207">
        <f>ROUND(I1028*H1028,2)</f>
        <v>0</v>
      </c>
      <c r="BL1028" s="19" t="s">
        <v>274</v>
      </c>
      <c r="BM1028" s="206" t="s">
        <v>1187</v>
      </c>
    </row>
    <row r="1029" spans="1:65" s="14" customFormat="1" x14ac:dyDescent="0.2">
      <c r="B1029" s="222"/>
      <c r="C1029" s="223"/>
      <c r="D1029" s="208" t="s">
        <v>278</v>
      </c>
      <c r="E1029" s="224" t="s">
        <v>21</v>
      </c>
      <c r="F1029" s="225" t="s">
        <v>1188</v>
      </c>
      <c r="G1029" s="223"/>
      <c r="H1029" s="226">
        <v>51.084000000000003</v>
      </c>
      <c r="I1029" s="227"/>
      <c r="J1029" s="223"/>
      <c r="K1029" s="223"/>
      <c r="L1029" s="228"/>
      <c r="M1029" s="229"/>
      <c r="N1029" s="230"/>
      <c r="O1029" s="230"/>
      <c r="P1029" s="230"/>
      <c r="Q1029" s="230"/>
      <c r="R1029" s="230"/>
      <c r="S1029" s="230"/>
      <c r="T1029" s="231"/>
      <c r="AT1029" s="232" t="s">
        <v>278</v>
      </c>
      <c r="AU1029" s="232" t="s">
        <v>142</v>
      </c>
      <c r="AV1029" s="14" t="s">
        <v>82</v>
      </c>
      <c r="AW1029" s="14" t="s">
        <v>35</v>
      </c>
      <c r="AX1029" s="14" t="s">
        <v>80</v>
      </c>
      <c r="AY1029" s="232" t="s">
        <v>267</v>
      </c>
    </row>
    <row r="1030" spans="1:65" s="2" customFormat="1" ht="21.75" customHeight="1" x14ac:dyDescent="0.2">
      <c r="A1030" s="36"/>
      <c r="B1030" s="37"/>
      <c r="C1030" s="195" t="s">
        <v>1189</v>
      </c>
      <c r="D1030" s="195" t="s">
        <v>269</v>
      </c>
      <c r="E1030" s="196" t="s">
        <v>1190</v>
      </c>
      <c r="F1030" s="197" t="s">
        <v>1191</v>
      </c>
      <c r="G1030" s="198" t="s">
        <v>272</v>
      </c>
      <c r="H1030" s="199">
        <v>148.88900000000001</v>
      </c>
      <c r="I1030" s="200"/>
      <c r="J1030" s="201">
        <f>ROUND(I1030*H1030,2)</f>
        <v>0</v>
      </c>
      <c r="K1030" s="197" t="s">
        <v>273</v>
      </c>
      <c r="L1030" s="41"/>
      <c r="M1030" s="202" t="s">
        <v>21</v>
      </c>
      <c r="N1030" s="203" t="s">
        <v>44</v>
      </c>
      <c r="O1030" s="66"/>
      <c r="P1030" s="204">
        <f>O1030*H1030</f>
        <v>0</v>
      </c>
      <c r="Q1030" s="204">
        <v>8.5199999999999998E-3</v>
      </c>
      <c r="R1030" s="204">
        <f>Q1030*H1030</f>
        <v>1.2685342800000001</v>
      </c>
      <c r="S1030" s="204">
        <v>0</v>
      </c>
      <c r="T1030" s="205">
        <f>S1030*H1030</f>
        <v>0</v>
      </c>
      <c r="U1030" s="36"/>
      <c r="V1030" s="36"/>
      <c r="W1030" s="36"/>
      <c r="X1030" s="36"/>
      <c r="Y1030" s="36"/>
      <c r="Z1030" s="36"/>
      <c r="AA1030" s="36"/>
      <c r="AB1030" s="36"/>
      <c r="AC1030" s="36"/>
      <c r="AD1030" s="36"/>
      <c r="AE1030" s="36"/>
      <c r="AR1030" s="206" t="s">
        <v>274</v>
      </c>
      <c r="AT1030" s="206" t="s">
        <v>269</v>
      </c>
      <c r="AU1030" s="206" t="s">
        <v>142</v>
      </c>
      <c r="AY1030" s="19" t="s">
        <v>267</v>
      </c>
      <c r="BE1030" s="207">
        <f>IF(N1030="základní",J1030,0)</f>
        <v>0</v>
      </c>
      <c r="BF1030" s="207">
        <f>IF(N1030="snížená",J1030,0)</f>
        <v>0</v>
      </c>
      <c r="BG1030" s="207">
        <f>IF(N1030="zákl. přenesená",J1030,0)</f>
        <v>0</v>
      </c>
      <c r="BH1030" s="207">
        <f>IF(N1030="sníž. přenesená",J1030,0)</f>
        <v>0</v>
      </c>
      <c r="BI1030" s="207">
        <f>IF(N1030="nulová",J1030,0)</f>
        <v>0</v>
      </c>
      <c r="BJ1030" s="19" t="s">
        <v>80</v>
      </c>
      <c r="BK1030" s="207">
        <f>ROUND(I1030*H1030,2)</f>
        <v>0</v>
      </c>
      <c r="BL1030" s="19" t="s">
        <v>274</v>
      </c>
      <c r="BM1030" s="206" t="s">
        <v>1192</v>
      </c>
    </row>
    <row r="1031" spans="1:65" s="2" customFormat="1" ht="175.5" x14ac:dyDescent="0.2">
      <c r="A1031" s="36"/>
      <c r="B1031" s="37"/>
      <c r="C1031" s="38"/>
      <c r="D1031" s="208" t="s">
        <v>276</v>
      </c>
      <c r="E1031" s="38"/>
      <c r="F1031" s="209" t="s">
        <v>1193</v>
      </c>
      <c r="G1031" s="38"/>
      <c r="H1031" s="38"/>
      <c r="I1031" s="118"/>
      <c r="J1031" s="38"/>
      <c r="K1031" s="38"/>
      <c r="L1031" s="41"/>
      <c r="M1031" s="210"/>
      <c r="N1031" s="211"/>
      <c r="O1031" s="66"/>
      <c r="P1031" s="66"/>
      <c r="Q1031" s="66"/>
      <c r="R1031" s="66"/>
      <c r="S1031" s="66"/>
      <c r="T1031" s="67"/>
      <c r="U1031" s="36"/>
      <c r="V1031" s="36"/>
      <c r="W1031" s="36"/>
      <c r="X1031" s="36"/>
      <c r="Y1031" s="36"/>
      <c r="Z1031" s="36"/>
      <c r="AA1031" s="36"/>
      <c r="AB1031" s="36"/>
      <c r="AC1031" s="36"/>
      <c r="AD1031" s="36"/>
      <c r="AE1031" s="36"/>
      <c r="AT1031" s="19" t="s">
        <v>276</v>
      </c>
      <c r="AU1031" s="19" t="s">
        <v>142</v>
      </c>
    </row>
    <row r="1032" spans="1:65" s="13" customFormat="1" x14ac:dyDescent="0.2">
      <c r="B1032" s="212"/>
      <c r="C1032" s="213"/>
      <c r="D1032" s="208" t="s">
        <v>278</v>
      </c>
      <c r="E1032" s="214" t="s">
        <v>21</v>
      </c>
      <c r="F1032" s="215" t="s">
        <v>1194</v>
      </c>
      <c r="G1032" s="213"/>
      <c r="H1032" s="214" t="s">
        <v>21</v>
      </c>
      <c r="I1032" s="216"/>
      <c r="J1032" s="213"/>
      <c r="K1032" s="213"/>
      <c r="L1032" s="217"/>
      <c r="M1032" s="218"/>
      <c r="N1032" s="219"/>
      <c r="O1032" s="219"/>
      <c r="P1032" s="219"/>
      <c r="Q1032" s="219"/>
      <c r="R1032" s="219"/>
      <c r="S1032" s="219"/>
      <c r="T1032" s="220"/>
      <c r="AT1032" s="221" t="s">
        <v>278</v>
      </c>
      <c r="AU1032" s="221" t="s">
        <v>142</v>
      </c>
      <c r="AV1032" s="13" t="s">
        <v>80</v>
      </c>
      <c r="AW1032" s="13" t="s">
        <v>35</v>
      </c>
      <c r="AX1032" s="13" t="s">
        <v>73</v>
      </c>
      <c r="AY1032" s="221" t="s">
        <v>267</v>
      </c>
    </row>
    <row r="1033" spans="1:65" s="14" customFormat="1" x14ac:dyDescent="0.2">
      <c r="B1033" s="222"/>
      <c r="C1033" s="223"/>
      <c r="D1033" s="208" t="s">
        <v>278</v>
      </c>
      <c r="E1033" s="224" t="s">
        <v>21</v>
      </c>
      <c r="F1033" s="225" t="s">
        <v>190</v>
      </c>
      <c r="G1033" s="223"/>
      <c r="H1033" s="226">
        <v>136.55199999999999</v>
      </c>
      <c r="I1033" s="227"/>
      <c r="J1033" s="223"/>
      <c r="K1033" s="223"/>
      <c r="L1033" s="228"/>
      <c r="M1033" s="229"/>
      <c r="N1033" s="230"/>
      <c r="O1033" s="230"/>
      <c r="P1033" s="230"/>
      <c r="Q1033" s="230"/>
      <c r="R1033" s="230"/>
      <c r="S1033" s="230"/>
      <c r="T1033" s="231"/>
      <c r="AT1033" s="232" t="s">
        <v>278</v>
      </c>
      <c r="AU1033" s="232" t="s">
        <v>142</v>
      </c>
      <c r="AV1033" s="14" t="s">
        <v>82</v>
      </c>
      <c r="AW1033" s="14" t="s">
        <v>35</v>
      </c>
      <c r="AX1033" s="14" t="s">
        <v>73</v>
      </c>
      <c r="AY1033" s="232" t="s">
        <v>267</v>
      </c>
    </row>
    <row r="1034" spans="1:65" s="14" customFormat="1" x14ac:dyDescent="0.2">
      <c r="B1034" s="222"/>
      <c r="C1034" s="223"/>
      <c r="D1034" s="208" t="s">
        <v>278</v>
      </c>
      <c r="E1034" s="224" t="s">
        <v>21</v>
      </c>
      <c r="F1034" s="225" t="s">
        <v>193</v>
      </c>
      <c r="G1034" s="223"/>
      <c r="H1034" s="226">
        <v>12.337</v>
      </c>
      <c r="I1034" s="227"/>
      <c r="J1034" s="223"/>
      <c r="K1034" s="223"/>
      <c r="L1034" s="228"/>
      <c r="M1034" s="229"/>
      <c r="N1034" s="230"/>
      <c r="O1034" s="230"/>
      <c r="P1034" s="230"/>
      <c r="Q1034" s="230"/>
      <c r="R1034" s="230"/>
      <c r="S1034" s="230"/>
      <c r="T1034" s="231"/>
      <c r="AT1034" s="232" t="s">
        <v>278</v>
      </c>
      <c r="AU1034" s="232" t="s">
        <v>142</v>
      </c>
      <c r="AV1034" s="14" t="s">
        <v>82</v>
      </c>
      <c r="AW1034" s="14" t="s">
        <v>35</v>
      </c>
      <c r="AX1034" s="14" t="s">
        <v>73</v>
      </c>
      <c r="AY1034" s="232" t="s">
        <v>267</v>
      </c>
    </row>
    <row r="1035" spans="1:65" s="16" customFormat="1" x14ac:dyDescent="0.2">
      <c r="B1035" s="244"/>
      <c r="C1035" s="245"/>
      <c r="D1035" s="208" t="s">
        <v>278</v>
      </c>
      <c r="E1035" s="246" t="s">
        <v>21</v>
      </c>
      <c r="F1035" s="247" t="s">
        <v>355</v>
      </c>
      <c r="G1035" s="245"/>
      <c r="H1035" s="248">
        <v>148.88900000000001</v>
      </c>
      <c r="I1035" s="249"/>
      <c r="J1035" s="245"/>
      <c r="K1035" s="245"/>
      <c r="L1035" s="250"/>
      <c r="M1035" s="251"/>
      <c r="N1035" s="252"/>
      <c r="O1035" s="252"/>
      <c r="P1035" s="252"/>
      <c r="Q1035" s="252"/>
      <c r="R1035" s="252"/>
      <c r="S1035" s="252"/>
      <c r="T1035" s="253"/>
      <c r="AT1035" s="254" t="s">
        <v>278</v>
      </c>
      <c r="AU1035" s="254" t="s">
        <v>142</v>
      </c>
      <c r="AV1035" s="16" t="s">
        <v>274</v>
      </c>
      <c r="AW1035" s="16" t="s">
        <v>35</v>
      </c>
      <c r="AX1035" s="16" t="s">
        <v>80</v>
      </c>
      <c r="AY1035" s="254" t="s">
        <v>267</v>
      </c>
    </row>
    <row r="1036" spans="1:65" s="2" customFormat="1" ht="16.5" customHeight="1" x14ac:dyDescent="0.2">
      <c r="A1036" s="36"/>
      <c r="B1036" s="37"/>
      <c r="C1036" s="255" t="s">
        <v>1195</v>
      </c>
      <c r="D1036" s="255" t="s">
        <v>751</v>
      </c>
      <c r="E1036" s="256" t="s">
        <v>1196</v>
      </c>
      <c r="F1036" s="257" t="s">
        <v>1197</v>
      </c>
      <c r="G1036" s="258" t="s">
        <v>272</v>
      </c>
      <c r="H1036" s="259">
        <v>143.38</v>
      </c>
      <c r="I1036" s="260"/>
      <c r="J1036" s="261">
        <f>ROUND(I1036*H1036,2)</f>
        <v>0</v>
      </c>
      <c r="K1036" s="257" t="s">
        <v>273</v>
      </c>
      <c r="L1036" s="262"/>
      <c r="M1036" s="263" t="s">
        <v>21</v>
      </c>
      <c r="N1036" s="264" t="s">
        <v>44</v>
      </c>
      <c r="O1036" s="66"/>
      <c r="P1036" s="204">
        <f>O1036*H1036</f>
        <v>0</v>
      </c>
      <c r="Q1036" s="204">
        <v>1.6999999999999999E-3</v>
      </c>
      <c r="R1036" s="204">
        <f>Q1036*H1036</f>
        <v>0.24374599999999999</v>
      </c>
      <c r="S1036" s="204">
        <v>0</v>
      </c>
      <c r="T1036" s="205">
        <f>S1036*H1036</f>
        <v>0</v>
      </c>
      <c r="U1036" s="36"/>
      <c r="V1036" s="36"/>
      <c r="W1036" s="36"/>
      <c r="X1036" s="36"/>
      <c r="Y1036" s="36"/>
      <c r="Z1036" s="36"/>
      <c r="AA1036" s="36"/>
      <c r="AB1036" s="36"/>
      <c r="AC1036" s="36"/>
      <c r="AD1036" s="36"/>
      <c r="AE1036" s="36"/>
      <c r="AR1036" s="206" t="s">
        <v>356</v>
      </c>
      <c r="AT1036" s="206" t="s">
        <v>751</v>
      </c>
      <c r="AU1036" s="206" t="s">
        <v>142</v>
      </c>
      <c r="AY1036" s="19" t="s">
        <v>267</v>
      </c>
      <c r="BE1036" s="207">
        <f>IF(N1036="základní",J1036,0)</f>
        <v>0</v>
      </c>
      <c r="BF1036" s="207">
        <f>IF(N1036="snížená",J1036,0)</f>
        <v>0</v>
      </c>
      <c r="BG1036" s="207">
        <f>IF(N1036="zákl. přenesená",J1036,0)</f>
        <v>0</v>
      </c>
      <c r="BH1036" s="207">
        <f>IF(N1036="sníž. přenesená",J1036,0)</f>
        <v>0</v>
      </c>
      <c r="BI1036" s="207">
        <f>IF(N1036="nulová",J1036,0)</f>
        <v>0</v>
      </c>
      <c r="BJ1036" s="19" t="s">
        <v>80</v>
      </c>
      <c r="BK1036" s="207">
        <f>ROUND(I1036*H1036,2)</f>
        <v>0</v>
      </c>
      <c r="BL1036" s="19" t="s">
        <v>274</v>
      </c>
      <c r="BM1036" s="206" t="s">
        <v>1198</v>
      </c>
    </row>
    <row r="1037" spans="1:65" s="13" customFormat="1" x14ac:dyDescent="0.2">
      <c r="B1037" s="212"/>
      <c r="C1037" s="213"/>
      <c r="D1037" s="208" t="s">
        <v>278</v>
      </c>
      <c r="E1037" s="214" t="s">
        <v>21</v>
      </c>
      <c r="F1037" s="215" t="s">
        <v>1199</v>
      </c>
      <c r="G1037" s="213"/>
      <c r="H1037" s="214" t="s">
        <v>21</v>
      </c>
      <c r="I1037" s="216"/>
      <c r="J1037" s="213"/>
      <c r="K1037" s="213"/>
      <c r="L1037" s="217"/>
      <c r="M1037" s="218"/>
      <c r="N1037" s="219"/>
      <c r="O1037" s="219"/>
      <c r="P1037" s="219"/>
      <c r="Q1037" s="219"/>
      <c r="R1037" s="219"/>
      <c r="S1037" s="219"/>
      <c r="T1037" s="220"/>
      <c r="AT1037" s="221" t="s">
        <v>278</v>
      </c>
      <c r="AU1037" s="221" t="s">
        <v>142</v>
      </c>
      <c r="AV1037" s="13" t="s">
        <v>80</v>
      </c>
      <c r="AW1037" s="13" t="s">
        <v>35</v>
      </c>
      <c r="AX1037" s="13" t="s">
        <v>73</v>
      </c>
      <c r="AY1037" s="221" t="s">
        <v>267</v>
      </c>
    </row>
    <row r="1038" spans="1:65" s="14" customFormat="1" x14ac:dyDescent="0.2">
      <c r="B1038" s="222"/>
      <c r="C1038" s="223"/>
      <c r="D1038" s="208" t="s">
        <v>278</v>
      </c>
      <c r="E1038" s="224" t="s">
        <v>21</v>
      </c>
      <c r="F1038" s="225" t="s">
        <v>1200</v>
      </c>
      <c r="G1038" s="223"/>
      <c r="H1038" s="226">
        <v>143.38</v>
      </c>
      <c r="I1038" s="227"/>
      <c r="J1038" s="223"/>
      <c r="K1038" s="223"/>
      <c r="L1038" s="228"/>
      <c r="M1038" s="229"/>
      <c r="N1038" s="230"/>
      <c r="O1038" s="230"/>
      <c r="P1038" s="230"/>
      <c r="Q1038" s="230"/>
      <c r="R1038" s="230"/>
      <c r="S1038" s="230"/>
      <c r="T1038" s="231"/>
      <c r="AT1038" s="232" t="s">
        <v>278</v>
      </c>
      <c r="AU1038" s="232" t="s">
        <v>142</v>
      </c>
      <c r="AV1038" s="14" t="s">
        <v>82</v>
      </c>
      <c r="AW1038" s="14" t="s">
        <v>35</v>
      </c>
      <c r="AX1038" s="14" t="s">
        <v>80</v>
      </c>
      <c r="AY1038" s="232" t="s">
        <v>267</v>
      </c>
    </row>
    <row r="1039" spans="1:65" s="2" customFormat="1" ht="16.5" customHeight="1" x14ac:dyDescent="0.2">
      <c r="A1039" s="36"/>
      <c r="B1039" s="37"/>
      <c r="C1039" s="255" t="s">
        <v>1201</v>
      </c>
      <c r="D1039" s="255" t="s">
        <v>751</v>
      </c>
      <c r="E1039" s="256" t="s">
        <v>1202</v>
      </c>
      <c r="F1039" s="257" t="s">
        <v>1203</v>
      </c>
      <c r="G1039" s="258" t="s">
        <v>272</v>
      </c>
      <c r="H1039" s="259">
        <v>12.954000000000001</v>
      </c>
      <c r="I1039" s="260"/>
      <c r="J1039" s="261">
        <f>ROUND(I1039*H1039,2)</f>
        <v>0</v>
      </c>
      <c r="K1039" s="257" t="s">
        <v>273</v>
      </c>
      <c r="L1039" s="262"/>
      <c r="M1039" s="263" t="s">
        <v>21</v>
      </c>
      <c r="N1039" s="264" t="s">
        <v>44</v>
      </c>
      <c r="O1039" s="66"/>
      <c r="P1039" s="204">
        <f>O1039*H1039</f>
        <v>0</v>
      </c>
      <c r="Q1039" s="204">
        <v>3.0000000000000001E-3</v>
      </c>
      <c r="R1039" s="204">
        <f>Q1039*H1039</f>
        <v>3.8862000000000001E-2</v>
      </c>
      <c r="S1039" s="204">
        <v>0</v>
      </c>
      <c r="T1039" s="205">
        <f>S1039*H1039</f>
        <v>0</v>
      </c>
      <c r="U1039" s="36"/>
      <c r="V1039" s="36"/>
      <c r="W1039" s="36"/>
      <c r="X1039" s="36"/>
      <c r="Y1039" s="36"/>
      <c r="Z1039" s="36"/>
      <c r="AA1039" s="36"/>
      <c r="AB1039" s="36"/>
      <c r="AC1039" s="36"/>
      <c r="AD1039" s="36"/>
      <c r="AE1039" s="36"/>
      <c r="AR1039" s="206" t="s">
        <v>356</v>
      </c>
      <c r="AT1039" s="206" t="s">
        <v>751</v>
      </c>
      <c r="AU1039" s="206" t="s">
        <v>142</v>
      </c>
      <c r="AY1039" s="19" t="s">
        <v>267</v>
      </c>
      <c r="BE1039" s="207">
        <f>IF(N1039="základní",J1039,0)</f>
        <v>0</v>
      </c>
      <c r="BF1039" s="207">
        <f>IF(N1039="snížená",J1039,0)</f>
        <v>0</v>
      </c>
      <c r="BG1039" s="207">
        <f>IF(N1039="zákl. přenesená",J1039,0)</f>
        <v>0</v>
      </c>
      <c r="BH1039" s="207">
        <f>IF(N1039="sníž. přenesená",J1039,0)</f>
        <v>0</v>
      </c>
      <c r="BI1039" s="207">
        <f>IF(N1039="nulová",J1039,0)</f>
        <v>0</v>
      </c>
      <c r="BJ1039" s="19" t="s">
        <v>80</v>
      </c>
      <c r="BK1039" s="207">
        <f>ROUND(I1039*H1039,2)</f>
        <v>0</v>
      </c>
      <c r="BL1039" s="19" t="s">
        <v>274</v>
      </c>
      <c r="BM1039" s="206" t="s">
        <v>1204</v>
      </c>
    </row>
    <row r="1040" spans="1:65" s="13" customFormat="1" x14ac:dyDescent="0.2">
      <c r="B1040" s="212"/>
      <c r="C1040" s="213"/>
      <c r="D1040" s="208" t="s">
        <v>278</v>
      </c>
      <c r="E1040" s="214" t="s">
        <v>21</v>
      </c>
      <c r="F1040" s="215" t="s">
        <v>1199</v>
      </c>
      <c r="G1040" s="213"/>
      <c r="H1040" s="214" t="s">
        <v>21</v>
      </c>
      <c r="I1040" s="216"/>
      <c r="J1040" s="213"/>
      <c r="K1040" s="213"/>
      <c r="L1040" s="217"/>
      <c r="M1040" s="218"/>
      <c r="N1040" s="219"/>
      <c r="O1040" s="219"/>
      <c r="P1040" s="219"/>
      <c r="Q1040" s="219"/>
      <c r="R1040" s="219"/>
      <c r="S1040" s="219"/>
      <c r="T1040" s="220"/>
      <c r="AT1040" s="221" t="s">
        <v>278</v>
      </c>
      <c r="AU1040" s="221" t="s">
        <v>142</v>
      </c>
      <c r="AV1040" s="13" t="s">
        <v>80</v>
      </c>
      <c r="AW1040" s="13" t="s">
        <v>35</v>
      </c>
      <c r="AX1040" s="13" t="s">
        <v>73</v>
      </c>
      <c r="AY1040" s="221" t="s">
        <v>267</v>
      </c>
    </row>
    <row r="1041" spans="1:65" s="14" customFormat="1" x14ac:dyDescent="0.2">
      <c r="B1041" s="222"/>
      <c r="C1041" s="223"/>
      <c r="D1041" s="208" t="s">
        <v>278</v>
      </c>
      <c r="E1041" s="224" t="s">
        <v>21</v>
      </c>
      <c r="F1041" s="225" t="s">
        <v>1205</v>
      </c>
      <c r="G1041" s="223"/>
      <c r="H1041" s="226">
        <v>12.954000000000001</v>
      </c>
      <c r="I1041" s="227"/>
      <c r="J1041" s="223"/>
      <c r="K1041" s="223"/>
      <c r="L1041" s="228"/>
      <c r="M1041" s="229"/>
      <c r="N1041" s="230"/>
      <c r="O1041" s="230"/>
      <c r="P1041" s="230"/>
      <c r="Q1041" s="230"/>
      <c r="R1041" s="230"/>
      <c r="S1041" s="230"/>
      <c r="T1041" s="231"/>
      <c r="AT1041" s="232" t="s">
        <v>278</v>
      </c>
      <c r="AU1041" s="232" t="s">
        <v>142</v>
      </c>
      <c r="AV1041" s="14" t="s">
        <v>82</v>
      </c>
      <c r="AW1041" s="14" t="s">
        <v>35</v>
      </c>
      <c r="AX1041" s="14" t="s">
        <v>80</v>
      </c>
      <c r="AY1041" s="232" t="s">
        <v>267</v>
      </c>
    </row>
    <row r="1042" spans="1:65" s="2" customFormat="1" ht="21.75" customHeight="1" x14ac:dyDescent="0.2">
      <c r="A1042" s="36"/>
      <c r="B1042" s="37"/>
      <c r="C1042" s="195" t="s">
        <v>1206</v>
      </c>
      <c r="D1042" s="195" t="s">
        <v>269</v>
      </c>
      <c r="E1042" s="196" t="s">
        <v>1207</v>
      </c>
      <c r="F1042" s="197" t="s">
        <v>1208</v>
      </c>
      <c r="G1042" s="198" t="s">
        <v>272</v>
      </c>
      <c r="H1042" s="199">
        <v>336.435</v>
      </c>
      <c r="I1042" s="200"/>
      <c r="J1042" s="201">
        <f>ROUND(I1042*H1042,2)</f>
        <v>0</v>
      </c>
      <c r="K1042" s="197" t="s">
        <v>273</v>
      </c>
      <c r="L1042" s="41"/>
      <c r="M1042" s="202" t="s">
        <v>21</v>
      </c>
      <c r="N1042" s="203" t="s">
        <v>44</v>
      </c>
      <c r="O1042" s="66"/>
      <c r="P1042" s="204">
        <f>O1042*H1042</f>
        <v>0</v>
      </c>
      <c r="Q1042" s="204">
        <v>2.6800000000000001E-3</v>
      </c>
      <c r="R1042" s="204">
        <f>Q1042*H1042</f>
        <v>0.90164580000000005</v>
      </c>
      <c r="S1042" s="204">
        <v>0</v>
      </c>
      <c r="T1042" s="205">
        <f>S1042*H1042</f>
        <v>0</v>
      </c>
      <c r="U1042" s="36"/>
      <c r="V1042" s="36"/>
      <c r="W1042" s="36"/>
      <c r="X1042" s="36"/>
      <c r="Y1042" s="36"/>
      <c r="Z1042" s="36"/>
      <c r="AA1042" s="36"/>
      <c r="AB1042" s="36"/>
      <c r="AC1042" s="36"/>
      <c r="AD1042" s="36"/>
      <c r="AE1042" s="36"/>
      <c r="AR1042" s="206" t="s">
        <v>274</v>
      </c>
      <c r="AT1042" s="206" t="s">
        <v>269</v>
      </c>
      <c r="AU1042" s="206" t="s">
        <v>142</v>
      </c>
      <c r="AY1042" s="19" t="s">
        <v>267</v>
      </c>
      <c r="BE1042" s="207">
        <f>IF(N1042="základní",J1042,0)</f>
        <v>0</v>
      </c>
      <c r="BF1042" s="207">
        <f>IF(N1042="snížená",J1042,0)</f>
        <v>0</v>
      </c>
      <c r="BG1042" s="207">
        <f>IF(N1042="zákl. přenesená",J1042,0)</f>
        <v>0</v>
      </c>
      <c r="BH1042" s="207">
        <f>IF(N1042="sníž. přenesená",J1042,0)</f>
        <v>0</v>
      </c>
      <c r="BI1042" s="207">
        <f>IF(N1042="nulová",J1042,0)</f>
        <v>0</v>
      </c>
      <c r="BJ1042" s="19" t="s">
        <v>80</v>
      </c>
      <c r="BK1042" s="207">
        <f>ROUND(I1042*H1042,2)</f>
        <v>0</v>
      </c>
      <c r="BL1042" s="19" t="s">
        <v>274</v>
      </c>
      <c r="BM1042" s="206" t="s">
        <v>1209</v>
      </c>
    </row>
    <row r="1043" spans="1:65" s="14" customFormat="1" x14ac:dyDescent="0.2">
      <c r="B1043" s="222"/>
      <c r="C1043" s="223"/>
      <c r="D1043" s="208" t="s">
        <v>278</v>
      </c>
      <c r="E1043" s="224" t="s">
        <v>21</v>
      </c>
      <c r="F1043" s="225" t="s">
        <v>190</v>
      </c>
      <c r="G1043" s="223"/>
      <c r="H1043" s="226">
        <v>136.55199999999999</v>
      </c>
      <c r="I1043" s="227"/>
      <c r="J1043" s="223"/>
      <c r="K1043" s="223"/>
      <c r="L1043" s="228"/>
      <c r="M1043" s="229"/>
      <c r="N1043" s="230"/>
      <c r="O1043" s="230"/>
      <c r="P1043" s="230"/>
      <c r="Q1043" s="230"/>
      <c r="R1043" s="230"/>
      <c r="S1043" s="230"/>
      <c r="T1043" s="231"/>
      <c r="AT1043" s="232" t="s">
        <v>278</v>
      </c>
      <c r="AU1043" s="232" t="s">
        <v>142</v>
      </c>
      <c r="AV1043" s="14" t="s">
        <v>82</v>
      </c>
      <c r="AW1043" s="14" t="s">
        <v>35</v>
      </c>
      <c r="AX1043" s="14" t="s">
        <v>73</v>
      </c>
      <c r="AY1043" s="232" t="s">
        <v>267</v>
      </c>
    </row>
    <row r="1044" spans="1:65" s="14" customFormat="1" x14ac:dyDescent="0.2">
      <c r="B1044" s="222"/>
      <c r="C1044" s="223"/>
      <c r="D1044" s="208" t="s">
        <v>278</v>
      </c>
      <c r="E1044" s="224" t="s">
        <v>21</v>
      </c>
      <c r="F1044" s="225" t="s">
        <v>193</v>
      </c>
      <c r="G1044" s="223"/>
      <c r="H1044" s="226">
        <v>12.337</v>
      </c>
      <c r="I1044" s="227"/>
      <c r="J1044" s="223"/>
      <c r="K1044" s="223"/>
      <c r="L1044" s="228"/>
      <c r="M1044" s="229"/>
      <c r="N1044" s="230"/>
      <c r="O1044" s="230"/>
      <c r="P1044" s="230"/>
      <c r="Q1044" s="230"/>
      <c r="R1044" s="230"/>
      <c r="S1044" s="230"/>
      <c r="T1044" s="231"/>
      <c r="AT1044" s="232" t="s">
        <v>278</v>
      </c>
      <c r="AU1044" s="232" t="s">
        <v>142</v>
      </c>
      <c r="AV1044" s="14" t="s">
        <v>82</v>
      </c>
      <c r="AW1044" s="14" t="s">
        <v>35</v>
      </c>
      <c r="AX1044" s="14" t="s">
        <v>73</v>
      </c>
      <c r="AY1044" s="232" t="s">
        <v>267</v>
      </c>
    </row>
    <row r="1045" spans="1:65" s="14" customFormat="1" x14ac:dyDescent="0.2">
      <c r="B1045" s="222"/>
      <c r="C1045" s="223"/>
      <c r="D1045" s="208" t="s">
        <v>278</v>
      </c>
      <c r="E1045" s="224" t="s">
        <v>21</v>
      </c>
      <c r="F1045" s="225" t="s">
        <v>196</v>
      </c>
      <c r="G1045" s="223"/>
      <c r="H1045" s="226">
        <v>166.85</v>
      </c>
      <c r="I1045" s="227"/>
      <c r="J1045" s="223"/>
      <c r="K1045" s="223"/>
      <c r="L1045" s="228"/>
      <c r="M1045" s="229"/>
      <c r="N1045" s="230"/>
      <c r="O1045" s="230"/>
      <c r="P1045" s="230"/>
      <c r="Q1045" s="230"/>
      <c r="R1045" s="230"/>
      <c r="S1045" s="230"/>
      <c r="T1045" s="231"/>
      <c r="AT1045" s="232" t="s">
        <v>278</v>
      </c>
      <c r="AU1045" s="232" t="s">
        <v>142</v>
      </c>
      <c r="AV1045" s="14" t="s">
        <v>82</v>
      </c>
      <c r="AW1045" s="14" t="s">
        <v>35</v>
      </c>
      <c r="AX1045" s="14" t="s">
        <v>73</v>
      </c>
      <c r="AY1045" s="232" t="s">
        <v>267</v>
      </c>
    </row>
    <row r="1046" spans="1:65" s="13" customFormat="1" x14ac:dyDescent="0.2">
      <c r="B1046" s="212"/>
      <c r="C1046" s="213"/>
      <c r="D1046" s="208" t="s">
        <v>278</v>
      </c>
      <c r="E1046" s="214" t="s">
        <v>21</v>
      </c>
      <c r="F1046" s="215" t="s">
        <v>1210</v>
      </c>
      <c r="G1046" s="213"/>
      <c r="H1046" s="214" t="s">
        <v>21</v>
      </c>
      <c r="I1046" s="216"/>
      <c r="J1046" s="213"/>
      <c r="K1046" s="213"/>
      <c r="L1046" s="217"/>
      <c r="M1046" s="218"/>
      <c r="N1046" s="219"/>
      <c r="O1046" s="219"/>
      <c r="P1046" s="219"/>
      <c r="Q1046" s="219"/>
      <c r="R1046" s="219"/>
      <c r="S1046" s="219"/>
      <c r="T1046" s="220"/>
      <c r="AT1046" s="221" t="s">
        <v>278</v>
      </c>
      <c r="AU1046" s="221" t="s">
        <v>142</v>
      </c>
      <c r="AV1046" s="13" t="s">
        <v>80</v>
      </c>
      <c r="AW1046" s="13" t="s">
        <v>35</v>
      </c>
      <c r="AX1046" s="13" t="s">
        <v>73</v>
      </c>
      <c r="AY1046" s="221" t="s">
        <v>267</v>
      </c>
    </row>
    <row r="1047" spans="1:65" s="14" customFormat="1" x14ac:dyDescent="0.2">
      <c r="B1047" s="222"/>
      <c r="C1047" s="223"/>
      <c r="D1047" s="208" t="s">
        <v>278</v>
      </c>
      <c r="E1047" s="224" t="s">
        <v>21</v>
      </c>
      <c r="F1047" s="225" t="s">
        <v>1211</v>
      </c>
      <c r="G1047" s="223"/>
      <c r="H1047" s="226">
        <v>19.456</v>
      </c>
      <c r="I1047" s="227"/>
      <c r="J1047" s="223"/>
      <c r="K1047" s="223"/>
      <c r="L1047" s="228"/>
      <c r="M1047" s="229"/>
      <c r="N1047" s="230"/>
      <c r="O1047" s="230"/>
      <c r="P1047" s="230"/>
      <c r="Q1047" s="230"/>
      <c r="R1047" s="230"/>
      <c r="S1047" s="230"/>
      <c r="T1047" s="231"/>
      <c r="AT1047" s="232" t="s">
        <v>278</v>
      </c>
      <c r="AU1047" s="232" t="s">
        <v>142</v>
      </c>
      <c r="AV1047" s="14" t="s">
        <v>82</v>
      </c>
      <c r="AW1047" s="14" t="s">
        <v>35</v>
      </c>
      <c r="AX1047" s="14" t="s">
        <v>73</v>
      </c>
      <c r="AY1047" s="232" t="s">
        <v>267</v>
      </c>
    </row>
    <row r="1048" spans="1:65" s="14" customFormat="1" x14ac:dyDescent="0.2">
      <c r="B1048" s="222"/>
      <c r="C1048" s="223"/>
      <c r="D1048" s="208" t="s">
        <v>278</v>
      </c>
      <c r="E1048" s="224" t="s">
        <v>21</v>
      </c>
      <c r="F1048" s="225" t="s">
        <v>1212</v>
      </c>
      <c r="G1048" s="223"/>
      <c r="H1048" s="226">
        <v>1.24</v>
      </c>
      <c r="I1048" s="227"/>
      <c r="J1048" s="223"/>
      <c r="K1048" s="223"/>
      <c r="L1048" s="228"/>
      <c r="M1048" s="229"/>
      <c r="N1048" s="230"/>
      <c r="O1048" s="230"/>
      <c r="P1048" s="230"/>
      <c r="Q1048" s="230"/>
      <c r="R1048" s="230"/>
      <c r="S1048" s="230"/>
      <c r="T1048" s="231"/>
      <c r="AT1048" s="232" t="s">
        <v>278</v>
      </c>
      <c r="AU1048" s="232" t="s">
        <v>142</v>
      </c>
      <c r="AV1048" s="14" t="s">
        <v>82</v>
      </c>
      <c r="AW1048" s="14" t="s">
        <v>35</v>
      </c>
      <c r="AX1048" s="14" t="s">
        <v>73</v>
      </c>
      <c r="AY1048" s="232" t="s">
        <v>267</v>
      </c>
    </row>
    <row r="1049" spans="1:65" s="16" customFormat="1" x14ac:dyDescent="0.2">
      <c r="B1049" s="244"/>
      <c r="C1049" s="245"/>
      <c r="D1049" s="208" t="s">
        <v>278</v>
      </c>
      <c r="E1049" s="246" t="s">
        <v>21</v>
      </c>
      <c r="F1049" s="247" t="s">
        <v>355</v>
      </c>
      <c r="G1049" s="245"/>
      <c r="H1049" s="248">
        <v>336.435</v>
      </c>
      <c r="I1049" s="249"/>
      <c r="J1049" s="245"/>
      <c r="K1049" s="245"/>
      <c r="L1049" s="250"/>
      <c r="M1049" s="251"/>
      <c r="N1049" s="252"/>
      <c r="O1049" s="252"/>
      <c r="P1049" s="252"/>
      <c r="Q1049" s="252"/>
      <c r="R1049" s="252"/>
      <c r="S1049" s="252"/>
      <c r="T1049" s="253"/>
      <c r="AT1049" s="254" t="s">
        <v>278</v>
      </c>
      <c r="AU1049" s="254" t="s">
        <v>142</v>
      </c>
      <c r="AV1049" s="16" t="s">
        <v>274</v>
      </c>
      <c r="AW1049" s="16" t="s">
        <v>35</v>
      </c>
      <c r="AX1049" s="16" t="s">
        <v>80</v>
      </c>
      <c r="AY1049" s="254" t="s">
        <v>267</v>
      </c>
    </row>
    <row r="1050" spans="1:65" s="12" customFormat="1" ht="20.85" customHeight="1" x14ac:dyDescent="0.2">
      <c r="B1050" s="179"/>
      <c r="C1050" s="180"/>
      <c r="D1050" s="181" t="s">
        <v>72</v>
      </c>
      <c r="E1050" s="193" t="s">
        <v>957</v>
      </c>
      <c r="F1050" s="193" t="s">
        <v>1213</v>
      </c>
      <c r="G1050" s="180"/>
      <c r="H1050" s="180"/>
      <c r="I1050" s="183"/>
      <c r="J1050" s="194">
        <f>BK1050</f>
        <v>0</v>
      </c>
      <c r="K1050" s="180"/>
      <c r="L1050" s="185"/>
      <c r="M1050" s="186"/>
      <c r="N1050" s="187"/>
      <c r="O1050" s="187"/>
      <c r="P1050" s="188">
        <f>SUM(P1051:P1107)</f>
        <v>0</v>
      </c>
      <c r="Q1050" s="187"/>
      <c r="R1050" s="188">
        <f>SUM(R1051:R1107)</f>
        <v>213.50961262999996</v>
      </c>
      <c r="S1050" s="187"/>
      <c r="T1050" s="189">
        <f>SUM(T1051:T1107)</f>
        <v>0</v>
      </c>
      <c r="AR1050" s="190" t="s">
        <v>80</v>
      </c>
      <c r="AT1050" s="191" t="s">
        <v>72</v>
      </c>
      <c r="AU1050" s="191" t="s">
        <v>82</v>
      </c>
      <c r="AY1050" s="190" t="s">
        <v>267</v>
      </c>
      <c r="BK1050" s="192">
        <f>SUM(BK1051:BK1107)</f>
        <v>0</v>
      </c>
    </row>
    <row r="1051" spans="1:65" s="2" customFormat="1" ht="16.5" customHeight="1" x14ac:dyDescent="0.2">
      <c r="A1051" s="36"/>
      <c r="B1051" s="37"/>
      <c r="C1051" s="195" t="s">
        <v>1214</v>
      </c>
      <c r="D1051" s="195" t="s">
        <v>269</v>
      </c>
      <c r="E1051" s="196" t="s">
        <v>1215</v>
      </c>
      <c r="F1051" s="197" t="s">
        <v>1216</v>
      </c>
      <c r="G1051" s="198" t="s">
        <v>320</v>
      </c>
      <c r="H1051" s="199">
        <v>42.2</v>
      </c>
      <c r="I1051" s="200"/>
      <c r="J1051" s="201">
        <f>ROUND(I1051*H1051,2)</f>
        <v>0</v>
      </c>
      <c r="K1051" s="197" t="s">
        <v>273</v>
      </c>
      <c r="L1051" s="41"/>
      <c r="M1051" s="202" t="s">
        <v>21</v>
      </c>
      <c r="N1051" s="203" t="s">
        <v>44</v>
      </c>
      <c r="O1051" s="66"/>
      <c r="P1051" s="204">
        <f>O1051*H1051</f>
        <v>0</v>
      </c>
      <c r="Q1051" s="204">
        <v>2.45329</v>
      </c>
      <c r="R1051" s="204">
        <f>Q1051*H1051</f>
        <v>103.52883800000001</v>
      </c>
      <c r="S1051" s="204">
        <v>0</v>
      </c>
      <c r="T1051" s="205">
        <f>S1051*H1051</f>
        <v>0</v>
      </c>
      <c r="U1051" s="36"/>
      <c r="V1051" s="36"/>
      <c r="W1051" s="36"/>
      <c r="X1051" s="36"/>
      <c r="Y1051" s="36"/>
      <c r="Z1051" s="36"/>
      <c r="AA1051" s="36"/>
      <c r="AB1051" s="36"/>
      <c r="AC1051" s="36"/>
      <c r="AD1051" s="36"/>
      <c r="AE1051" s="36"/>
      <c r="AR1051" s="206" t="s">
        <v>274</v>
      </c>
      <c r="AT1051" s="206" t="s">
        <v>269</v>
      </c>
      <c r="AU1051" s="206" t="s">
        <v>142</v>
      </c>
      <c r="AY1051" s="19" t="s">
        <v>267</v>
      </c>
      <c r="BE1051" s="207">
        <f>IF(N1051="základní",J1051,0)</f>
        <v>0</v>
      </c>
      <c r="BF1051" s="207">
        <f>IF(N1051="snížená",J1051,0)</f>
        <v>0</v>
      </c>
      <c r="BG1051" s="207">
        <f>IF(N1051="zákl. přenesená",J1051,0)</f>
        <v>0</v>
      </c>
      <c r="BH1051" s="207">
        <f>IF(N1051="sníž. přenesená",J1051,0)</f>
        <v>0</v>
      </c>
      <c r="BI1051" s="207">
        <f>IF(N1051="nulová",J1051,0)</f>
        <v>0</v>
      </c>
      <c r="BJ1051" s="19" t="s">
        <v>80</v>
      </c>
      <c r="BK1051" s="207">
        <f>ROUND(I1051*H1051,2)</f>
        <v>0</v>
      </c>
      <c r="BL1051" s="19" t="s">
        <v>274</v>
      </c>
      <c r="BM1051" s="206" t="s">
        <v>1217</v>
      </c>
    </row>
    <row r="1052" spans="1:65" s="2" customFormat="1" ht="146.25" x14ac:dyDescent="0.2">
      <c r="A1052" s="36"/>
      <c r="B1052" s="37"/>
      <c r="C1052" s="38"/>
      <c r="D1052" s="208" t="s">
        <v>276</v>
      </c>
      <c r="E1052" s="38"/>
      <c r="F1052" s="209" t="s">
        <v>1218</v>
      </c>
      <c r="G1052" s="38"/>
      <c r="H1052" s="38"/>
      <c r="I1052" s="118"/>
      <c r="J1052" s="38"/>
      <c r="K1052" s="38"/>
      <c r="L1052" s="41"/>
      <c r="M1052" s="210"/>
      <c r="N1052" s="211"/>
      <c r="O1052" s="66"/>
      <c r="P1052" s="66"/>
      <c r="Q1052" s="66"/>
      <c r="R1052" s="66"/>
      <c r="S1052" s="66"/>
      <c r="T1052" s="67"/>
      <c r="U1052" s="36"/>
      <c r="V1052" s="36"/>
      <c r="W1052" s="36"/>
      <c r="X1052" s="36"/>
      <c r="Y1052" s="36"/>
      <c r="Z1052" s="36"/>
      <c r="AA1052" s="36"/>
      <c r="AB1052" s="36"/>
      <c r="AC1052" s="36"/>
      <c r="AD1052" s="36"/>
      <c r="AE1052" s="36"/>
      <c r="AT1052" s="19" t="s">
        <v>276</v>
      </c>
      <c r="AU1052" s="19" t="s">
        <v>142</v>
      </c>
    </row>
    <row r="1053" spans="1:65" s="14" customFormat="1" x14ac:dyDescent="0.2">
      <c r="B1053" s="222"/>
      <c r="C1053" s="223"/>
      <c r="D1053" s="208" t="s">
        <v>278</v>
      </c>
      <c r="E1053" s="224" t="s">
        <v>21</v>
      </c>
      <c r="F1053" s="225" t="s">
        <v>1219</v>
      </c>
      <c r="G1053" s="223"/>
      <c r="H1053" s="226">
        <v>42.2</v>
      </c>
      <c r="I1053" s="227"/>
      <c r="J1053" s="223"/>
      <c r="K1053" s="223"/>
      <c r="L1053" s="228"/>
      <c r="M1053" s="229"/>
      <c r="N1053" s="230"/>
      <c r="O1053" s="230"/>
      <c r="P1053" s="230"/>
      <c r="Q1053" s="230"/>
      <c r="R1053" s="230"/>
      <c r="S1053" s="230"/>
      <c r="T1053" s="231"/>
      <c r="AT1053" s="232" t="s">
        <v>278</v>
      </c>
      <c r="AU1053" s="232" t="s">
        <v>142</v>
      </c>
      <c r="AV1053" s="14" t="s">
        <v>82</v>
      </c>
      <c r="AW1053" s="14" t="s">
        <v>35</v>
      </c>
      <c r="AX1053" s="14" t="s">
        <v>80</v>
      </c>
      <c r="AY1053" s="232" t="s">
        <v>267</v>
      </c>
    </row>
    <row r="1054" spans="1:65" s="2" customFormat="1" ht="21.75" customHeight="1" x14ac:dyDescent="0.2">
      <c r="A1054" s="36"/>
      <c r="B1054" s="37"/>
      <c r="C1054" s="195" t="s">
        <v>1220</v>
      </c>
      <c r="D1054" s="195" t="s">
        <v>269</v>
      </c>
      <c r="E1054" s="196" t="s">
        <v>1221</v>
      </c>
      <c r="F1054" s="197" t="s">
        <v>1222</v>
      </c>
      <c r="G1054" s="198" t="s">
        <v>320</v>
      </c>
      <c r="H1054" s="199">
        <v>42.2</v>
      </c>
      <c r="I1054" s="200"/>
      <c r="J1054" s="201">
        <f>ROUND(I1054*H1054,2)</f>
        <v>0</v>
      </c>
      <c r="K1054" s="197" t="s">
        <v>273</v>
      </c>
      <c r="L1054" s="41"/>
      <c r="M1054" s="202" t="s">
        <v>21</v>
      </c>
      <c r="N1054" s="203" t="s">
        <v>44</v>
      </c>
      <c r="O1054" s="66"/>
      <c r="P1054" s="204">
        <f>O1054*H1054</f>
        <v>0</v>
      </c>
      <c r="Q1054" s="204">
        <v>0</v>
      </c>
      <c r="R1054" s="204">
        <f>Q1054*H1054</f>
        <v>0</v>
      </c>
      <c r="S1054" s="204">
        <v>0</v>
      </c>
      <c r="T1054" s="205">
        <f>S1054*H1054</f>
        <v>0</v>
      </c>
      <c r="U1054" s="36"/>
      <c r="V1054" s="36"/>
      <c r="W1054" s="36"/>
      <c r="X1054" s="36"/>
      <c r="Y1054" s="36"/>
      <c r="Z1054" s="36"/>
      <c r="AA1054" s="36"/>
      <c r="AB1054" s="36"/>
      <c r="AC1054" s="36"/>
      <c r="AD1054" s="36"/>
      <c r="AE1054" s="36"/>
      <c r="AR1054" s="206" t="s">
        <v>274</v>
      </c>
      <c r="AT1054" s="206" t="s">
        <v>269</v>
      </c>
      <c r="AU1054" s="206" t="s">
        <v>142</v>
      </c>
      <c r="AY1054" s="19" t="s">
        <v>267</v>
      </c>
      <c r="BE1054" s="207">
        <f>IF(N1054="základní",J1054,0)</f>
        <v>0</v>
      </c>
      <c r="BF1054" s="207">
        <f>IF(N1054="snížená",J1054,0)</f>
        <v>0</v>
      </c>
      <c r="BG1054" s="207">
        <f>IF(N1054="zákl. přenesená",J1054,0)</f>
        <v>0</v>
      </c>
      <c r="BH1054" s="207">
        <f>IF(N1054="sníž. přenesená",J1054,0)</f>
        <v>0</v>
      </c>
      <c r="BI1054" s="207">
        <f>IF(N1054="nulová",J1054,0)</f>
        <v>0</v>
      </c>
      <c r="BJ1054" s="19" t="s">
        <v>80</v>
      </c>
      <c r="BK1054" s="207">
        <f>ROUND(I1054*H1054,2)</f>
        <v>0</v>
      </c>
      <c r="BL1054" s="19" t="s">
        <v>274</v>
      </c>
      <c r="BM1054" s="206" t="s">
        <v>1223</v>
      </c>
    </row>
    <row r="1055" spans="1:65" s="2" customFormat="1" ht="58.5" x14ac:dyDescent="0.2">
      <c r="A1055" s="36"/>
      <c r="B1055" s="37"/>
      <c r="C1055" s="38"/>
      <c r="D1055" s="208" t="s">
        <v>276</v>
      </c>
      <c r="E1055" s="38"/>
      <c r="F1055" s="209" t="s">
        <v>1224</v>
      </c>
      <c r="G1055" s="38"/>
      <c r="H1055" s="38"/>
      <c r="I1055" s="118"/>
      <c r="J1055" s="38"/>
      <c r="K1055" s="38"/>
      <c r="L1055" s="41"/>
      <c r="M1055" s="210"/>
      <c r="N1055" s="211"/>
      <c r="O1055" s="66"/>
      <c r="P1055" s="66"/>
      <c r="Q1055" s="66"/>
      <c r="R1055" s="66"/>
      <c r="S1055" s="66"/>
      <c r="T1055" s="67"/>
      <c r="U1055" s="36"/>
      <c r="V1055" s="36"/>
      <c r="W1055" s="36"/>
      <c r="X1055" s="36"/>
      <c r="Y1055" s="36"/>
      <c r="Z1055" s="36"/>
      <c r="AA1055" s="36"/>
      <c r="AB1055" s="36"/>
      <c r="AC1055" s="36"/>
      <c r="AD1055" s="36"/>
      <c r="AE1055" s="36"/>
      <c r="AT1055" s="19" t="s">
        <v>276</v>
      </c>
      <c r="AU1055" s="19" t="s">
        <v>142</v>
      </c>
    </row>
    <row r="1056" spans="1:65" s="14" customFormat="1" x14ac:dyDescent="0.2">
      <c r="B1056" s="222"/>
      <c r="C1056" s="223"/>
      <c r="D1056" s="208" t="s">
        <v>278</v>
      </c>
      <c r="E1056" s="224" t="s">
        <v>21</v>
      </c>
      <c r="F1056" s="225" t="s">
        <v>1219</v>
      </c>
      <c r="G1056" s="223"/>
      <c r="H1056" s="226">
        <v>42.2</v>
      </c>
      <c r="I1056" s="227"/>
      <c r="J1056" s="223"/>
      <c r="K1056" s="223"/>
      <c r="L1056" s="228"/>
      <c r="M1056" s="229"/>
      <c r="N1056" s="230"/>
      <c r="O1056" s="230"/>
      <c r="P1056" s="230"/>
      <c r="Q1056" s="230"/>
      <c r="R1056" s="230"/>
      <c r="S1056" s="230"/>
      <c r="T1056" s="231"/>
      <c r="AT1056" s="232" t="s">
        <v>278</v>
      </c>
      <c r="AU1056" s="232" t="s">
        <v>142</v>
      </c>
      <c r="AV1056" s="14" t="s">
        <v>82</v>
      </c>
      <c r="AW1056" s="14" t="s">
        <v>35</v>
      </c>
      <c r="AX1056" s="14" t="s">
        <v>80</v>
      </c>
      <c r="AY1056" s="232" t="s">
        <v>267</v>
      </c>
    </row>
    <row r="1057" spans="1:65" s="2" customFormat="1" ht="16.5" customHeight="1" x14ac:dyDescent="0.2">
      <c r="A1057" s="36"/>
      <c r="B1057" s="37"/>
      <c r="C1057" s="195" t="s">
        <v>1225</v>
      </c>
      <c r="D1057" s="195" t="s">
        <v>269</v>
      </c>
      <c r="E1057" s="196" t="s">
        <v>1226</v>
      </c>
      <c r="F1057" s="197" t="s">
        <v>1227</v>
      </c>
      <c r="G1057" s="198" t="s">
        <v>272</v>
      </c>
      <c r="H1057" s="199">
        <v>8.3620000000000001</v>
      </c>
      <c r="I1057" s="200"/>
      <c r="J1057" s="201">
        <f>ROUND(I1057*H1057,2)</f>
        <v>0</v>
      </c>
      <c r="K1057" s="197" t="s">
        <v>273</v>
      </c>
      <c r="L1057" s="41"/>
      <c r="M1057" s="202" t="s">
        <v>21</v>
      </c>
      <c r="N1057" s="203" t="s">
        <v>44</v>
      </c>
      <c r="O1057" s="66"/>
      <c r="P1057" s="204">
        <f>O1057*H1057</f>
        <v>0</v>
      </c>
      <c r="Q1057" s="204">
        <v>1.3520000000000001E-2</v>
      </c>
      <c r="R1057" s="204">
        <f>Q1057*H1057</f>
        <v>0.11305424000000001</v>
      </c>
      <c r="S1057" s="204">
        <v>0</v>
      </c>
      <c r="T1057" s="205">
        <f>S1057*H1057</f>
        <v>0</v>
      </c>
      <c r="U1057" s="36"/>
      <c r="V1057" s="36"/>
      <c r="W1057" s="36"/>
      <c r="X1057" s="36"/>
      <c r="Y1057" s="36"/>
      <c r="Z1057" s="36"/>
      <c r="AA1057" s="36"/>
      <c r="AB1057" s="36"/>
      <c r="AC1057" s="36"/>
      <c r="AD1057" s="36"/>
      <c r="AE1057" s="36"/>
      <c r="AR1057" s="206" t="s">
        <v>274</v>
      </c>
      <c r="AT1057" s="206" t="s">
        <v>269</v>
      </c>
      <c r="AU1057" s="206" t="s">
        <v>142</v>
      </c>
      <c r="AY1057" s="19" t="s">
        <v>267</v>
      </c>
      <c r="BE1057" s="207">
        <f>IF(N1057="základní",J1057,0)</f>
        <v>0</v>
      </c>
      <c r="BF1057" s="207">
        <f>IF(N1057="snížená",J1057,0)</f>
        <v>0</v>
      </c>
      <c r="BG1057" s="207">
        <f>IF(N1057="zákl. přenesená",J1057,0)</f>
        <v>0</v>
      </c>
      <c r="BH1057" s="207">
        <f>IF(N1057="sníž. přenesená",J1057,0)</f>
        <v>0</v>
      </c>
      <c r="BI1057" s="207">
        <f>IF(N1057="nulová",J1057,0)</f>
        <v>0</v>
      </c>
      <c r="BJ1057" s="19" t="s">
        <v>80</v>
      </c>
      <c r="BK1057" s="207">
        <f>ROUND(I1057*H1057,2)</f>
        <v>0</v>
      </c>
      <c r="BL1057" s="19" t="s">
        <v>274</v>
      </c>
      <c r="BM1057" s="206" t="s">
        <v>1228</v>
      </c>
    </row>
    <row r="1058" spans="1:65" s="13" customFormat="1" x14ac:dyDescent="0.2">
      <c r="B1058" s="212"/>
      <c r="C1058" s="213"/>
      <c r="D1058" s="208" t="s">
        <v>278</v>
      </c>
      <c r="E1058" s="214" t="s">
        <v>21</v>
      </c>
      <c r="F1058" s="215" t="s">
        <v>1229</v>
      </c>
      <c r="G1058" s="213"/>
      <c r="H1058" s="214" t="s">
        <v>21</v>
      </c>
      <c r="I1058" s="216"/>
      <c r="J1058" s="213"/>
      <c r="K1058" s="213"/>
      <c r="L1058" s="217"/>
      <c r="M1058" s="218"/>
      <c r="N1058" s="219"/>
      <c r="O1058" s="219"/>
      <c r="P1058" s="219"/>
      <c r="Q1058" s="219"/>
      <c r="R1058" s="219"/>
      <c r="S1058" s="219"/>
      <c r="T1058" s="220"/>
      <c r="AT1058" s="221" t="s">
        <v>278</v>
      </c>
      <c r="AU1058" s="221" t="s">
        <v>142</v>
      </c>
      <c r="AV1058" s="13" t="s">
        <v>80</v>
      </c>
      <c r="AW1058" s="13" t="s">
        <v>35</v>
      </c>
      <c r="AX1058" s="13" t="s">
        <v>73</v>
      </c>
      <c r="AY1058" s="221" t="s">
        <v>267</v>
      </c>
    </row>
    <row r="1059" spans="1:65" s="14" customFormat="1" x14ac:dyDescent="0.2">
      <c r="B1059" s="222"/>
      <c r="C1059" s="223"/>
      <c r="D1059" s="208" t="s">
        <v>278</v>
      </c>
      <c r="E1059" s="224" t="s">
        <v>21</v>
      </c>
      <c r="F1059" s="225" t="s">
        <v>1230</v>
      </c>
      <c r="G1059" s="223"/>
      <c r="H1059" s="226">
        <v>8.3620000000000001</v>
      </c>
      <c r="I1059" s="227"/>
      <c r="J1059" s="223"/>
      <c r="K1059" s="223"/>
      <c r="L1059" s="228"/>
      <c r="M1059" s="229"/>
      <c r="N1059" s="230"/>
      <c r="O1059" s="230"/>
      <c r="P1059" s="230"/>
      <c r="Q1059" s="230"/>
      <c r="R1059" s="230"/>
      <c r="S1059" s="230"/>
      <c r="T1059" s="231"/>
      <c r="AT1059" s="232" t="s">
        <v>278</v>
      </c>
      <c r="AU1059" s="232" t="s">
        <v>142</v>
      </c>
      <c r="AV1059" s="14" t="s">
        <v>82</v>
      </c>
      <c r="AW1059" s="14" t="s">
        <v>35</v>
      </c>
      <c r="AX1059" s="14" t="s">
        <v>80</v>
      </c>
      <c r="AY1059" s="232" t="s">
        <v>267</v>
      </c>
    </row>
    <row r="1060" spans="1:65" s="2" customFormat="1" ht="16.5" customHeight="1" x14ac:dyDescent="0.2">
      <c r="A1060" s="36"/>
      <c r="B1060" s="37"/>
      <c r="C1060" s="195" t="s">
        <v>1231</v>
      </c>
      <c r="D1060" s="195" t="s">
        <v>269</v>
      </c>
      <c r="E1060" s="196" t="s">
        <v>1232</v>
      </c>
      <c r="F1060" s="197" t="s">
        <v>1233</v>
      </c>
      <c r="G1060" s="198" t="s">
        <v>272</v>
      </c>
      <c r="H1060" s="199">
        <v>8.3620000000000001</v>
      </c>
      <c r="I1060" s="200"/>
      <c r="J1060" s="201">
        <f>ROUND(I1060*H1060,2)</f>
        <v>0</v>
      </c>
      <c r="K1060" s="197" t="s">
        <v>273</v>
      </c>
      <c r="L1060" s="41"/>
      <c r="M1060" s="202" t="s">
        <v>21</v>
      </c>
      <c r="N1060" s="203" t="s">
        <v>44</v>
      </c>
      <c r="O1060" s="66"/>
      <c r="P1060" s="204">
        <f>O1060*H1060</f>
        <v>0</v>
      </c>
      <c r="Q1060" s="204">
        <v>0</v>
      </c>
      <c r="R1060" s="204">
        <f>Q1060*H1060</f>
        <v>0</v>
      </c>
      <c r="S1060" s="204">
        <v>0</v>
      </c>
      <c r="T1060" s="205">
        <f>S1060*H1060</f>
        <v>0</v>
      </c>
      <c r="U1060" s="36"/>
      <c r="V1060" s="36"/>
      <c r="W1060" s="36"/>
      <c r="X1060" s="36"/>
      <c r="Y1060" s="36"/>
      <c r="Z1060" s="36"/>
      <c r="AA1060" s="36"/>
      <c r="AB1060" s="36"/>
      <c r="AC1060" s="36"/>
      <c r="AD1060" s="36"/>
      <c r="AE1060" s="36"/>
      <c r="AR1060" s="206" t="s">
        <v>274</v>
      </c>
      <c r="AT1060" s="206" t="s">
        <v>269</v>
      </c>
      <c r="AU1060" s="206" t="s">
        <v>142</v>
      </c>
      <c r="AY1060" s="19" t="s">
        <v>267</v>
      </c>
      <c r="BE1060" s="207">
        <f>IF(N1060="základní",J1060,0)</f>
        <v>0</v>
      </c>
      <c r="BF1060" s="207">
        <f>IF(N1060="snížená",J1060,0)</f>
        <v>0</v>
      </c>
      <c r="BG1060" s="207">
        <f>IF(N1060="zákl. přenesená",J1060,0)</f>
        <v>0</v>
      </c>
      <c r="BH1060" s="207">
        <f>IF(N1060="sníž. přenesená",J1060,0)</f>
        <v>0</v>
      </c>
      <c r="BI1060" s="207">
        <f>IF(N1060="nulová",J1060,0)</f>
        <v>0</v>
      </c>
      <c r="BJ1060" s="19" t="s">
        <v>80</v>
      </c>
      <c r="BK1060" s="207">
        <f>ROUND(I1060*H1060,2)</f>
        <v>0</v>
      </c>
      <c r="BL1060" s="19" t="s">
        <v>274</v>
      </c>
      <c r="BM1060" s="206" t="s">
        <v>1234</v>
      </c>
    </row>
    <row r="1061" spans="1:65" s="14" customFormat="1" x14ac:dyDescent="0.2">
      <c r="B1061" s="222"/>
      <c r="C1061" s="223"/>
      <c r="D1061" s="208" t="s">
        <v>278</v>
      </c>
      <c r="E1061" s="224" t="s">
        <v>21</v>
      </c>
      <c r="F1061" s="225" t="s">
        <v>1235</v>
      </c>
      <c r="G1061" s="223"/>
      <c r="H1061" s="226">
        <v>8.3620000000000001</v>
      </c>
      <c r="I1061" s="227"/>
      <c r="J1061" s="223"/>
      <c r="K1061" s="223"/>
      <c r="L1061" s="228"/>
      <c r="M1061" s="229"/>
      <c r="N1061" s="230"/>
      <c r="O1061" s="230"/>
      <c r="P1061" s="230"/>
      <c r="Q1061" s="230"/>
      <c r="R1061" s="230"/>
      <c r="S1061" s="230"/>
      <c r="T1061" s="231"/>
      <c r="AT1061" s="232" t="s">
        <v>278</v>
      </c>
      <c r="AU1061" s="232" t="s">
        <v>142</v>
      </c>
      <c r="AV1061" s="14" t="s">
        <v>82</v>
      </c>
      <c r="AW1061" s="14" t="s">
        <v>35</v>
      </c>
      <c r="AX1061" s="14" t="s">
        <v>80</v>
      </c>
      <c r="AY1061" s="232" t="s">
        <v>267</v>
      </c>
    </row>
    <row r="1062" spans="1:65" s="2" customFormat="1" ht="16.5" customHeight="1" x14ac:dyDescent="0.2">
      <c r="A1062" s="36"/>
      <c r="B1062" s="37"/>
      <c r="C1062" s="195" t="s">
        <v>1236</v>
      </c>
      <c r="D1062" s="195" t="s">
        <v>269</v>
      </c>
      <c r="E1062" s="196" t="s">
        <v>1237</v>
      </c>
      <c r="F1062" s="197" t="s">
        <v>1238</v>
      </c>
      <c r="G1062" s="198" t="s">
        <v>395</v>
      </c>
      <c r="H1062" s="199">
        <v>1.857</v>
      </c>
      <c r="I1062" s="200"/>
      <c r="J1062" s="201">
        <f>ROUND(I1062*H1062,2)</f>
        <v>0</v>
      </c>
      <c r="K1062" s="197" t="s">
        <v>273</v>
      </c>
      <c r="L1062" s="41"/>
      <c r="M1062" s="202" t="s">
        <v>21</v>
      </c>
      <c r="N1062" s="203" t="s">
        <v>44</v>
      </c>
      <c r="O1062" s="66"/>
      <c r="P1062" s="204">
        <f>O1062*H1062</f>
        <v>0</v>
      </c>
      <c r="Q1062" s="204">
        <v>1.06277</v>
      </c>
      <c r="R1062" s="204">
        <f>Q1062*H1062</f>
        <v>1.9735638899999999</v>
      </c>
      <c r="S1062" s="204">
        <v>0</v>
      </c>
      <c r="T1062" s="205">
        <f>S1062*H1062</f>
        <v>0</v>
      </c>
      <c r="U1062" s="36"/>
      <c r="V1062" s="36"/>
      <c r="W1062" s="36"/>
      <c r="X1062" s="36"/>
      <c r="Y1062" s="36"/>
      <c r="Z1062" s="36"/>
      <c r="AA1062" s="36"/>
      <c r="AB1062" s="36"/>
      <c r="AC1062" s="36"/>
      <c r="AD1062" s="36"/>
      <c r="AE1062" s="36"/>
      <c r="AR1062" s="206" t="s">
        <v>274</v>
      </c>
      <c r="AT1062" s="206" t="s">
        <v>269</v>
      </c>
      <c r="AU1062" s="206" t="s">
        <v>142</v>
      </c>
      <c r="AY1062" s="19" t="s">
        <v>267</v>
      </c>
      <c r="BE1062" s="207">
        <f>IF(N1062="základní",J1062,0)</f>
        <v>0</v>
      </c>
      <c r="BF1062" s="207">
        <f>IF(N1062="snížená",J1062,0)</f>
        <v>0</v>
      </c>
      <c r="BG1062" s="207">
        <f>IF(N1062="zákl. přenesená",J1062,0)</f>
        <v>0</v>
      </c>
      <c r="BH1062" s="207">
        <f>IF(N1062="sníž. přenesená",J1062,0)</f>
        <v>0</v>
      </c>
      <c r="BI1062" s="207">
        <f>IF(N1062="nulová",J1062,0)</f>
        <v>0</v>
      </c>
      <c r="BJ1062" s="19" t="s">
        <v>80</v>
      </c>
      <c r="BK1062" s="207">
        <f>ROUND(I1062*H1062,2)</f>
        <v>0</v>
      </c>
      <c r="BL1062" s="19" t="s">
        <v>274</v>
      </c>
      <c r="BM1062" s="206" t="s">
        <v>1239</v>
      </c>
    </row>
    <row r="1063" spans="1:65" s="2" customFormat="1" ht="29.25" x14ac:dyDescent="0.2">
      <c r="A1063" s="36"/>
      <c r="B1063" s="37"/>
      <c r="C1063" s="38"/>
      <c r="D1063" s="208" t="s">
        <v>276</v>
      </c>
      <c r="E1063" s="38"/>
      <c r="F1063" s="209" t="s">
        <v>1240</v>
      </c>
      <c r="G1063" s="38"/>
      <c r="H1063" s="38"/>
      <c r="I1063" s="118"/>
      <c r="J1063" s="38"/>
      <c r="K1063" s="38"/>
      <c r="L1063" s="41"/>
      <c r="M1063" s="210"/>
      <c r="N1063" s="211"/>
      <c r="O1063" s="66"/>
      <c r="P1063" s="66"/>
      <c r="Q1063" s="66"/>
      <c r="R1063" s="66"/>
      <c r="S1063" s="66"/>
      <c r="T1063" s="67"/>
      <c r="U1063" s="36"/>
      <c r="V1063" s="36"/>
      <c r="W1063" s="36"/>
      <c r="X1063" s="36"/>
      <c r="Y1063" s="36"/>
      <c r="Z1063" s="36"/>
      <c r="AA1063" s="36"/>
      <c r="AB1063" s="36"/>
      <c r="AC1063" s="36"/>
      <c r="AD1063" s="36"/>
      <c r="AE1063" s="36"/>
      <c r="AT1063" s="19" t="s">
        <v>276</v>
      </c>
      <c r="AU1063" s="19" t="s">
        <v>142</v>
      </c>
    </row>
    <row r="1064" spans="1:65" s="14" customFormat="1" x14ac:dyDescent="0.2">
      <c r="B1064" s="222"/>
      <c r="C1064" s="223"/>
      <c r="D1064" s="208" t="s">
        <v>278</v>
      </c>
      <c r="E1064" s="224" t="s">
        <v>21</v>
      </c>
      <c r="F1064" s="225" t="s">
        <v>1241</v>
      </c>
      <c r="G1064" s="223"/>
      <c r="H1064" s="226">
        <v>1.857</v>
      </c>
      <c r="I1064" s="227"/>
      <c r="J1064" s="223"/>
      <c r="K1064" s="223"/>
      <c r="L1064" s="228"/>
      <c r="M1064" s="229"/>
      <c r="N1064" s="230"/>
      <c r="O1064" s="230"/>
      <c r="P1064" s="230"/>
      <c r="Q1064" s="230"/>
      <c r="R1064" s="230"/>
      <c r="S1064" s="230"/>
      <c r="T1064" s="231"/>
      <c r="AT1064" s="232" t="s">
        <v>278</v>
      </c>
      <c r="AU1064" s="232" t="s">
        <v>142</v>
      </c>
      <c r="AV1064" s="14" t="s">
        <v>82</v>
      </c>
      <c r="AW1064" s="14" t="s">
        <v>35</v>
      </c>
      <c r="AX1064" s="14" t="s">
        <v>80</v>
      </c>
      <c r="AY1064" s="232" t="s">
        <v>267</v>
      </c>
    </row>
    <row r="1065" spans="1:65" s="2" customFormat="1" ht="16.5" customHeight="1" x14ac:dyDescent="0.2">
      <c r="A1065" s="36"/>
      <c r="B1065" s="37"/>
      <c r="C1065" s="195" t="s">
        <v>1242</v>
      </c>
      <c r="D1065" s="195" t="s">
        <v>269</v>
      </c>
      <c r="E1065" s="196" t="s">
        <v>1243</v>
      </c>
      <c r="F1065" s="197" t="s">
        <v>1244</v>
      </c>
      <c r="G1065" s="198" t="s">
        <v>272</v>
      </c>
      <c r="H1065" s="199">
        <v>566.98099999999999</v>
      </c>
      <c r="I1065" s="200"/>
      <c r="J1065" s="201">
        <f>ROUND(I1065*H1065,2)</f>
        <v>0</v>
      </c>
      <c r="K1065" s="197" t="s">
        <v>273</v>
      </c>
      <c r="L1065" s="41"/>
      <c r="M1065" s="202" t="s">
        <v>21</v>
      </c>
      <c r="N1065" s="203" t="s">
        <v>44</v>
      </c>
      <c r="O1065" s="66"/>
      <c r="P1065" s="204">
        <f>O1065*H1065</f>
        <v>0</v>
      </c>
      <c r="Q1065" s="204">
        <v>0.11169999999999999</v>
      </c>
      <c r="R1065" s="204">
        <f>Q1065*H1065</f>
        <v>63.331777699999996</v>
      </c>
      <c r="S1065" s="204">
        <v>0</v>
      </c>
      <c r="T1065" s="205">
        <f>S1065*H1065</f>
        <v>0</v>
      </c>
      <c r="U1065" s="36"/>
      <c r="V1065" s="36"/>
      <c r="W1065" s="36"/>
      <c r="X1065" s="36"/>
      <c r="Y1065" s="36"/>
      <c r="Z1065" s="36"/>
      <c r="AA1065" s="36"/>
      <c r="AB1065" s="36"/>
      <c r="AC1065" s="36"/>
      <c r="AD1065" s="36"/>
      <c r="AE1065" s="36"/>
      <c r="AR1065" s="206" t="s">
        <v>274</v>
      </c>
      <c r="AT1065" s="206" t="s">
        <v>269</v>
      </c>
      <c r="AU1065" s="206" t="s">
        <v>142</v>
      </c>
      <c r="AY1065" s="19" t="s">
        <v>267</v>
      </c>
      <c r="BE1065" s="207">
        <f>IF(N1065="základní",J1065,0)</f>
        <v>0</v>
      </c>
      <c r="BF1065" s="207">
        <f>IF(N1065="snížená",J1065,0)</f>
        <v>0</v>
      </c>
      <c r="BG1065" s="207">
        <f>IF(N1065="zákl. přenesená",J1065,0)</f>
        <v>0</v>
      </c>
      <c r="BH1065" s="207">
        <f>IF(N1065="sníž. přenesená",J1065,0)</f>
        <v>0</v>
      </c>
      <c r="BI1065" s="207">
        <f>IF(N1065="nulová",J1065,0)</f>
        <v>0</v>
      </c>
      <c r="BJ1065" s="19" t="s">
        <v>80</v>
      </c>
      <c r="BK1065" s="207">
        <f>ROUND(I1065*H1065,2)</f>
        <v>0</v>
      </c>
      <c r="BL1065" s="19" t="s">
        <v>274</v>
      </c>
      <c r="BM1065" s="206" t="s">
        <v>1245</v>
      </c>
    </row>
    <row r="1066" spans="1:65" s="2" customFormat="1" ht="68.25" x14ac:dyDescent="0.2">
      <c r="A1066" s="36"/>
      <c r="B1066" s="37"/>
      <c r="C1066" s="38"/>
      <c r="D1066" s="208" t="s">
        <v>276</v>
      </c>
      <c r="E1066" s="38"/>
      <c r="F1066" s="209" t="s">
        <v>1246</v>
      </c>
      <c r="G1066" s="38"/>
      <c r="H1066" s="38"/>
      <c r="I1066" s="118"/>
      <c r="J1066" s="38"/>
      <c r="K1066" s="38"/>
      <c r="L1066" s="41"/>
      <c r="M1066" s="210"/>
      <c r="N1066" s="211"/>
      <c r="O1066" s="66"/>
      <c r="P1066" s="66"/>
      <c r="Q1066" s="66"/>
      <c r="R1066" s="66"/>
      <c r="S1066" s="66"/>
      <c r="T1066" s="67"/>
      <c r="U1066" s="36"/>
      <c r="V1066" s="36"/>
      <c r="W1066" s="36"/>
      <c r="X1066" s="36"/>
      <c r="Y1066" s="36"/>
      <c r="Z1066" s="36"/>
      <c r="AA1066" s="36"/>
      <c r="AB1066" s="36"/>
      <c r="AC1066" s="36"/>
      <c r="AD1066" s="36"/>
      <c r="AE1066" s="36"/>
      <c r="AT1066" s="19" t="s">
        <v>276</v>
      </c>
      <c r="AU1066" s="19" t="s">
        <v>142</v>
      </c>
    </row>
    <row r="1067" spans="1:65" s="13" customFormat="1" x14ac:dyDescent="0.2">
      <c r="B1067" s="212"/>
      <c r="C1067" s="213"/>
      <c r="D1067" s="208" t="s">
        <v>278</v>
      </c>
      <c r="E1067" s="214" t="s">
        <v>21</v>
      </c>
      <c r="F1067" s="215" t="s">
        <v>1247</v>
      </c>
      <c r="G1067" s="213"/>
      <c r="H1067" s="214" t="s">
        <v>21</v>
      </c>
      <c r="I1067" s="216"/>
      <c r="J1067" s="213"/>
      <c r="K1067" s="213"/>
      <c r="L1067" s="217"/>
      <c r="M1067" s="218"/>
      <c r="N1067" s="219"/>
      <c r="O1067" s="219"/>
      <c r="P1067" s="219"/>
      <c r="Q1067" s="219"/>
      <c r="R1067" s="219"/>
      <c r="S1067" s="219"/>
      <c r="T1067" s="220"/>
      <c r="AT1067" s="221" t="s">
        <v>278</v>
      </c>
      <c r="AU1067" s="221" t="s">
        <v>142</v>
      </c>
      <c r="AV1067" s="13" t="s">
        <v>80</v>
      </c>
      <c r="AW1067" s="13" t="s">
        <v>35</v>
      </c>
      <c r="AX1067" s="13" t="s">
        <v>73</v>
      </c>
      <c r="AY1067" s="221" t="s">
        <v>267</v>
      </c>
    </row>
    <row r="1068" spans="1:65" s="14" customFormat="1" x14ac:dyDescent="0.2">
      <c r="B1068" s="222"/>
      <c r="C1068" s="223"/>
      <c r="D1068" s="208" t="s">
        <v>278</v>
      </c>
      <c r="E1068" s="224" t="s">
        <v>21</v>
      </c>
      <c r="F1068" s="225" t="s">
        <v>199</v>
      </c>
      <c r="G1068" s="223"/>
      <c r="H1068" s="226">
        <v>566.98099999999999</v>
      </c>
      <c r="I1068" s="227"/>
      <c r="J1068" s="223"/>
      <c r="K1068" s="223"/>
      <c r="L1068" s="228"/>
      <c r="M1068" s="229"/>
      <c r="N1068" s="230"/>
      <c r="O1068" s="230"/>
      <c r="P1068" s="230"/>
      <c r="Q1068" s="230"/>
      <c r="R1068" s="230"/>
      <c r="S1068" s="230"/>
      <c r="T1068" s="231"/>
      <c r="AT1068" s="232" t="s">
        <v>278</v>
      </c>
      <c r="AU1068" s="232" t="s">
        <v>142</v>
      </c>
      <c r="AV1068" s="14" t="s">
        <v>82</v>
      </c>
      <c r="AW1068" s="14" t="s">
        <v>35</v>
      </c>
      <c r="AX1068" s="14" t="s">
        <v>80</v>
      </c>
      <c r="AY1068" s="232" t="s">
        <v>267</v>
      </c>
    </row>
    <row r="1069" spans="1:65" s="2" customFormat="1" ht="16.5" customHeight="1" x14ac:dyDescent="0.2">
      <c r="A1069" s="36"/>
      <c r="B1069" s="37"/>
      <c r="C1069" s="195" t="s">
        <v>1248</v>
      </c>
      <c r="D1069" s="195" t="s">
        <v>269</v>
      </c>
      <c r="E1069" s="196" t="s">
        <v>1249</v>
      </c>
      <c r="F1069" s="197" t="s">
        <v>1250</v>
      </c>
      <c r="G1069" s="198" t="s">
        <v>272</v>
      </c>
      <c r="H1069" s="199">
        <v>537.66499999999996</v>
      </c>
      <c r="I1069" s="200"/>
      <c r="J1069" s="201">
        <f>ROUND(I1069*H1069,2)</f>
        <v>0</v>
      </c>
      <c r="K1069" s="197" t="s">
        <v>273</v>
      </c>
      <c r="L1069" s="41"/>
      <c r="M1069" s="202" t="s">
        <v>21</v>
      </c>
      <c r="N1069" s="203" t="s">
        <v>44</v>
      </c>
      <c r="O1069" s="66"/>
      <c r="P1069" s="204">
        <f>O1069*H1069</f>
        <v>0</v>
      </c>
      <c r="Q1069" s="204">
        <v>1.0200000000000001E-2</v>
      </c>
      <c r="R1069" s="204">
        <f>Q1069*H1069</f>
        <v>5.4841829999999998</v>
      </c>
      <c r="S1069" s="204">
        <v>0</v>
      </c>
      <c r="T1069" s="205">
        <f>S1069*H1069</f>
        <v>0</v>
      </c>
      <c r="U1069" s="36"/>
      <c r="V1069" s="36"/>
      <c r="W1069" s="36"/>
      <c r="X1069" s="36"/>
      <c r="Y1069" s="36"/>
      <c r="Z1069" s="36"/>
      <c r="AA1069" s="36"/>
      <c r="AB1069" s="36"/>
      <c r="AC1069" s="36"/>
      <c r="AD1069" s="36"/>
      <c r="AE1069" s="36"/>
      <c r="AR1069" s="206" t="s">
        <v>274</v>
      </c>
      <c r="AT1069" s="206" t="s">
        <v>269</v>
      </c>
      <c r="AU1069" s="206" t="s">
        <v>142</v>
      </c>
      <c r="AY1069" s="19" t="s">
        <v>267</v>
      </c>
      <c r="BE1069" s="207">
        <f>IF(N1069="základní",J1069,0)</f>
        <v>0</v>
      </c>
      <c r="BF1069" s="207">
        <f>IF(N1069="snížená",J1069,0)</f>
        <v>0</v>
      </c>
      <c r="BG1069" s="207">
        <f>IF(N1069="zákl. přenesená",J1069,0)</f>
        <v>0</v>
      </c>
      <c r="BH1069" s="207">
        <f>IF(N1069="sníž. přenesená",J1069,0)</f>
        <v>0</v>
      </c>
      <c r="BI1069" s="207">
        <f>IF(N1069="nulová",J1069,0)</f>
        <v>0</v>
      </c>
      <c r="BJ1069" s="19" t="s">
        <v>80</v>
      </c>
      <c r="BK1069" s="207">
        <f>ROUND(I1069*H1069,2)</f>
        <v>0</v>
      </c>
      <c r="BL1069" s="19" t="s">
        <v>274</v>
      </c>
      <c r="BM1069" s="206" t="s">
        <v>1251</v>
      </c>
    </row>
    <row r="1070" spans="1:65" s="13" customFormat="1" x14ac:dyDescent="0.2">
      <c r="B1070" s="212"/>
      <c r="C1070" s="213"/>
      <c r="D1070" s="208" t="s">
        <v>278</v>
      </c>
      <c r="E1070" s="214" t="s">
        <v>21</v>
      </c>
      <c r="F1070" s="215" t="s">
        <v>1252</v>
      </c>
      <c r="G1070" s="213"/>
      <c r="H1070" s="214" t="s">
        <v>21</v>
      </c>
      <c r="I1070" s="216"/>
      <c r="J1070" s="213"/>
      <c r="K1070" s="213"/>
      <c r="L1070" s="217"/>
      <c r="M1070" s="218"/>
      <c r="N1070" s="219"/>
      <c r="O1070" s="219"/>
      <c r="P1070" s="219"/>
      <c r="Q1070" s="219"/>
      <c r="R1070" s="219"/>
      <c r="S1070" s="219"/>
      <c r="T1070" s="220"/>
      <c r="AT1070" s="221" t="s">
        <v>278</v>
      </c>
      <c r="AU1070" s="221" t="s">
        <v>142</v>
      </c>
      <c r="AV1070" s="13" t="s">
        <v>80</v>
      </c>
      <c r="AW1070" s="13" t="s">
        <v>35</v>
      </c>
      <c r="AX1070" s="13" t="s">
        <v>73</v>
      </c>
      <c r="AY1070" s="221" t="s">
        <v>267</v>
      </c>
    </row>
    <row r="1071" spans="1:65" s="14" customFormat="1" x14ac:dyDescent="0.2">
      <c r="B1071" s="222"/>
      <c r="C1071" s="223"/>
      <c r="D1071" s="208" t="s">
        <v>278</v>
      </c>
      <c r="E1071" s="224" t="s">
        <v>21</v>
      </c>
      <c r="F1071" s="225" t="s">
        <v>153</v>
      </c>
      <c r="G1071" s="223"/>
      <c r="H1071" s="226">
        <v>298.56</v>
      </c>
      <c r="I1071" s="227"/>
      <c r="J1071" s="223"/>
      <c r="K1071" s="223"/>
      <c r="L1071" s="228"/>
      <c r="M1071" s="229"/>
      <c r="N1071" s="230"/>
      <c r="O1071" s="230"/>
      <c r="P1071" s="230"/>
      <c r="Q1071" s="230"/>
      <c r="R1071" s="230"/>
      <c r="S1071" s="230"/>
      <c r="T1071" s="231"/>
      <c r="AT1071" s="232" t="s">
        <v>278</v>
      </c>
      <c r="AU1071" s="232" t="s">
        <v>142</v>
      </c>
      <c r="AV1071" s="14" t="s">
        <v>82</v>
      </c>
      <c r="AW1071" s="14" t="s">
        <v>35</v>
      </c>
      <c r="AX1071" s="14" t="s">
        <v>73</v>
      </c>
      <c r="AY1071" s="232" t="s">
        <v>267</v>
      </c>
    </row>
    <row r="1072" spans="1:65" s="14" customFormat="1" x14ac:dyDescent="0.2">
      <c r="B1072" s="222"/>
      <c r="C1072" s="223"/>
      <c r="D1072" s="208" t="s">
        <v>278</v>
      </c>
      <c r="E1072" s="224" t="s">
        <v>21</v>
      </c>
      <c r="F1072" s="225" t="s">
        <v>156</v>
      </c>
      <c r="G1072" s="223"/>
      <c r="H1072" s="226">
        <v>50.9</v>
      </c>
      <c r="I1072" s="227"/>
      <c r="J1072" s="223"/>
      <c r="K1072" s="223"/>
      <c r="L1072" s="228"/>
      <c r="M1072" s="229"/>
      <c r="N1072" s="230"/>
      <c r="O1072" s="230"/>
      <c r="P1072" s="230"/>
      <c r="Q1072" s="230"/>
      <c r="R1072" s="230"/>
      <c r="S1072" s="230"/>
      <c r="T1072" s="231"/>
      <c r="AT1072" s="232" t="s">
        <v>278</v>
      </c>
      <c r="AU1072" s="232" t="s">
        <v>142</v>
      </c>
      <c r="AV1072" s="14" t="s">
        <v>82</v>
      </c>
      <c r="AW1072" s="14" t="s">
        <v>35</v>
      </c>
      <c r="AX1072" s="14" t="s">
        <v>73</v>
      </c>
      <c r="AY1072" s="232" t="s">
        <v>267</v>
      </c>
    </row>
    <row r="1073" spans="1:65" s="14" customFormat="1" x14ac:dyDescent="0.2">
      <c r="B1073" s="222"/>
      <c r="C1073" s="223"/>
      <c r="D1073" s="208" t="s">
        <v>278</v>
      </c>
      <c r="E1073" s="224" t="s">
        <v>21</v>
      </c>
      <c r="F1073" s="225" t="s">
        <v>181</v>
      </c>
      <c r="G1073" s="223"/>
      <c r="H1073" s="226">
        <v>77.12</v>
      </c>
      <c r="I1073" s="227"/>
      <c r="J1073" s="223"/>
      <c r="K1073" s="223"/>
      <c r="L1073" s="228"/>
      <c r="M1073" s="229"/>
      <c r="N1073" s="230"/>
      <c r="O1073" s="230"/>
      <c r="P1073" s="230"/>
      <c r="Q1073" s="230"/>
      <c r="R1073" s="230"/>
      <c r="S1073" s="230"/>
      <c r="T1073" s="231"/>
      <c r="AT1073" s="232" t="s">
        <v>278</v>
      </c>
      <c r="AU1073" s="232" t="s">
        <v>142</v>
      </c>
      <c r="AV1073" s="14" t="s">
        <v>82</v>
      </c>
      <c r="AW1073" s="14" t="s">
        <v>35</v>
      </c>
      <c r="AX1073" s="14" t="s">
        <v>73</v>
      </c>
      <c r="AY1073" s="232" t="s">
        <v>267</v>
      </c>
    </row>
    <row r="1074" spans="1:65" s="14" customFormat="1" x14ac:dyDescent="0.2">
      <c r="B1074" s="222"/>
      <c r="C1074" s="223"/>
      <c r="D1074" s="208" t="s">
        <v>278</v>
      </c>
      <c r="E1074" s="224" t="s">
        <v>21</v>
      </c>
      <c r="F1074" s="225" t="s">
        <v>175</v>
      </c>
      <c r="G1074" s="223"/>
      <c r="H1074" s="226">
        <v>3.6749999999999998</v>
      </c>
      <c r="I1074" s="227"/>
      <c r="J1074" s="223"/>
      <c r="K1074" s="223"/>
      <c r="L1074" s="228"/>
      <c r="M1074" s="229"/>
      <c r="N1074" s="230"/>
      <c r="O1074" s="230"/>
      <c r="P1074" s="230"/>
      <c r="Q1074" s="230"/>
      <c r="R1074" s="230"/>
      <c r="S1074" s="230"/>
      <c r="T1074" s="231"/>
      <c r="AT1074" s="232" t="s">
        <v>278</v>
      </c>
      <c r="AU1074" s="232" t="s">
        <v>142</v>
      </c>
      <c r="AV1074" s="14" t="s">
        <v>82</v>
      </c>
      <c r="AW1074" s="14" t="s">
        <v>35</v>
      </c>
      <c r="AX1074" s="14" t="s">
        <v>73</v>
      </c>
      <c r="AY1074" s="232" t="s">
        <v>267</v>
      </c>
    </row>
    <row r="1075" spans="1:65" s="14" customFormat="1" x14ac:dyDescent="0.2">
      <c r="B1075" s="222"/>
      <c r="C1075" s="223"/>
      <c r="D1075" s="208" t="s">
        <v>278</v>
      </c>
      <c r="E1075" s="224" t="s">
        <v>21</v>
      </c>
      <c r="F1075" s="225" t="s">
        <v>178</v>
      </c>
      <c r="G1075" s="223"/>
      <c r="H1075" s="226">
        <v>10.8</v>
      </c>
      <c r="I1075" s="227"/>
      <c r="J1075" s="223"/>
      <c r="K1075" s="223"/>
      <c r="L1075" s="228"/>
      <c r="M1075" s="229"/>
      <c r="N1075" s="230"/>
      <c r="O1075" s="230"/>
      <c r="P1075" s="230"/>
      <c r="Q1075" s="230"/>
      <c r="R1075" s="230"/>
      <c r="S1075" s="230"/>
      <c r="T1075" s="231"/>
      <c r="AT1075" s="232" t="s">
        <v>278</v>
      </c>
      <c r="AU1075" s="232" t="s">
        <v>142</v>
      </c>
      <c r="AV1075" s="14" t="s">
        <v>82</v>
      </c>
      <c r="AW1075" s="14" t="s">
        <v>35</v>
      </c>
      <c r="AX1075" s="14" t="s">
        <v>73</v>
      </c>
      <c r="AY1075" s="232" t="s">
        <v>267</v>
      </c>
    </row>
    <row r="1076" spans="1:65" s="14" customFormat="1" x14ac:dyDescent="0.2">
      <c r="B1076" s="222"/>
      <c r="C1076" s="223"/>
      <c r="D1076" s="208" t="s">
        <v>278</v>
      </c>
      <c r="E1076" s="224" t="s">
        <v>21</v>
      </c>
      <c r="F1076" s="225" t="s">
        <v>172</v>
      </c>
      <c r="G1076" s="223"/>
      <c r="H1076" s="226">
        <v>96.61</v>
      </c>
      <c r="I1076" s="227"/>
      <c r="J1076" s="223"/>
      <c r="K1076" s="223"/>
      <c r="L1076" s="228"/>
      <c r="M1076" s="229"/>
      <c r="N1076" s="230"/>
      <c r="O1076" s="230"/>
      <c r="P1076" s="230"/>
      <c r="Q1076" s="230"/>
      <c r="R1076" s="230"/>
      <c r="S1076" s="230"/>
      <c r="T1076" s="231"/>
      <c r="AT1076" s="232" t="s">
        <v>278</v>
      </c>
      <c r="AU1076" s="232" t="s">
        <v>142</v>
      </c>
      <c r="AV1076" s="14" t="s">
        <v>82</v>
      </c>
      <c r="AW1076" s="14" t="s">
        <v>35</v>
      </c>
      <c r="AX1076" s="14" t="s">
        <v>73</v>
      </c>
      <c r="AY1076" s="232" t="s">
        <v>267</v>
      </c>
    </row>
    <row r="1077" spans="1:65" s="16" customFormat="1" x14ac:dyDescent="0.2">
      <c r="B1077" s="244"/>
      <c r="C1077" s="245"/>
      <c r="D1077" s="208" t="s">
        <v>278</v>
      </c>
      <c r="E1077" s="246" t="s">
        <v>21</v>
      </c>
      <c r="F1077" s="247" t="s">
        <v>355</v>
      </c>
      <c r="G1077" s="245"/>
      <c r="H1077" s="248">
        <v>537.66499999999996</v>
      </c>
      <c r="I1077" s="249"/>
      <c r="J1077" s="245"/>
      <c r="K1077" s="245"/>
      <c r="L1077" s="250"/>
      <c r="M1077" s="251"/>
      <c r="N1077" s="252"/>
      <c r="O1077" s="252"/>
      <c r="P1077" s="252"/>
      <c r="Q1077" s="252"/>
      <c r="R1077" s="252"/>
      <c r="S1077" s="252"/>
      <c r="T1077" s="253"/>
      <c r="AT1077" s="254" t="s">
        <v>278</v>
      </c>
      <c r="AU1077" s="254" t="s">
        <v>142</v>
      </c>
      <c r="AV1077" s="16" t="s">
        <v>274</v>
      </c>
      <c r="AW1077" s="16" t="s">
        <v>35</v>
      </c>
      <c r="AX1077" s="16" t="s">
        <v>80</v>
      </c>
      <c r="AY1077" s="254" t="s">
        <v>267</v>
      </c>
    </row>
    <row r="1078" spans="1:65" s="2" customFormat="1" ht="16.5" customHeight="1" x14ac:dyDescent="0.2">
      <c r="A1078" s="36"/>
      <c r="B1078" s="37"/>
      <c r="C1078" s="195" t="s">
        <v>1253</v>
      </c>
      <c r="D1078" s="195" t="s">
        <v>269</v>
      </c>
      <c r="E1078" s="196" t="s">
        <v>1254</v>
      </c>
      <c r="F1078" s="197" t="s">
        <v>1255</v>
      </c>
      <c r="G1078" s="198" t="s">
        <v>272</v>
      </c>
      <c r="H1078" s="199">
        <v>275.83</v>
      </c>
      <c r="I1078" s="200"/>
      <c r="J1078" s="201">
        <f>ROUND(I1078*H1078,2)</f>
        <v>0</v>
      </c>
      <c r="K1078" s="197" t="s">
        <v>273</v>
      </c>
      <c r="L1078" s="41"/>
      <c r="M1078" s="202" t="s">
        <v>21</v>
      </c>
      <c r="N1078" s="203" t="s">
        <v>44</v>
      </c>
      <c r="O1078" s="66"/>
      <c r="P1078" s="204">
        <f>O1078*H1078</f>
        <v>0</v>
      </c>
      <c r="Q1078" s="204">
        <v>0.11</v>
      </c>
      <c r="R1078" s="204">
        <f>Q1078*H1078</f>
        <v>30.341299999999997</v>
      </c>
      <c r="S1078" s="204">
        <v>0</v>
      </c>
      <c r="T1078" s="205">
        <f>S1078*H1078</f>
        <v>0</v>
      </c>
      <c r="U1078" s="36"/>
      <c r="V1078" s="36"/>
      <c r="W1078" s="36"/>
      <c r="X1078" s="36"/>
      <c r="Y1078" s="36"/>
      <c r="Z1078" s="36"/>
      <c r="AA1078" s="36"/>
      <c r="AB1078" s="36"/>
      <c r="AC1078" s="36"/>
      <c r="AD1078" s="36"/>
      <c r="AE1078" s="36"/>
      <c r="AR1078" s="206" t="s">
        <v>274</v>
      </c>
      <c r="AT1078" s="206" t="s">
        <v>269</v>
      </c>
      <c r="AU1078" s="206" t="s">
        <v>142</v>
      </c>
      <c r="AY1078" s="19" t="s">
        <v>267</v>
      </c>
      <c r="BE1078" s="207">
        <f>IF(N1078="základní",J1078,0)</f>
        <v>0</v>
      </c>
      <c r="BF1078" s="207">
        <f>IF(N1078="snížená",J1078,0)</f>
        <v>0</v>
      </c>
      <c r="BG1078" s="207">
        <f>IF(N1078="zákl. přenesená",J1078,0)</f>
        <v>0</v>
      </c>
      <c r="BH1078" s="207">
        <f>IF(N1078="sníž. přenesená",J1078,0)</f>
        <v>0</v>
      </c>
      <c r="BI1078" s="207">
        <f>IF(N1078="nulová",J1078,0)</f>
        <v>0</v>
      </c>
      <c r="BJ1078" s="19" t="s">
        <v>80</v>
      </c>
      <c r="BK1078" s="207">
        <f>ROUND(I1078*H1078,2)</f>
        <v>0</v>
      </c>
      <c r="BL1078" s="19" t="s">
        <v>274</v>
      </c>
      <c r="BM1078" s="206" t="s">
        <v>1256</v>
      </c>
    </row>
    <row r="1079" spans="1:65" s="13" customFormat="1" x14ac:dyDescent="0.2">
      <c r="B1079" s="212"/>
      <c r="C1079" s="213"/>
      <c r="D1079" s="208" t="s">
        <v>278</v>
      </c>
      <c r="E1079" s="214" t="s">
        <v>21</v>
      </c>
      <c r="F1079" s="215" t="s">
        <v>1257</v>
      </c>
      <c r="G1079" s="213"/>
      <c r="H1079" s="214" t="s">
        <v>21</v>
      </c>
      <c r="I1079" s="216"/>
      <c r="J1079" s="213"/>
      <c r="K1079" s="213"/>
      <c r="L1079" s="217"/>
      <c r="M1079" s="218"/>
      <c r="N1079" s="219"/>
      <c r="O1079" s="219"/>
      <c r="P1079" s="219"/>
      <c r="Q1079" s="219"/>
      <c r="R1079" s="219"/>
      <c r="S1079" s="219"/>
      <c r="T1079" s="220"/>
      <c r="AT1079" s="221" t="s">
        <v>278</v>
      </c>
      <c r="AU1079" s="221" t="s">
        <v>142</v>
      </c>
      <c r="AV1079" s="13" t="s">
        <v>80</v>
      </c>
      <c r="AW1079" s="13" t="s">
        <v>35</v>
      </c>
      <c r="AX1079" s="13" t="s">
        <v>73</v>
      </c>
      <c r="AY1079" s="221" t="s">
        <v>267</v>
      </c>
    </row>
    <row r="1080" spans="1:65" s="14" customFormat="1" x14ac:dyDescent="0.2">
      <c r="B1080" s="222"/>
      <c r="C1080" s="223"/>
      <c r="D1080" s="208" t="s">
        <v>278</v>
      </c>
      <c r="E1080" s="224" t="s">
        <v>21</v>
      </c>
      <c r="F1080" s="225" t="s">
        <v>156</v>
      </c>
      <c r="G1080" s="223"/>
      <c r="H1080" s="226">
        <v>50.9</v>
      </c>
      <c r="I1080" s="227"/>
      <c r="J1080" s="223"/>
      <c r="K1080" s="223"/>
      <c r="L1080" s="228"/>
      <c r="M1080" s="229"/>
      <c r="N1080" s="230"/>
      <c r="O1080" s="230"/>
      <c r="P1080" s="230"/>
      <c r="Q1080" s="230"/>
      <c r="R1080" s="230"/>
      <c r="S1080" s="230"/>
      <c r="T1080" s="231"/>
      <c r="AT1080" s="232" t="s">
        <v>278</v>
      </c>
      <c r="AU1080" s="232" t="s">
        <v>142</v>
      </c>
      <c r="AV1080" s="14" t="s">
        <v>82</v>
      </c>
      <c r="AW1080" s="14" t="s">
        <v>35</v>
      </c>
      <c r="AX1080" s="14" t="s">
        <v>73</v>
      </c>
      <c r="AY1080" s="232" t="s">
        <v>267</v>
      </c>
    </row>
    <row r="1081" spans="1:65" s="14" customFormat="1" x14ac:dyDescent="0.2">
      <c r="B1081" s="222"/>
      <c r="C1081" s="223"/>
      <c r="D1081" s="208" t="s">
        <v>278</v>
      </c>
      <c r="E1081" s="224" t="s">
        <v>21</v>
      </c>
      <c r="F1081" s="225" t="s">
        <v>160</v>
      </c>
      <c r="G1081" s="223"/>
      <c r="H1081" s="226">
        <v>44.671999999999997</v>
      </c>
      <c r="I1081" s="227"/>
      <c r="J1081" s="223"/>
      <c r="K1081" s="223"/>
      <c r="L1081" s="228"/>
      <c r="M1081" s="229"/>
      <c r="N1081" s="230"/>
      <c r="O1081" s="230"/>
      <c r="P1081" s="230"/>
      <c r="Q1081" s="230"/>
      <c r="R1081" s="230"/>
      <c r="S1081" s="230"/>
      <c r="T1081" s="231"/>
      <c r="AT1081" s="232" t="s">
        <v>278</v>
      </c>
      <c r="AU1081" s="232" t="s">
        <v>142</v>
      </c>
      <c r="AV1081" s="14" t="s">
        <v>82</v>
      </c>
      <c r="AW1081" s="14" t="s">
        <v>35</v>
      </c>
      <c r="AX1081" s="14" t="s">
        <v>73</v>
      </c>
      <c r="AY1081" s="232" t="s">
        <v>267</v>
      </c>
    </row>
    <row r="1082" spans="1:65" s="14" customFormat="1" x14ac:dyDescent="0.2">
      <c r="B1082" s="222"/>
      <c r="C1082" s="223"/>
      <c r="D1082" s="208" t="s">
        <v>278</v>
      </c>
      <c r="E1082" s="224" t="s">
        <v>21</v>
      </c>
      <c r="F1082" s="225" t="s">
        <v>164</v>
      </c>
      <c r="G1082" s="223"/>
      <c r="H1082" s="226">
        <v>6.5279999999999996</v>
      </c>
      <c r="I1082" s="227"/>
      <c r="J1082" s="223"/>
      <c r="K1082" s="223"/>
      <c r="L1082" s="228"/>
      <c r="M1082" s="229"/>
      <c r="N1082" s="230"/>
      <c r="O1082" s="230"/>
      <c r="P1082" s="230"/>
      <c r="Q1082" s="230"/>
      <c r="R1082" s="230"/>
      <c r="S1082" s="230"/>
      <c r="T1082" s="231"/>
      <c r="AT1082" s="232" t="s">
        <v>278</v>
      </c>
      <c r="AU1082" s="232" t="s">
        <v>142</v>
      </c>
      <c r="AV1082" s="14" t="s">
        <v>82</v>
      </c>
      <c r="AW1082" s="14" t="s">
        <v>35</v>
      </c>
      <c r="AX1082" s="14" t="s">
        <v>73</v>
      </c>
      <c r="AY1082" s="232" t="s">
        <v>267</v>
      </c>
    </row>
    <row r="1083" spans="1:65" s="14" customFormat="1" x14ac:dyDescent="0.2">
      <c r="B1083" s="222"/>
      <c r="C1083" s="223"/>
      <c r="D1083" s="208" t="s">
        <v>278</v>
      </c>
      <c r="E1083" s="224" t="s">
        <v>21</v>
      </c>
      <c r="F1083" s="225" t="s">
        <v>181</v>
      </c>
      <c r="G1083" s="223"/>
      <c r="H1083" s="226">
        <v>77.12</v>
      </c>
      <c r="I1083" s="227"/>
      <c r="J1083" s="223"/>
      <c r="K1083" s="223"/>
      <c r="L1083" s="228"/>
      <c r="M1083" s="229"/>
      <c r="N1083" s="230"/>
      <c r="O1083" s="230"/>
      <c r="P1083" s="230"/>
      <c r="Q1083" s="230"/>
      <c r="R1083" s="230"/>
      <c r="S1083" s="230"/>
      <c r="T1083" s="231"/>
      <c r="AT1083" s="232" t="s">
        <v>278</v>
      </c>
      <c r="AU1083" s="232" t="s">
        <v>142</v>
      </c>
      <c r="AV1083" s="14" t="s">
        <v>82</v>
      </c>
      <c r="AW1083" s="14" t="s">
        <v>35</v>
      </c>
      <c r="AX1083" s="14" t="s">
        <v>73</v>
      </c>
      <c r="AY1083" s="232" t="s">
        <v>267</v>
      </c>
    </row>
    <row r="1084" spans="1:65" s="14" customFormat="1" x14ac:dyDescent="0.2">
      <c r="B1084" s="222"/>
      <c r="C1084" s="223"/>
      <c r="D1084" s="208" t="s">
        <v>278</v>
      </c>
      <c r="E1084" s="224" t="s">
        <v>21</v>
      </c>
      <c r="F1084" s="225" t="s">
        <v>172</v>
      </c>
      <c r="G1084" s="223"/>
      <c r="H1084" s="226">
        <v>96.61</v>
      </c>
      <c r="I1084" s="227"/>
      <c r="J1084" s="223"/>
      <c r="K1084" s="223"/>
      <c r="L1084" s="228"/>
      <c r="M1084" s="229"/>
      <c r="N1084" s="230"/>
      <c r="O1084" s="230"/>
      <c r="P1084" s="230"/>
      <c r="Q1084" s="230"/>
      <c r="R1084" s="230"/>
      <c r="S1084" s="230"/>
      <c r="T1084" s="231"/>
      <c r="AT1084" s="232" t="s">
        <v>278</v>
      </c>
      <c r="AU1084" s="232" t="s">
        <v>142</v>
      </c>
      <c r="AV1084" s="14" t="s">
        <v>82</v>
      </c>
      <c r="AW1084" s="14" t="s">
        <v>35</v>
      </c>
      <c r="AX1084" s="14" t="s">
        <v>73</v>
      </c>
      <c r="AY1084" s="232" t="s">
        <v>267</v>
      </c>
    </row>
    <row r="1085" spans="1:65" s="16" customFormat="1" x14ac:dyDescent="0.2">
      <c r="B1085" s="244"/>
      <c r="C1085" s="245"/>
      <c r="D1085" s="208" t="s">
        <v>278</v>
      </c>
      <c r="E1085" s="246" t="s">
        <v>21</v>
      </c>
      <c r="F1085" s="247" t="s">
        <v>355</v>
      </c>
      <c r="G1085" s="245"/>
      <c r="H1085" s="248">
        <v>275.83</v>
      </c>
      <c r="I1085" s="249"/>
      <c r="J1085" s="245"/>
      <c r="K1085" s="245"/>
      <c r="L1085" s="250"/>
      <c r="M1085" s="251"/>
      <c r="N1085" s="252"/>
      <c r="O1085" s="252"/>
      <c r="P1085" s="252"/>
      <c r="Q1085" s="252"/>
      <c r="R1085" s="252"/>
      <c r="S1085" s="252"/>
      <c r="T1085" s="253"/>
      <c r="AT1085" s="254" t="s">
        <v>278</v>
      </c>
      <c r="AU1085" s="254" t="s">
        <v>142</v>
      </c>
      <c r="AV1085" s="16" t="s">
        <v>274</v>
      </c>
      <c r="AW1085" s="16" t="s">
        <v>35</v>
      </c>
      <c r="AX1085" s="16" t="s">
        <v>80</v>
      </c>
      <c r="AY1085" s="254" t="s">
        <v>267</v>
      </c>
    </row>
    <row r="1086" spans="1:65" s="2" customFormat="1" ht="21.75" customHeight="1" x14ac:dyDescent="0.2">
      <c r="A1086" s="36"/>
      <c r="B1086" s="37"/>
      <c r="C1086" s="195" t="s">
        <v>1258</v>
      </c>
      <c r="D1086" s="195" t="s">
        <v>269</v>
      </c>
      <c r="E1086" s="196" t="s">
        <v>1259</v>
      </c>
      <c r="F1086" s="197" t="s">
        <v>1260</v>
      </c>
      <c r="G1086" s="198" t="s">
        <v>272</v>
      </c>
      <c r="H1086" s="199">
        <v>725.09</v>
      </c>
      <c r="I1086" s="200"/>
      <c r="J1086" s="201">
        <f>ROUND(I1086*H1086,2)</f>
        <v>0</v>
      </c>
      <c r="K1086" s="197" t="s">
        <v>273</v>
      </c>
      <c r="L1086" s="41"/>
      <c r="M1086" s="202" t="s">
        <v>21</v>
      </c>
      <c r="N1086" s="203" t="s">
        <v>44</v>
      </c>
      <c r="O1086" s="66"/>
      <c r="P1086" s="204">
        <f>O1086*H1086</f>
        <v>0</v>
      </c>
      <c r="Q1086" s="204">
        <v>1.0999999999999999E-2</v>
      </c>
      <c r="R1086" s="204">
        <f>Q1086*H1086</f>
        <v>7.9759899999999995</v>
      </c>
      <c r="S1086" s="204">
        <v>0</v>
      </c>
      <c r="T1086" s="205">
        <f>S1086*H1086</f>
        <v>0</v>
      </c>
      <c r="U1086" s="36"/>
      <c r="V1086" s="36"/>
      <c r="W1086" s="36"/>
      <c r="X1086" s="36"/>
      <c r="Y1086" s="36"/>
      <c r="Z1086" s="36"/>
      <c r="AA1086" s="36"/>
      <c r="AB1086" s="36"/>
      <c r="AC1086" s="36"/>
      <c r="AD1086" s="36"/>
      <c r="AE1086" s="36"/>
      <c r="AR1086" s="206" t="s">
        <v>274</v>
      </c>
      <c r="AT1086" s="206" t="s">
        <v>269</v>
      </c>
      <c r="AU1086" s="206" t="s">
        <v>142</v>
      </c>
      <c r="AY1086" s="19" t="s">
        <v>267</v>
      </c>
      <c r="BE1086" s="207">
        <f>IF(N1086="základní",J1086,0)</f>
        <v>0</v>
      </c>
      <c r="BF1086" s="207">
        <f>IF(N1086="snížená",J1086,0)</f>
        <v>0</v>
      </c>
      <c r="BG1086" s="207">
        <f>IF(N1086="zákl. přenesená",J1086,0)</f>
        <v>0</v>
      </c>
      <c r="BH1086" s="207">
        <f>IF(N1086="sníž. přenesená",J1086,0)</f>
        <v>0</v>
      </c>
      <c r="BI1086" s="207">
        <f>IF(N1086="nulová",J1086,0)</f>
        <v>0</v>
      </c>
      <c r="BJ1086" s="19" t="s">
        <v>80</v>
      </c>
      <c r="BK1086" s="207">
        <f>ROUND(I1086*H1086,2)</f>
        <v>0</v>
      </c>
      <c r="BL1086" s="19" t="s">
        <v>274</v>
      </c>
      <c r="BM1086" s="206" t="s">
        <v>1261</v>
      </c>
    </row>
    <row r="1087" spans="1:65" s="14" customFormat="1" x14ac:dyDescent="0.2">
      <c r="B1087" s="222"/>
      <c r="C1087" s="223"/>
      <c r="D1087" s="208" t="s">
        <v>278</v>
      </c>
      <c r="E1087" s="224" t="s">
        <v>21</v>
      </c>
      <c r="F1087" s="225" t="s">
        <v>1262</v>
      </c>
      <c r="G1087" s="223"/>
      <c r="H1087" s="226">
        <v>152.69999999999999</v>
      </c>
      <c r="I1087" s="227"/>
      <c r="J1087" s="223"/>
      <c r="K1087" s="223"/>
      <c r="L1087" s="228"/>
      <c r="M1087" s="229"/>
      <c r="N1087" s="230"/>
      <c r="O1087" s="230"/>
      <c r="P1087" s="230"/>
      <c r="Q1087" s="230"/>
      <c r="R1087" s="230"/>
      <c r="S1087" s="230"/>
      <c r="T1087" s="231"/>
      <c r="AT1087" s="232" t="s">
        <v>278</v>
      </c>
      <c r="AU1087" s="232" t="s">
        <v>142</v>
      </c>
      <c r="AV1087" s="14" t="s">
        <v>82</v>
      </c>
      <c r="AW1087" s="14" t="s">
        <v>35</v>
      </c>
      <c r="AX1087" s="14" t="s">
        <v>73</v>
      </c>
      <c r="AY1087" s="232" t="s">
        <v>267</v>
      </c>
    </row>
    <row r="1088" spans="1:65" s="14" customFormat="1" x14ac:dyDescent="0.2">
      <c r="B1088" s="222"/>
      <c r="C1088" s="223"/>
      <c r="D1088" s="208" t="s">
        <v>278</v>
      </c>
      <c r="E1088" s="224" t="s">
        <v>21</v>
      </c>
      <c r="F1088" s="225" t="s">
        <v>160</v>
      </c>
      <c r="G1088" s="223"/>
      <c r="H1088" s="226">
        <v>44.671999999999997</v>
      </c>
      <c r="I1088" s="227"/>
      <c r="J1088" s="223"/>
      <c r="K1088" s="223"/>
      <c r="L1088" s="228"/>
      <c r="M1088" s="229"/>
      <c r="N1088" s="230"/>
      <c r="O1088" s="230"/>
      <c r="P1088" s="230"/>
      <c r="Q1088" s="230"/>
      <c r="R1088" s="230"/>
      <c r="S1088" s="230"/>
      <c r="T1088" s="231"/>
      <c r="AT1088" s="232" t="s">
        <v>278</v>
      </c>
      <c r="AU1088" s="232" t="s">
        <v>142</v>
      </c>
      <c r="AV1088" s="14" t="s">
        <v>82</v>
      </c>
      <c r="AW1088" s="14" t="s">
        <v>35</v>
      </c>
      <c r="AX1088" s="14" t="s">
        <v>73</v>
      </c>
      <c r="AY1088" s="232" t="s">
        <v>267</v>
      </c>
    </row>
    <row r="1089" spans="1:65" s="14" customFormat="1" x14ac:dyDescent="0.2">
      <c r="B1089" s="222"/>
      <c r="C1089" s="223"/>
      <c r="D1089" s="208" t="s">
        <v>278</v>
      </c>
      <c r="E1089" s="224" t="s">
        <v>21</v>
      </c>
      <c r="F1089" s="225" t="s">
        <v>164</v>
      </c>
      <c r="G1089" s="223"/>
      <c r="H1089" s="226">
        <v>6.5279999999999996</v>
      </c>
      <c r="I1089" s="227"/>
      <c r="J1089" s="223"/>
      <c r="K1089" s="223"/>
      <c r="L1089" s="228"/>
      <c r="M1089" s="229"/>
      <c r="N1089" s="230"/>
      <c r="O1089" s="230"/>
      <c r="P1089" s="230"/>
      <c r="Q1089" s="230"/>
      <c r="R1089" s="230"/>
      <c r="S1089" s="230"/>
      <c r="T1089" s="231"/>
      <c r="AT1089" s="232" t="s">
        <v>278</v>
      </c>
      <c r="AU1089" s="232" t="s">
        <v>142</v>
      </c>
      <c r="AV1089" s="14" t="s">
        <v>82</v>
      </c>
      <c r="AW1089" s="14" t="s">
        <v>35</v>
      </c>
      <c r="AX1089" s="14" t="s">
        <v>73</v>
      </c>
      <c r="AY1089" s="232" t="s">
        <v>267</v>
      </c>
    </row>
    <row r="1090" spans="1:65" s="14" customFormat="1" x14ac:dyDescent="0.2">
      <c r="B1090" s="222"/>
      <c r="C1090" s="223"/>
      <c r="D1090" s="208" t="s">
        <v>278</v>
      </c>
      <c r="E1090" s="224" t="s">
        <v>21</v>
      </c>
      <c r="F1090" s="225" t="s">
        <v>1263</v>
      </c>
      <c r="G1090" s="223"/>
      <c r="H1090" s="226">
        <v>231.36</v>
      </c>
      <c r="I1090" s="227"/>
      <c r="J1090" s="223"/>
      <c r="K1090" s="223"/>
      <c r="L1090" s="228"/>
      <c r="M1090" s="229"/>
      <c r="N1090" s="230"/>
      <c r="O1090" s="230"/>
      <c r="P1090" s="230"/>
      <c r="Q1090" s="230"/>
      <c r="R1090" s="230"/>
      <c r="S1090" s="230"/>
      <c r="T1090" s="231"/>
      <c r="AT1090" s="232" t="s">
        <v>278</v>
      </c>
      <c r="AU1090" s="232" t="s">
        <v>142</v>
      </c>
      <c r="AV1090" s="14" t="s">
        <v>82</v>
      </c>
      <c r="AW1090" s="14" t="s">
        <v>35</v>
      </c>
      <c r="AX1090" s="14" t="s">
        <v>73</v>
      </c>
      <c r="AY1090" s="232" t="s">
        <v>267</v>
      </c>
    </row>
    <row r="1091" spans="1:65" s="14" customFormat="1" x14ac:dyDescent="0.2">
      <c r="B1091" s="222"/>
      <c r="C1091" s="223"/>
      <c r="D1091" s="208" t="s">
        <v>278</v>
      </c>
      <c r="E1091" s="224" t="s">
        <v>21</v>
      </c>
      <c r="F1091" s="225" t="s">
        <v>1264</v>
      </c>
      <c r="G1091" s="223"/>
      <c r="H1091" s="226">
        <v>289.83</v>
      </c>
      <c r="I1091" s="227"/>
      <c r="J1091" s="223"/>
      <c r="K1091" s="223"/>
      <c r="L1091" s="228"/>
      <c r="M1091" s="229"/>
      <c r="N1091" s="230"/>
      <c r="O1091" s="230"/>
      <c r="P1091" s="230"/>
      <c r="Q1091" s="230"/>
      <c r="R1091" s="230"/>
      <c r="S1091" s="230"/>
      <c r="T1091" s="231"/>
      <c r="AT1091" s="232" t="s">
        <v>278</v>
      </c>
      <c r="AU1091" s="232" t="s">
        <v>142</v>
      </c>
      <c r="AV1091" s="14" t="s">
        <v>82</v>
      </c>
      <c r="AW1091" s="14" t="s">
        <v>35</v>
      </c>
      <c r="AX1091" s="14" t="s">
        <v>73</v>
      </c>
      <c r="AY1091" s="232" t="s">
        <v>267</v>
      </c>
    </row>
    <row r="1092" spans="1:65" s="16" customFormat="1" x14ac:dyDescent="0.2">
      <c r="B1092" s="244"/>
      <c r="C1092" s="245"/>
      <c r="D1092" s="208" t="s">
        <v>278</v>
      </c>
      <c r="E1092" s="246" t="s">
        <v>21</v>
      </c>
      <c r="F1092" s="247" t="s">
        <v>355</v>
      </c>
      <c r="G1092" s="245"/>
      <c r="H1092" s="248">
        <v>725.09</v>
      </c>
      <c r="I1092" s="249"/>
      <c r="J1092" s="245"/>
      <c r="K1092" s="245"/>
      <c r="L1092" s="250"/>
      <c r="M1092" s="251"/>
      <c r="N1092" s="252"/>
      <c r="O1092" s="252"/>
      <c r="P1092" s="252"/>
      <c r="Q1092" s="252"/>
      <c r="R1092" s="252"/>
      <c r="S1092" s="252"/>
      <c r="T1092" s="253"/>
      <c r="AT1092" s="254" t="s">
        <v>278</v>
      </c>
      <c r="AU1092" s="254" t="s">
        <v>142</v>
      </c>
      <c r="AV1092" s="16" t="s">
        <v>274</v>
      </c>
      <c r="AW1092" s="16" t="s">
        <v>35</v>
      </c>
      <c r="AX1092" s="16" t="s">
        <v>80</v>
      </c>
      <c r="AY1092" s="254" t="s">
        <v>267</v>
      </c>
    </row>
    <row r="1093" spans="1:65" s="2" customFormat="1" ht="16.5" customHeight="1" x14ac:dyDescent="0.2">
      <c r="A1093" s="36"/>
      <c r="B1093" s="37"/>
      <c r="C1093" s="195" t="s">
        <v>1265</v>
      </c>
      <c r="D1093" s="195" t="s">
        <v>269</v>
      </c>
      <c r="E1093" s="196" t="s">
        <v>1266</v>
      </c>
      <c r="F1093" s="197" t="s">
        <v>1267</v>
      </c>
      <c r="G1093" s="198" t="s">
        <v>272</v>
      </c>
      <c r="H1093" s="199">
        <v>3.6749999999999998</v>
      </c>
      <c r="I1093" s="200"/>
      <c r="J1093" s="201">
        <f>ROUND(I1093*H1093,2)</f>
        <v>0</v>
      </c>
      <c r="K1093" s="197" t="s">
        <v>273</v>
      </c>
      <c r="L1093" s="41"/>
      <c r="M1093" s="202" t="s">
        <v>21</v>
      </c>
      <c r="N1093" s="203" t="s">
        <v>44</v>
      </c>
      <c r="O1093" s="66"/>
      <c r="P1093" s="204">
        <f>O1093*H1093</f>
        <v>0</v>
      </c>
      <c r="Q1093" s="204">
        <v>4.4679999999999997E-2</v>
      </c>
      <c r="R1093" s="204">
        <f>Q1093*H1093</f>
        <v>0.16419899999999998</v>
      </c>
      <c r="S1093" s="204">
        <v>0</v>
      </c>
      <c r="T1093" s="205">
        <f>S1093*H1093</f>
        <v>0</v>
      </c>
      <c r="U1093" s="36"/>
      <c r="V1093" s="36"/>
      <c r="W1093" s="36"/>
      <c r="X1093" s="36"/>
      <c r="Y1093" s="36"/>
      <c r="Z1093" s="36"/>
      <c r="AA1093" s="36"/>
      <c r="AB1093" s="36"/>
      <c r="AC1093" s="36"/>
      <c r="AD1093" s="36"/>
      <c r="AE1093" s="36"/>
      <c r="AR1093" s="206" t="s">
        <v>274</v>
      </c>
      <c r="AT1093" s="206" t="s">
        <v>269</v>
      </c>
      <c r="AU1093" s="206" t="s">
        <v>142</v>
      </c>
      <c r="AY1093" s="19" t="s">
        <v>267</v>
      </c>
      <c r="BE1093" s="207">
        <f>IF(N1093="základní",J1093,0)</f>
        <v>0</v>
      </c>
      <c r="BF1093" s="207">
        <f>IF(N1093="snížená",J1093,0)</f>
        <v>0</v>
      </c>
      <c r="BG1093" s="207">
        <f>IF(N1093="zákl. přenesená",J1093,0)</f>
        <v>0</v>
      </c>
      <c r="BH1093" s="207">
        <f>IF(N1093="sníž. přenesená",J1093,0)</f>
        <v>0</v>
      </c>
      <c r="BI1093" s="207">
        <f>IF(N1093="nulová",J1093,0)</f>
        <v>0</v>
      </c>
      <c r="BJ1093" s="19" t="s">
        <v>80</v>
      </c>
      <c r="BK1093" s="207">
        <f>ROUND(I1093*H1093,2)</f>
        <v>0</v>
      </c>
      <c r="BL1093" s="19" t="s">
        <v>274</v>
      </c>
      <c r="BM1093" s="206" t="s">
        <v>1268</v>
      </c>
    </row>
    <row r="1094" spans="1:65" s="2" customFormat="1" ht="68.25" x14ac:dyDescent="0.2">
      <c r="A1094" s="36"/>
      <c r="B1094" s="37"/>
      <c r="C1094" s="38"/>
      <c r="D1094" s="208" t="s">
        <v>276</v>
      </c>
      <c r="E1094" s="38"/>
      <c r="F1094" s="209" t="s">
        <v>1246</v>
      </c>
      <c r="G1094" s="38"/>
      <c r="H1094" s="38"/>
      <c r="I1094" s="118"/>
      <c r="J1094" s="38"/>
      <c r="K1094" s="38"/>
      <c r="L1094" s="41"/>
      <c r="M1094" s="210"/>
      <c r="N1094" s="211"/>
      <c r="O1094" s="66"/>
      <c r="P1094" s="66"/>
      <c r="Q1094" s="66"/>
      <c r="R1094" s="66"/>
      <c r="S1094" s="66"/>
      <c r="T1094" s="67"/>
      <c r="U1094" s="36"/>
      <c r="V1094" s="36"/>
      <c r="W1094" s="36"/>
      <c r="X1094" s="36"/>
      <c r="Y1094" s="36"/>
      <c r="Z1094" s="36"/>
      <c r="AA1094" s="36"/>
      <c r="AB1094" s="36"/>
      <c r="AC1094" s="36"/>
      <c r="AD1094" s="36"/>
      <c r="AE1094" s="36"/>
      <c r="AT1094" s="19" t="s">
        <v>276</v>
      </c>
      <c r="AU1094" s="19" t="s">
        <v>142</v>
      </c>
    </row>
    <row r="1095" spans="1:65" s="13" customFormat="1" x14ac:dyDescent="0.2">
      <c r="B1095" s="212"/>
      <c r="C1095" s="213"/>
      <c r="D1095" s="208" t="s">
        <v>278</v>
      </c>
      <c r="E1095" s="214" t="s">
        <v>21</v>
      </c>
      <c r="F1095" s="215" t="s">
        <v>1252</v>
      </c>
      <c r="G1095" s="213"/>
      <c r="H1095" s="214" t="s">
        <v>21</v>
      </c>
      <c r="I1095" s="216"/>
      <c r="J1095" s="213"/>
      <c r="K1095" s="213"/>
      <c r="L1095" s="217"/>
      <c r="M1095" s="218"/>
      <c r="N1095" s="219"/>
      <c r="O1095" s="219"/>
      <c r="P1095" s="219"/>
      <c r="Q1095" s="219"/>
      <c r="R1095" s="219"/>
      <c r="S1095" s="219"/>
      <c r="T1095" s="220"/>
      <c r="AT1095" s="221" t="s">
        <v>278</v>
      </c>
      <c r="AU1095" s="221" t="s">
        <v>142</v>
      </c>
      <c r="AV1095" s="13" t="s">
        <v>80</v>
      </c>
      <c r="AW1095" s="13" t="s">
        <v>35</v>
      </c>
      <c r="AX1095" s="13" t="s">
        <v>73</v>
      </c>
      <c r="AY1095" s="221" t="s">
        <v>267</v>
      </c>
    </row>
    <row r="1096" spans="1:65" s="14" customFormat="1" x14ac:dyDescent="0.2">
      <c r="B1096" s="222"/>
      <c r="C1096" s="223"/>
      <c r="D1096" s="208" t="s">
        <v>278</v>
      </c>
      <c r="E1096" s="224" t="s">
        <v>21</v>
      </c>
      <c r="F1096" s="225" t="s">
        <v>175</v>
      </c>
      <c r="G1096" s="223"/>
      <c r="H1096" s="226">
        <v>3.6749999999999998</v>
      </c>
      <c r="I1096" s="227"/>
      <c r="J1096" s="223"/>
      <c r="K1096" s="223"/>
      <c r="L1096" s="228"/>
      <c r="M1096" s="229"/>
      <c r="N1096" s="230"/>
      <c r="O1096" s="230"/>
      <c r="P1096" s="230"/>
      <c r="Q1096" s="230"/>
      <c r="R1096" s="230"/>
      <c r="S1096" s="230"/>
      <c r="T1096" s="231"/>
      <c r="AT1096" s="232" t="s">
        <v>278</v>
      </c>
      <c r="AU1096" s="232" t="s">
        <v>142</v>
      </c>
      <c r="AV1096" s="14" t="s">
        <v>82</v>
      </c>
      <c r="AW1096" s="14" t="s">
        <v>35</v>
      </c>
      <c r="AX1096" s="14" t="s">
        <v>80</v>
      </c>
      <c r="AY1096" s="232" t="s">
        <v>267</v>
      </c>
    </row>
    <row r="1097" spans="1:65" s="2" customFormat="1" ht="16.5" customHeight="1" x14ac:dyDescent="0.2">
      <c r="A1097" s="36"/>
      <c r="B1097" s="37"/>
      <c r="C1097" s="195" t="s">
        <v>1269</v>
      </c>
      <c r="D1097" s="195" t="s">
        <v>269</v>
      </c>
      <c r="E1097" s="196" t="s">
        <v>1270</v>
      </c>
      <c r="F1097" s="197" t="s">
        <v>1271</v>
      </c>
      <c r="G1097" s="198" t="s">
        <v>272</v>
      </c>
      <c r="H1097" s="199">
        <v>10.8</v>
      </c>
      <c r="I1097" s="200"/>
      <c r="J1097" s="201">
        <f>ROUND(I1097*H1097,2)</f>
        <v>0</v>
      </c>
      <c r="K1097" s="197" t="s">
        <v>273</v>
      </c>
      <c r="L1097" s="41"/>
      <c r="M1097" s="202" t="s">
        <v>21</v>
      </c>
      <c r="N1097" s="203" t="s">
        <v>44</v>
      </c>
      <c r="O1097" s="66"/>
      <c r="P1097" s="204">
        <f>O1097*H1097</f>
        <v>0</v>
      </c>
      <c r="Q1097" s="204">
        <v>5.4649999999999997E-2</v>
      </c>
      <c r="R1097" s="204">
        <f>Q1097*H1097</f>
        <v>0.59021999999999997</v>
      </c>
      <c r="S1097" s="204">
        <v>0</v>
      </c>
      <c r="T1097" s="205">
        <f>S1097*H1097</f>
        <v>0</v>
      </c>
      <c r="U1097" s="36"/>
      <c r="V1097" s="36"/>
      <c r="W1097" s="36"/>
      <c r="X1097" s="36"/>
      <c r="Y1097" s="36"/>
      <c r="Z1097" s="36"/>
      <c r="AA1097" s="36"/>
      <c r="AB1097" s="36"/>
      <c r="AC1097" s="36"/>
      <c r="AD1097" s="36"/>
      <c r="AE1097" s="36"/>
      <c r="AR1097" s="206" t="s">
        <v>274</v>
      </c>
      <c r="AT1097" s="206" t="s">
        <v>269</v>
      </c>
      <c r="AU1097" s="206" t="s">
        <v>142</v>
      </c>
      <c r="AY1097" s="19" t="s">
        <v>267</v>
      </c>
      <c r="BE1097" s="207">
        <f>IF(N1097="základní",J1097,0)</f>
        <v>0</v>
      </c>
      <c r="BF1097" s="207">
        <f>IF(N1097="snížená",J1097,0)</f>
        <v>0</v>
      </c>
      <c r="BG1097" s="207">
        <f>IF(N1097="zákl. přenesená",J1097,0)</f>
        <v>0</v>
      </c>
      <c r="BH1097" s="207">
        <f>IF(N1097="sníž. přenesená",J1097,0)</f>
        <v>0</v>
      </c>
      <c r="BI1097" s="207">
        <f>IF(N1097="nulová",J1097,0)</f>
        <v>0</v>
      </c>
      <c r="BJ1097" s="19" t="s">
        <v>80</v>
      </c>
      <c r="BK1097" s="207">
        <f>ROUND(I1097*H1097,2)</f>
        <v>0</v>
      </c>
      <c r="BL1097" s="19" t="s">
        <v>274</v>
      </c>
      <c r="BM1097" s="206" t="s">
        <v>1272</v>
      </c>
    </row>
    <row r="1098" spans="1:65" s="2" customFormat="1" ht="48.75" x14ac:dyDescent="0.2">
      <c r="A1098" s="36"/>
      <c r="B1098" s="37"/>
      <c r="C1098" s="38"/>
      <c r="D1098" s="208" t="s">
        <v>276</v>
      </c>
      <c r="E1098" s="38"/>
      <c r="F1098" s="209" t="s">
        <v>1273</v>
      </c>
      <c r="G1098" s="38"/>
      <c r="H1098" s="38"/>
      <c r="I1098" s="118"/>
      <c r="J1098" s="38"/>
      <c r="K1098" s="38"/>
      <c r="L1098" s="41"/>
      <c r="M1098" s="210"/>
      <c r="N1098" s="211"/>
      <c r="O1098" s="66"/>
      <c r="P1098" s="66"/>
      <c r="Q1098" s="66"/>
      <c r="R1098" s="66"/>
      <c r="S1098" s="66"/>
      <c r="T1098" s="67"/>
      <c r="U1098" s="36"/>
      <c r="V1098" s="36"/>
      <c r="W1098" s="36"/>
      <c r="X1098" s="36"/>
      <c r="Y1098" s="36"/>
      <c r="Z1098" s="36"/>
      <c r="AA1098" s="36"/>
      <c r="AB1098" s="36"/>
      <c r="AC1098" s="36"/>
      <c r="AD1098" s="36"/>
      <c r="AE1098" s="36"/>
      <c r="AT1098" s="19" t="s">
        <v>276</v>
      </c>
      <c r="AU1098" s="19" t="s">
        <v>142</v>
      </c>
    </row>
    <row r="1099" spans="1:65" s="13" customFormat="1" x14ac:dyDescent="0.2">
      <c r="B1099" s="212"/>
      <c r="C1099" s="213"/>
      <c r="D1099" s="208" t="s">
        <v>278</v>
      </c>
      <c r="E1099" s="214" t="s">
        <v>21</v>
      </c>
      <c r="F1099" s="215" t="s">
        <v>1252</v>
      </c>
      <c r="G1099" s="213"/>
      <c r="H1099" s="214" t="s">
        <v>21</v>
      </c>
      <c r="I1099" s="216"/>
      <c r="J1099" s="213"/>
      <c r="K1099" s="213"/>
      <c r="L1099" s="217"/>
      <c r="M1099" s="218"/>
      <c r="N1099" s="219"/>
      <c r="O1099" s="219"/>
      <c r="P1099" s="219"/>
      <c r="Q1099" s="219"/>
      <c r="R1099" s="219"/>
      <c r="S1099" s="219"/>
      <c r="T1099" s="220"/>
      <c r="AT1099" s="221" t="s">
        <v>278</v>
      </c>
      <c r="AU1099" s="221" t="s">
        <v>142</v>
      </c>
      <c r="AV1099" s="13" t="s">
        <v>80</v>
      </c>
      <c r="AW1099" s="13" t="s">
        <v>35</v>
      </c>
      <c r="AX1099" s="13" t="s">
        <v>73</v>
      </c>
      <c r="AY1099" s="221" t="s">
        <v>267</v>
      </c>
    </row>
    <row r="1100" spans="1:65" s="14" customFormat="1" x14ac:dyDescent="0.2">
      <c r="B1100" s="222"/>
      <c r="C1100" s="223"/>
      <c r="D1100" s="208" t="s">
        <v>278</v>
      </c>
      <c r="E1100" s="224" t="s">
        <v>21</v>
      </c>
      <c r="F1100" s="225" t="s">
        <v>178</v>
      </c>
      <c r="G1100" s="223"/>
      <c r="H1100" s="226">
        <v>10.8</v>
      </c>
      <c r="I1100" s="227"/>
      <c r="J1100" s="223"/>
      <c r="K1100" s="223"/>
      <c r="L1100" s="228"/>
      <c r="M1100" s="229"/>
      <c r="N1100" s="230"/>
      <c r="O1100" s="230"/>
      <c r="P1100" s="230"/>
      <c r="Q1100" s="230"/>
      <c r="R1100" s="230"/>
      <c r="S1100" s="230"/>
      <c r="T1100" s="231"/>
      <c r="AT1100" s="232" t="s">
        <v>278</v>
      </c>
      <c r="AU1100" s="232" t="s">
        <v>142</v>
      </c>
      <c r="AV1100" s="14" t="s">
        <v>82</v>
      </c>
      <c r="AW1100" s="14" t="s">
        <v>35</v>
      </c>
      <c r="AX1100" s="14" t="s">
        <v>80</v>
      </c>
      <c r="AY1100" s="232" t="s">
        <v>267</v>
      </c>
    </row>
    <row r="1101" spans="1:65" s="2" customFormat="1" ht="21.75" customHeight="1" x14ac:dyDescent="0.2">
      <c r="A1101" s="36"/>
      <c r="B1101" s="37"/>
      <c r="C1101" s="195" t="s">
        <v>1274</v>
      </c>
      <c r="D1101" s="195" t="s">
        <v>269</v>
      </c>
      <c r="E1101" s="196" t="s">
        <v>1275</v>
      </c>
      <c r="F1101" s="197" t="s">
        <v>1276</v>
      </c>
      <c r="G1101" s="198" t="s">
        <v>296</v>
      </c>
      <c r="H1101" s="199">
        <v>324.33999999999997</v>
      </c>
      <c r="I1101" s="200"/>
      <c r="J1101" s="201">
        <f>ROUND(I1101*H1101,2)</f>
        <v>0</v>
      </c>
      <c r="K1101" s="197" t="s">
        <v>273</v>
      </c>
      <c r="L1101" s="41"/>
      <c r="M1101" s="202" t="s">
        <v>21</v>
      </c>
      <c r="N1101" s="203" t="s">
        <v>44</v>
      </c>
      <c r="O1101" s="66"/>
      <c r="P1101" s="204">
        <f>O1101*H1101</f>
        <v>0</v>
      </c>
      <c r="Q1101" s="204">
        <v>2.0000000000000002E-5</v>
      </c>
      <c r="R1101" s="204">
        <f>Q1101*H1101</f>
        <v>6.4868E-3</v>
      </c>
      <c r="S1101" s="204">
        <v>0</v>
      </c>
      <c r="T1101" s="205">
        <f>S1101*H1101</f>
        <v>0</v>
      </c>
      <c r="U1101" s="36"/>
      <c r="V1101" s="36"/>
      <c r="W1101" s="36"/>
      <c r="X1101" s="36"/>
      <c r="Y1101" s="36"/>
      <c r="Z1101" s="36"/>
      <c r="AA1101" s="36"/>
      <c r="AB1101" s="36"/>
      <c r="AC1101" s="36"/>
      <c r="AD1101" s="36"/>
      <c r="AE1101" s="36"/>
      <c r="AR1101" s="206" t="s">
        <v>274</v>
      </c>
      <c r="AT1101" s="206" t="s">
        <v>269</v>
      </c>
      <c r="AU1101" s="206" t="s">
        <v>142</v>
      </c>
      <c r="AY1101" s="19" t="s">
        <v>267</v>
      </c>
      <c r="BE1101" s="207">
        <f>IF(N1101="základní",J1101,0)</f>
        <v>0</v>
      </c>
      <c r="BF1101" s="207">
        <f>IF(N1101="snížená",J1101,0)</f>
        <v>0</v>
      </c>
      <c r="BG1101" s="207">
        <f>IF(N1101="zákl. přenesená",J1101,0)</f>
        <v>0</v>
      </c>
      <c r="BH1101" s="207">
        <f>IF(N1101="sníž. přenesená",J1101,0)</f>
        <v>0</v>
      </c>
      <c r="BI1101" s="207">
        <f>IF(N1101="nulová",J1101,0)</f>
        <v>0</v>
      </c>
      <c r="BJ1101" s="19" t="s">
        <v>80</v>
      </c>
      <c r="BK1101" s="207">
        <f>ROUND(I1101*H1101,2)</f>
        <v>0</v>
      </c>
      <c r="BL1101" s="19" t="s">
        <v>274</v>
      </c>
      <c r="BM1101" s="206" t="s">
        <v>1277</v>
      </c>
    </row>
    <row r="1102" spans="1:65" s="13" customFormat="1" x14ac:dyDescent="0.2">
      <c r="B1102" s="212"/>
      <c r="C1102" s="213"/>
      <c r="D1102" s="208" t="s">
        <v>278</v>
      </c>
      <c r="E1102" s="214" t="s">
        <v>21</v>
      </c>
      <c r="F1102" s="215" t="s">
        <v>1278</v>
      </c>
      <c r="G1102" s="213"/>
      <c r="H1102" s="214" t="s">
        <v>21</v>
      </c>
      <c r="I1102" s="216"/>
      <c r="J1102" s="213"/>
      <c r="K1102" s="213"/>
      <c r="L1102" s="217"/>
      <c r="M1102" s="218"/>
      <c r="N1102" s="219"/>
      <c r="O1102" s="219"/>
      <c r="P1102" s="219"/>
      <c r="Q1102" s="219"/>
      <c r="R1102" s="219"/>
      <c r="S1102" s="219"/>
      <c r="T1102" s="220"/>
      <c r="AT1102" s="221" t="s">
        <v>278</v>
      </c>
      <c r="AU1102" s="221" t="s">
        <v>142</v>
      </c>
      <c r="AV1102" s="13" t="s">
        <v>80</v>
      </c>
      <c r="AW1102" s="13" t="s">
        <v>35</v>
      </c>
      <c r="AX1102" s="13" t="s">
        <v>73</v>
      </c>
      <c r="AY1102" s="221" t="s">
        <v>267</v>
      </c>
    </row>
    <row r="1103" spans="1:65" s="13" customFormat="1" x14ac:dyDescent="0.2">
      <c r="B1103" s="212"/>
      <c r="C1103" s="213"/>
      <c r="D1103" s="208" t="s">
        <v>278</v>
      </c>
      <c r="E1103" s="214" t="s">
        <v>21</v>
      </c>
      <c r="F1103" s="215" t="s">
        <v>1279</v>
      </c>
      <c r="G1103" s="213"/>
      <c r="H1103" s="214" t="s">
        <v>21</v>
      </c>
      <c r="I1103" s="216"/>
      <c r="J1103" s="213"/>
      <c r="K1103" s="213"/>
      <c r="L1103" s="217"/>
      <c r="M1103" s="218"/>
      <c r="N1103" s="219"/>
      <c r="O1103" s="219"/>
      <c r="P1103" s="219"/>
      <c r="Q1103" s="219"/>
      <c r="R1103" s="219"/>
      <c r="S1103" s="219"/>
      <c r="T1103" s="220"/>
      <c r="AT1103" s="221" t="s">
        <v>278</v>
      </c>
      <c r="AU1103" s="221" t="s">
        <v>142</v>
      </c>
      <c r="AV1103" s="13" t="s">
        <v>80</v>
      </c>
      <c r="AW1103" s="13" t="s">
        <v>35</v>
      </c>
      <c r="AX1103" s="13" t="s">
        <v>73</v>
      </c>
      <c r="AY1103" s="221" t="s">
        <v>267</v>
      </c>
    </row>
    <row r="1104" spans="1:65" s="14" customFormat="1" x14ac:dyDescent="0.2">
      <c r="B1104" s="222"/>
      <c r="C1104" s="223"/>
      <c r="D1104" s="208" t="s">
        <v>278</v>
      </c>
      <c r="E1104" s="224" t="s">
        <v>21</v>
      </c>
      <c r="F1104" s="225" t="s">
        <v>1280</v>
      </c>
      <c r="G1104" s="223"/>
      <c r="H1104" s="226">
        <v>79.040000000000006</v>
      </c>
      <c r="I1104" s="227"/>
      <c r="J1104" s="223"/>
      <c r="K1104" s="223"/>
      <c r="L1104" s="228"/>
      <c r="M1104" s="229"/>
      <c r="N1104" s="230"/>
      <c r="O1104" s="230"/>
      <c r="P1104" s="230"/>
      <c r="Q1104" s="230"/>
      <c r="R1104" s="230"/>
      <c r="S1104" s="230"/>
      <c r="T1104" s="231"/>
      <c r="AT1104" s="232" t="s">
        <v>278</v>
      </c>
      <c r="AU1104" s="232" t="s">
        <v>142</v>
      </c>
      <c r="AV1104" s="14" t="s">
        <v>82</v>
      </c>
      <c r="AW1104" s="14" t="s">
        <v>35</v>
      </c>
      <c r="AX1104" s="14" t="s">
        <v>73</v>
      </c>
      <c r="AY1104" s="232" t="s">
        <v>267</v>
      </c>
    </row>
    <row r="1105" spans="1:65" s="13" customFormat="1" x14ac:dyDescent="0.2">
      <c r="B1105" s="212"/>
      <c r="C1105" s="213"/>
      <c r="D1105" s="208" t="s">
        <v>278</v>
      </c>
      <c r="E1105" s="214" t="s">
        <v>21</v>
      </c>
      <c r="F1105" s="215" t="s">
        <v>1281</v>
      </c>
      <c r="G1105" s="213"/>
      <c r="H1105" s="214" t="s">
        <v>21</v>
      </c>
      <c r="I1105" s="216"/>
      <c r="J1105" s="213"/>
      <c r="K1105" s="213"/>
      <c r="L1105" s="217"/>
      <c r="M1105" s="218"/>
      <c r="N1105" s="219"/>
      <c r="O1105" s="219"/>
      <c r="P1105" s="219"/>
      <c r="Q1105" s="219"/>
      <c r="R1105" s="219"/>
      <c r="S1105" s="219"/>
      <c r="T1105" s="220"/>
      <c r="AT1105" s="221" t="s">
        <v>278</v>
      </c>
      <c r="AU1105" s="221" t="s">
        <v>142</v>
      </c>
      <c r="AV1105" s="13" t="s">
        <v>80</v>
      </c>
      <c r="AW1105" s="13" t="s">
        <v>35</v>
      </c>
      <c r="AX1105" s="13" t="s">
        <v>73</v>
      </c>
      <c r="AY1105" s="221" t="s">
        <v>267</v>
      </c>
    </row>
    <row r="1106" spans="1:65" s="14" customFormat="1" x14ac:dyDescent="0.2">
      <c r="B1106" s="222"/>
      <c r="C1106" s="223"/>
      <c r="D1106" s="208" t="s">
        <v>278</v>
      </c>
      <c r="E1106" s="224" t="s">
        <v>21</v>
      </c>
      <c r="F1106" s="225" t="s">
        <v>1282</v>
      </c>
      <c r="G1106" s="223"/>
      <c r="H1106" s="226">
        <v>245.3</v>
      </c>
      <c r="I1106" s="227"/>
      <c r="J1106" s="223"/>
      <c r="K1106" s="223"/>
      <c r="L1106" s="228"/>
      <c r="M1106" s="229"/>
      <c r="N1106" s="230"/>
      <c r="O1106" s="230"/>
      <c r="P1106" s="230"/>
      <c r="Q1106" s="230"/>
      <c r="R1106" s="230"/>
      <c r="S1106" s="230"/>
      <c r="T1106" s="231"/>
      <c r="AT1106" s="232" t="s">
        <v>278</v>
      </c>
      <c r="AU1106" s="232" t="s">
        <v>142</v>
      </c>
      <c r="AV1106" s="14" t="s">
        <v>82</v>
      </c>
      <c r="AW1106" s="14" t="s">
        <v>35</v>
      </c>
      <c r="AX1106" s="14" t="s">
        <v>73</v>
      </c>
      <c r="AY1106" s="232" t="s">
        <v>267</v>
      </c>
    </row>
    <row r="1107" spans="1:65" s="16" customFormat="1" x14ac:dyDescent="0.2">
      <c r="B1107" s="244"/>
      <c r="C1107" s="245"/>
      <c r="D1107" s="208" t="s">
        <v>278</v>
      </c>
      <c r="E1107" s="246" t="s">
        <v>21</v>
      </c>
      <c r="F1107" s="247" t="s">
        <v>355</v>
      </c>
      <c r="G1107" s="245"/>
      <c r="H1107" s="248">
        <v>324.33999999999997</v>
      </c>
      <c r="I1107" s="249"/>
      <c r="J1107" s="245"/>
      <c r="K1107" s="245"/>
      <c r="L1107" s="250"/>
      <c r="M1107" s="251"/>
      <c r="N1107" s="252"/>
      <c r="O1107" s="252"/>
      <c r="P1107" s="252"/>
      <c r="Q1107" s="252"/>
      <c r="R1107" s="252"/>
      <c r="S1107" s="252"/>
      <c r="T1107" s="253"/>
      <c r="AT1107" s="254" t="s">
        <v>278</v>
      </c>
      <c r="AU1107" s="254" t="s">
        <v>142</v>
      </c>
      <c r="AV1107" s="16" t="s">
        <v>274</v>
      </c>
      <c r="AW1107" s="16" t="s">
        <v>35</v>
      </c>
      <c r="AX1107" s="16" t="s">
        <v>80</v>
      </c>
      <c r="AY1107" s="254" t="s">
        <v>267</v>
      </c>
    </row>
    <row r="1108" spans="1:65" s="12" customFormat="1" ht="22.9" customHeight="1" x14ac:dyDescent="0.2">
      <c r="B1108" s="179"/>
      <c r="C1108" s="180"/>
      <c r="D1108" s="181" t="s">
        <v>72</v>
      </c>
      <c r="E1108" s="193" t="s">
        <v>365</v>
      </c>
      <c r="F1108" s="193" t="s">
        <v>1283</v>
      </c>
      <c r="G1108" s="180"/>
      <c r="H1108" s="180"/>
      <c r="I1108" s="183"/>
      <c r="J1108" s="194">
        <f>BK1108</f>
        <v>0</v>
      </c>
      <c r="K1108" s="180"/>
      <c r="L1108" s="185"/>
      <c r="M1108" s="186"/>
      <c r="N1108" s="187"/>
      <c r="O1108" s="187"/>
      <c r="P1108" s="188">
        <f>P1109+P1154+P1188</f>
        <v>0</v>
      </c>
      <c r="Q1108" s="187"/>
      <c r="R1108" s="188">
        <f>R1109+R1154+R1188</f>
        <v>15.831657119999999</v>
      </c>
      <c r="S1108" s="187"/>
      <c r="T1108" s="189">
        <f>T1109+T1154+T1188</f>
        <v>66.986075999999997</v>
      </c>
      <c r="AR1108" s="190" t="s">
        <v>80</v>
      </c>
      <c r="AT1108" s="191" t="s">
        <v>72</v>
      </c>
      <c r="AU1108" s="191" t="s">
        <v>80</v>
      </c>
      <c r="AY1108" s="190" t="s">
        <v>267</v>
      </c>
      <c r="BK1108" s="192">
        <f>BK1109+BK1154+BK1188</f>
        <v>0</v>
      </c>
    </row>
    <row r="1109" spans="1:65" s="12" customFormat="1" ht="20.85" customHeight="1" x14ac:dyDescent="0.2">
      <c r="B1109" s="179"/>
      <c r="C1109" s="180"/>
      <c r="D1109" s="181" t="s">
        <v>72</v>
      </c>
      <c r="E1109" s="193" t="s">
        <v>1184</v>
      </c>
      <c r="F1109" s="193" t="s">
        <v>1284</v>
      </c>
      <c r="G1109" s="180"/>
      <c r="H1109" s="180"/>
      <c r="I1109" s="183"/>
      <c r="J1109" s="194">
        <f>BK1109</f>
        <v>0</v>
      </c>
      <c r="K1109" s="180"/>
      <c r="L1109" s="185"/>
      <c r="M1109" s="186"/>
      <c r="N1109" s="187"/>
      <c r="O1109" s="187"/>
      <c r="P1109" s="188">
        <f>SUM(P1110:P1153)</f>
        <v>0</v>
      </c>
      <c r="Q1109" s="187"/>
      <c r="R1109" s="188">
        <f>SUM(R1110:R1153)</f>
        <v>1.8015400000000001E-2</v>
      </c>
      <c r="S1109" s="187"/>
      <c r="T1109" s="189">
        <f>SUM(T1110:T1153)</f>
        <v>0</v>
      </c>
      <c r="AR1109" s="190" t="s">
        <v>80</v>
      </c>
      <c r="AT1109" s="191" t="s">
        <v>72</v>
      </c>
      <c r="AU1109" s="191" t="s">
        <v>82</v>
      </c>
      <c r="AY1109" s="190" t="s">
        <v>267</v>
      </c>
      <c r="BK1109" s="192">
        <f>SUM(BK1110:BK1153)</f>
        <v>0</v>
      </c>
    </row>
    <row r="1110" spans="1:65" s="2" customFormat="1" ht="21.75" customHeight="1" x14ac:dyDescent="0.2">
      <c r="A1110" s="36"/>
      <c r="B1110" s="37"/>
      <c r="C1110" s="195" t="s">
        <v>1285</v>
      </c>
      <c r="D1110" s="195" t="s">
        <v>269</v>
      </c>
      <c r="E1110" s="196" t="s">
        <v>1286</v>
      </c>
      <c r="F1110" s="197" t="s">
        <v>1287</v>
      </c>
      <c r="G1110" s="198" t="s">
        <v>272</v>
      </c>
      <c r="H1110" s="199">
        <v>338</v>
      </c>
      <c r="I1110" s="200"/>
      <c r="J1110" s="201">
        <f>ROUND(I1110*H1110,2)</f>
        <v>0</v>
      </c>
      <c r="K1110" s="197" t="s">
        <v>273</v>
      </c>
      <c r="L1110" s="41"/>
      <c r="M1110" s="202" t="s">
        <v>21</v>
      </c>
      <c r="N1110" s="203" t="s">
        <v>44</v>
      </c>
      <c r="O1110" s="66"/>
      <c r="P1110" s="204">
        <f>O1110*H1110</f>
        <v>0</v>
      </c>
      <c r="Q1110" s="204">
        <v>0</v>
      </c>
      <c r="R1110" s="204">
        <f>Q1110*H1110</f>
        <v>0</v>
      </c>
      <c r="S1110" s="204">
        <v>0</v>
      </c>
      <c r="T1110" s="205">
        <f>S1110*H1110</f>
        <v>0</v>
      </c>
      <c r="U1110" s="36"/>
      <c r="V1110" s="36"/>
      <c r="W1110" s="36"/>
      <c r="X1110" s="36"/>
      <c r="Y1110" s="36"/>
      <c r="Z1110" s="36"/>
      <c r="AA1110" s="36"/>
      <c r="AB1110" s="36"/>
      <c r="AC1110" s="36"/>
      <c r="AD1110" s="36"/>
      <c r="AE1110" s="36"/>
      <c r="AR1110" s="206" t="s">
        <v>274</v>
      </c>
      <c r="AT1110" s="206" t="s">
        <v>269</v>
      </c>
      <c r="AU1110" s="206" t="s">
        <v>142</v>
      </c>
      <c r="AY1110" s="19" t="s">
        <v>267</v>
      </c>
      <c r="BE1110" s="207">
        <f>IF(N1110="základní",J1110,0)</f>
        <v>0</v>
      </c>
      <c r="BF1110" s="207">
        <f>IF(N1110="snížená",J1110,0)</f>
        <v>0</v>
      </c>
      <c r="BG1110" s="207">
        <f>IF(N1110="zákl. přenesená",J1110,0)</f>
        <v>0</v>
      </c>
      <c r="BH1110" s="207">
        <f>IF(N1110="sníž. přenesená",J1110,0)</f>
        <v>0</v>
      </c>
      <c r="BI1110" s="207">
        <f>IF(N1110="nulová",J1110,0)</f>
        <v>0</v>
      </c>
      <c r="BJ1110" s="19" t="s">
        <v>80</v>
      </c>
      <c r="BK1110" s="207">
        <f>ROUND(I1110*H1110,2)</f>
        <v>0</v>
      </c>
      <c r="BL1110" s="19" t="s">
        <v>274</v>
      </c>
      <c r="BM1110" s="206" t="s">
        <v>1288</v>
      </c>
    </row>
    <row r="1111" spans="1:65" s="2" customFormat="1" ht="58.5" x14ac:dyDescent="0.2">
      <c r="A1111" s="36"/>
      <c r="B1111" s="37"/>
      <c r="C1111" s="38"/>
      <c r="D1111" s="208" t="s">
        <v>276</v>
      </c>
      <c r="E1111" s="38"/>
      <c r="F1111" s="209" t="s">
        <v>1289</v>
      </c>
      <c r="G1111" s="38"/>
      <c r="H1111" s="38"/>
      <c r="I1111" s="118"/>
      <c r="J1111" s="38"/>
      <c r="K1111" s="38"/>
      <c r="L1111" s="41"/>
      <c r="M1111" s="210"/>
      <c r="N1111" s="211"/>
      <c r="O1111" s="66"/>
      <c r="P1111" s="66"/>
      <c r="Q1111" s="66"/>
      <c r="R1111" s="66"/>
      <c r="S1111" s="66"/>
      <c r="T1111" s="67"/>
      <c r="U1111" s="36"/>
      <c r="V1111" s="36"/>
      <c r="W1111" s="36"/>
      <c r="X1111" s="36"/>
      <c r="Y1111" s="36"/>
      <c r="Z1111" s="36"/>
      <c r="AA1111" s="36"/>
      <c r="AB1111" s="36"/>
      <c r="AC1111" s="36"/>
      <c r="AD1111" s="36"/>
      <c r="AE1111" s="36"/>
      <c r="AT1111" s="19" t="s">
        <v>276</v>
      </c>
      <c r="AU1111" s="19" t="s">
        <v>142</v>
      </c>
    </row>
    <row r="1112" spans="1:65" s="13" customFormat="1" x14ac:dyDescent="0.2">
      <c r="B1112" s="212"/>
      <c r="C1112" s="213"/>
      <c r="D1112" s="208" t="s">
        <v>278</v>
      </c>
      <c r="E1112" s="214" t="s">
        <v>21</v>
      </c>
      <c r="F1112" s="215" t="s">
        <v>1290</v>
      </c>
      <c r="G1112" s="213"/>
      <c r="H1112" s="214" t="s">
        <v>21</v>
      </c>
      <c r="I1112" s="216"/>
      <c r="J1112" s="213"/>
      <c r="K1112" s="213"/>
      <c r="L1112" s="217"/>
      <c r="M1112" s="218"/>
      <c r="N1112" s="219"/>
      <c r="O1112" s="219"/>
      <c r="P1112" s="219"/>
      <c r="Q1112" s="219"/>
      <c r="R1112" s="219"/>
      <c r="S1112" s="219"/>
      <c r="T1112" s="220"/>
      <c r="AT1112" s="221" t="s">
        <v>278</v>
      </c>
      <c r="AU1112" s="221" t="s">
        <v>142</v>
      </c>
      <c r="AV1112" s="13" t="s">
        <v>80</v>
      </c>
      <c r="AW1112" s="13" t="s">
        <v>35</v>
      </c>
      <c r="AX1112" s="13" t="s">
        <v>73</v>
      </c>
      <c r="AY1112" s="221" t="s">
        <v>267</v>
      </c>
    </row>
    <row r="1113" spans="1:65" s="13" customFormat="1" x14ac:dyDescent="0.2">
      <c r="B1113" s="212"/>
      <c r="C1113" s="213"/>
      <c r="D1113" s="208" t="s">
        <v>278</v>
      </c>
      <c r="E1113" s="214" t="s">
        <v>21</v>
      </c>
      <c r="F1113" s="215" t="s">
        <v>1167</v>
      </c>
      <c r="G1113" s="213"/>
      <c r="H1113" s="214" t="s">
        <v>21</v>
      </c>
      <c r="I1113" s="216"/>
      <c r="J1113" s="213"/>
      <c r="K1113" s="213"/>
      <c r="L1113" s="217"/>
      <c r="M1113" s="218"/>
      <c r="N1113" s="219"/>
      <c r="O1113" s="219"/>
      <c r="P1113" s="219"/>
      <c r="Q1113" s="219"/>
      <c r="R1113" s="219"/>
      <c r="S1113" s="219"/>
      <c r="T1113" s="220"/>
      <c r="AT1113" s="221" t="s">
        <v>278</v>
      </c>
      <c r="AU1113" s="221" t="s">
        <v>142</v>
      </c>
      <c r="AV1113" s="13" t="s">
        <v>80</v>
      </c>
      <c r="AW1113" s="13" t="s">
        <v>35</v>
      </c>
      <c r="AX1113" s="13" t="s">
        <v>73</v>
      </c>
      <c r="AY1113" s="221" t="s">
        <v>267</v>
      </c>
    </row>
    <row r="1114" spans="1:65" s="14" customFormat="1" x14ac:dyDescent="0.2">
      <c r="B1114" s="222"/>
      <c r="C1114" s="223"/>
      <c r="D1114" s="208" t="s">
        <v>278</v>
      </c>
      <c r="E1114" s="224" t="s">
        <v>21</v>
      </c>
      <c r="F1114" s="225" t="s">
        <v>1291</v>
      </c>
      <c r="G1114" s="223"/>
      <c r="H1114" s="226">
        <v>239.44</v>
      </c>
      <c r="I1114" s="227"/>
      <c r="J1114" s="223"/>
      <c r="K1114" s="223"/>
      <c r="L1114" s="228"/>
      <c r="M1114" s="229"/>
      <c r="N1114" s="230"/>
      <c r="O1114" s="230"/>
      <c r="P1114" s="230"/>
      <c r="Q1114" s="230"/>
      <c r="R1114" s="230"/>
      <c r="S1114" s="230"/>
      <c r="T1114" s="231"/>
      <c r="AT1114" s="232" t="s">
        <v>278</v>
      </c>
      <c r="AU1114" s="232" t="s">
        <v>142</v>
      </c>
      <c r="AV1114" s="14" t="s">
        <v>82</v>
      </c>
      <c r="AW1114" s="14" t="s">
        <v>35</v>
      </c>
      <c r="AX1114" s="14" t="s">
        <v>73</v>
      </c>
      <c r="AY1114" s="232" t="s">
        <v>267</v>
      </c>
    </row>
    <row r="1115" spans="1:65" s="14" customFormat="1" x14ac:dyDescent="0.2">
      <c r="B1115" s="222"/>
      <c r="C1115" s="223"/>
      <c r="D1115" s="208" t="s">
        <v>278</v>
      </c>
      <c r="E1115" s="224" t="s">
        <v>21</v>
      </c>
      <c r="F1115" s="225" t="s">
        <v>1292</v>
      </c>
      <c r="G1115" s="223"/>
      <c r="H1115" s="226">
        <v>52.36</v>
      </c>
      <c r="I1115" s="227"/>
      <c r="J1115" s="223"/>
      <c r="K1115" s="223"/>
      <c r="L1115" s="228"/>
      <c r="M1115" s="229"/>
      <c r="N1115" s="230"/>
      <c r="O1115" s="230"/>
      <c r="P1115" s="230"/>
      <c r="Q1115" s="230"/>
      <c r="R1115" s="230"/>
      <c r="S1115" s="230"/>
      <c r="T1115" s="231"/>
      <c r="AT1115" s="232" t="s">
        <v>278</v>
      </c>
      <c r="AU1115" s="232" t="s">
        <v>142</v>
      </c>
      <c r="AV1115" s="14" t="s">
        <v>82</v>
      </c>
      <c r="AW1115" s="14" t="s">
        <v>35</v>
      </c>
      <c r="AX1115" s="14" t="s">
        <v>73</v>
      </c>
      <c r="AY1115" s="232" t="s">
        <v>267</v>
      </c>
    </row>
    <row r="1116" spans="1:65" s="14" customFormat="1" x14ac:dyDescent="0.2">
      <c r="B1116" s="222"/>
      <c r="C1116" s="223"/>
      <c r="D1116" s="208" t="s">
        <v>278</v>
      </c>
      <c r="E1116" s="224" t="s">
        <v>21</v>
      </c>
      <c r="F1116" s="225" t="s">
        <v>1293</v>
      </c>
      <c r="G1116" s="223"/>
      <c r="H1116" s="226">
        <v>46.2</v>
      </c>
      <c r="I1116" s="227"/>
      <c r="J1116" s="223"/>
      <c r="K1116" s="223"/>
      <c r="L1116" s="228"/>
      <c r="M1116" s="229"/>
      <c r="N1116" s="230"/>
      <c r="O1116" s="230"/>
      <c r="P1116" s="230"/>
      <c r="Q1116" s="230"/>
      <c r="R1116" s="230"/>
      <c r="S1116" s="230"/>
      <c r="T1116" s="231"/>
      <c r="AT1116" s="232" t="s">
        <v>278</v>
      </c>
      <c r="AU1116" s="232" t="s">
        <v>142</v>
      </c>
      <c r="AV1116" s="14" t="s">
        <v>82</v>
      </c>
      <c r="AW1116" s="14" t="s">
        <v>35</v>
      </c>
      <c r="AX1116" s="14" t="s">
        <v>73</v>
      </c>
      <c r="AY1116" s="232" t="s">
        <v>267</v>
      </c>
    </row>
    <row r="1117" spans="1:65" s="16" customFormat="1" x14ac:dyDescent="0.2">
      <c r="B1117" s="244"/>
      <c r="C1117" s="245"/>
      <c r="D1117" s="208" t="s">
        <v>278</v>
      </c>
      <c r="E1117" s="246" t="s">
        <v>21</v>
      </c>
      <c r="F1117" s="247" t="s">
        <v>355</v>
      </c>
      <c r="G1117" s="245"/>
      <c r="H1117" s="248">
        <v>338</v>
      </c>
      <c r="I1117" s="249"/>
      <c r="J1117" s="245"/>
      <c r="K1117" s="245"/>
      <c r="L1117" s="250"/>
      <c r="M1117" s="251"/>
      <c r="N1117" s="252"/>
      <c r="O1117" s="252"/>
      <c r="P1117" s="252"/>
      <c r="Q1117" s="252"/>
      <c r="R1117" s="252"/>
      <c r="S1117" s="252"/>
      <c r="T1117" s="253"/>
      <c r="AT1117" s="254" t="s">
        <v>278</v>
      </c>
      <c r="AU1117" s="254" t="s">
        <v>142</v>
      </c>
      <c r="AV1117" s="16" t="s">
        <v>274</v>
      </c>
      <c r="AW1117" s="16" t="s">
        <v>35</v>
      </c>
      <c r="AX1117" s="16" t="s">
        <v>80</v>
      </c>
      <c r="AY1117" s="254" t="s">
        <v>267</v>
      </c>
    </row>
    <row r="1118" spans="1:65" s="2" customFormat="1" ht="21.75" customHeight="1" x14ac:dyDescent="0.2">
      <c r="A1118" s="36"/>
      <c r="B1118" s="37"/>
      <c r="C1118" s="195" t="s">
        <v>1294</v>
      </c>
      <c r="D1118" s="195" t="s">
        <v>269</v>
      </c>
      <c r="E1118" s="196" t="s">
        <v>1295</v>
      </c>
      <c r="F1118" s="197" t="s">
        <v>1296</v>
      </c>
      <c r="G1118" s="198" t="s">
        <v>272</v>
      </c>
      <c r="H1118" s="199">
        <v>16900</v>
      </c>
      <c r="I1118" s="200"/>
      <c r="J1118" s="201">
        <f>ROUND(I1118*H1118,2)</f>
        <v>0</v>
      </c>
      <c r="K1118" s="197" t="s">
        <v>273</v>
      </c>
      <c r="L1118" s="41"/>
      <c r="M1118" s="202" t="s">
        <v>21</v>
      </c>
      <c r="N1118" s="203" t="s">
        <v>44</v>
      </c>
      <c r="O1118" s="66"/>
      <c r="P1118" s="204">
        <f>O1118*H1118</f>
        <v>0</v>
      </c>
      <c r="Q1118" s="204">
        <v>0</v>
      </c>
      <c r="R1118" s="204">
        <f>Q1118*H1118</f>
        <v>0</v>
      </c>
      <c r="S1118" s="204">
        <v>0</v>
      </c>
      <c r="T1118" s="205">
        <f>S1118*H1118</f>
        <v>0</v>
      </c>
      <c r="U1118" s="36"/>
      <c r="V1118" s="36"/>
      <c r="W1118" s="36"/>
      <c r="X1118" s="36"/>
      <c r="Y1118" s="36"/>
      <c r="Z1118" s="36"/>
      <c r="AA1118" s="36"/>
      <c r="AB1118" s="36"/>
      <c r="AC1118" s="36"/>
      <c r="AD1118" s="36"/>
      <c r="AE1118" s="36"/>
      <c r="AR1118" s="206" t="s">
        <v>274</v>
      </c>
      <c r="AT1118" s="206" t="s">
        <v>269</v>
      </c>
      <c r="AU1118" s="206" t="s">
        <v>142</v>
      </c>
      <c r="AY1118" s="19" t="s">
        <v>267</v>
      </c>
      <c r="BE1118" s="207">
        <f>IF(N1118="základní",J1118,0)</f>
        <v>0</v>
      </c>
      <c r="BF1118" s="207">
        <f>IF(N1118="snížená",J1118,0)</f>
        <v>0</v>
      </c>
      <c r="BG1118" s="207">
        <f>IF(N1118="zákl. přenesená",J1118,0)</f>
        <v>0</v>
      </c>
      <c r="BH1118" s="207">
        <f>IF(N1118="sníž. přenesená",J1118,0)</f>
        <v>0</v>
      </c>
      <c r="BI1118" s="207">
        <f>IF(N1118="nulová",J1118,0)</f>
        <v>0</v>
      </c>
      <c r="BJ1118" s="19" t="s">
        <v>80</v>
      </c>
      <c r="BK1118" s="207">
        <f>ROUND(I1118*H1118,2)</f>
        <v>0</v>
      </c>
      <c r="BL1118" s="19" t="s">
        <v>274</v>
      </c>
      <c r="BM1118" s="206" t="s">
        <v>1297</v>
      </c>
    </row>
    <row r="1119" spans="1:65" s="2" customFormat="1" ht="58.5" x14ac:dyDescent="0.2">
      <c r="A1119" s="36"/>
      <c r="B1119" s="37"/>
      <c r="C1119" s="38"/>
      <c r="D1119" s="208" t="s">
        <v>276</v>
      </c>
      <c r="E1119" s="38"/>
      <c r="F1119" s="209" t="s">
        <v>1289</v>
      </c>
      <c r="G1119" s="38"/>
      <c r="H1119" s="38"/>
      <c r="I1119" s="118"/>
      <c r="J1119" s="38"/>
      <c r="K1119" s="38"/>
      <c r="L1119" s="41"/>
      <c r="M1119" s="210"/>
      <c r="N1119" s="211"/>
      <c r="O1119" s="66"/>
      <c r="P1119" s="66"/>
      <c r="Q1119" s="66"/>
      <c r="R1119" s="66"/>
      <c r="S1119" s="66"/>
      <c r="T1119" s="67"/>
      <c r="U1119" s="36"/>
      <c r="V1119" s="36"/>
      <c r="W1119" s="36"/>
      <c r="X1119" s="36"/>
      <c r="Y1119" s="36"/>
      <c r="Z1119" s="36"/>
      <c r="AA1119" s="36"/>
      <c r="AB1119" s="36"/>
      <c r="AC1119" s="36"/>
      <c r="AD1119" s="36"/>
      <c r="AE1119" s="36"/>
      <c r="AT1119" s="19" t="s">
        <v>276</v>
      </c>
      <c r="AU1119" s="19" t="s">
        <v>142</v>
      </c>
    </row>
    <row r="1120" spans="1:65" s="14" customFormat="1" x14ac:dyDescent="0.2">
      <c r="B1120" s="222"/>
      <c r="C1120" s="223"/>
      <c r="D1120" s="208" t="s">
        <v>278</v>
      </c>
      <c r="E1120" s="224" t="s">
        <v>21</v>
      </c>
      <c r="F1120" s="225" t="s">
        <v>1298</v>
      </c>
      <c r="G1120" s="223"/>
      <c r="H1120" s="226">
        <v>16900</v>
      </c>
      <c r="I1120" s="227"/>
      <c r="J1120" s="223"/>
      <c r="K1120" s="223"/>
      <c r="L1120" s="228"/>
      <c r="M1120" s="229"/>
      <c r="N1120" s="230"/>
      <c r="O1120" s="230"/>
      <c r="P1120" s="230"/>
      <c r="Q1120" s="230"/>
      <c r="R1120" s="230"/>
      <c r="S1120" s="230"/>
      <c r="T1120" s="231"/>
      <c r="AT1120" s="232" t="s">
        <v>278</v>
      </c>
      <c r="AU1120" s="232" t="s">
        <v>142</v>
      </c>
      <c r="AV1120" s="14" t="s">
        <v>82</v>
      </c>
      <c r="AW1120" s="14" t="s">
        <v>35</v>
      </c>
      <c r="AX1120" s="14" t="s">
        <v>80</v>
      </c>
      <c r="AY1120" s="232" t="s">
        <v>267</v>
      </c>
    </row>
    <row r="1121" spans="1:65" s="2" customFormat="1" ht="21.75" customHeight="1" x14ac:dyDescent="0.2">
      <c r="A1121" s="36"/>
      <c r="B1121" s="37"/>
      <c r="C1121" s="195" t="s">
        <v>1299</v>
      </c>
      <c r="D1121" s="195" t="s">
        <v>269</v>
      </c>
      <c r="E1121" s="196" t="s">
        <v>1300</v>
      </c>
      <c r="F1121" s="197" t="s">
        <v>1301</v>
      </c>
      <c r="G1121" s="198" t="s">
        <v>272</v>
      </c>
      <c r="H1121" s="199">
        <v>338</v>
      </c>
      <c r="I1121" s="200"/>
      <c r="J1121" s="201">
        <f>ROUND(I1121*H1121,2)</f>
        <v>0</v>
      </c>
      <c r="K1121" s="197" t="s">
        <v>273</v>
      </c>
      <c r="L1121" s="41"/>
      <c r="M1121" s="202" t="s">
        <v>21</v>
      </c>
      <c r="N1121" s="203" t="s">
        <v>44</v>
      </c>
      <c r="O1121" s="66"/>
      <c r="P1121" s="204">
        <f>O1121*H1121</f>
        <v>0</v>
      </c>
      <c r="Q1121" s="204">
        <v>0</v>
      </c>
      <c r="R1121" s="204">
        <f>Q1121*H1121</f>
        <v>0</v>
      </c>
      <c r="S1121" s="204">
        <v>0</v>
      </c>
      <c r="T1121" s="205">
        <f>S1121*H1121</f>
        <v>0</v>
      </c>
      <c r="U1121" s="36"/>
      <c r="V1121" s="36"/>
      <c r="W1121" s="36"/>
      <c r="X1121" s="36"/>
      <c r="Y1121" s="36"/>
      <c r="Z1121" s="36"/>
      <c r="AA1121" s="36"/>
      <c r="AB1121" s="36"/>
      <c r="AC1121" s="36"/>
      <c r="AD1121" s="36"/>
      <c r="AE1121" s="36"/>
      <c r="AR1121" s="206" t="s">
        <v>274</v>
      </c>
      <c r="AT1121" s="206" t="s">
        <v>269</v>
      </c>
      <c r="AU1121" s="206" t="s">
        <v>142</v>
      </c>
      <c r="AY1121" s="19" t="s">
        <v>267</v>
      </c>
      <c r="BE1121" s="207">
        <f>IF(N1121="základní",J1121,0)</f>
        <v>0</v>
      </c>
      <c r="BF1121" s="207">
        <f>IF(N1121="snížená",J1121,0)</f>
        <v>0</v>
      </c>
      <c r="BG1121" s="207">
        <f>IF(N1121="zákl. přenesená",J1121,0)</f>
        <v>0</v>
      </c>
      <c r="BH1121" s="207">
        <f>IF(N1121="sníž. přenesená",J1121,0)</f>
        <v>0</v>
      </c>
      <c r="BI1121" s="207">
        <f>IF(N1121="nulová",J1121,0)</f>
        <v>0</v>
      </c>
      <c r="BJ1121" s="19" t="s">
        <v>80</v>
      </c>
      <c r="BK1121" s="207">
        <f>ROUND(I1121*H1121,2)</f>
        <v>0</v>
      </c>
      <c r="BL1121" s="19" t="s">
        <v>274</v>
      </c>
      <c r="BM1121" s="206" t="s">
        <v>1302</v>
      </c>
    </row>
    <row r="1122" spans="1:65" s="2" customFormat="1" ht="29.25" x14ac:dyDescent="0.2">
      <c r="A1122" s="36"/>
      <c r="B1122" s="37"/>
      <c r="C1122" s="38"/>
      <c r="D1122" s="208" t="s">
        <v>276</v>
      </c>
      <c r="E1122" s="38"/>
      <c r="F1122" s="209" t="s">
        <v>1303</v>
      </c>
      <c r="G1122" s="38"/>
      <c r="H1122" s="38"/>
      <c r="I1122" s="118"/>
      <c r="J1122" s="38"/>
      <c r="K1122" s="38"/>
      <c r="L1122" s="41"/>
      <c r="M1122" s="210"/>
      <c r="N1122" s="211"/>
      <c r="O1122" s="66"/>
      <c r="P1122" s="66"/>
      <c r="Q1122" s="66"/>
      <c r="R1122" s="66"/>
      <c r="S1122" s="66"/>
      <c r="T1122" s="67"/>
      <c r="U1122" s="36"/>
      <c r="V1122" s="36"/>
      <c r="W1122" s="36"/>
      <c r="X1122" s="36"/>
      <c r="Y1122" s="36"/>
      <c r="Z1122" s="36"/>
      <c r="AA1122" s="36"/>
      <c r="AB1122" s="36"/>
      <c r="AC1122" s="36"/>
      <c r="AD1122" s="36"/>
      <c r="AE1122" s="36"/>
      <c r="AT1122" s="19" t="s">
        <v>276</v>
      </c>
      <c r="AU1122" s="19" t="s">
        <v>142</v>
      </c>
    </row>
    <row r="1123" spans="1:65" s="14" customFormat="1" x14ac:dyDescent="0.2">
      <c r="B1123" s="222"/>
      <c r="C1123" s="223"/>
      <c r="D1123" s="208" t="s">
        <v>278</v>
      </c>
      <c r="E1123" s="224" t="s">
        <v>21</v>
      </c>
      <c r="F1123" s="225" t="s">
        <v>1304</v>
      </c>
      <c r="G1123" s="223"/>
      <c r="H1123" s="226">
        <v>338</v>
      </c>
      <c r="I1123" s="227"/>
      <c r="J1123" s="223"/>
      <c r="K1123" s="223"/>
      <c r="L1123" s="228"/>
      <c r="M1123" s="229"/>
      <c r="N1123" s="230"/>
      <c r="O1123" s="230"/>
      <c r="P1123" s="230"/>
      <c r="Q1123" s="230"/>
      <c r="R1123" s="230"/>
      <c r="S1123" s="230"/>
      <c r="T1123" s="231"/>
      <c r="AT1123" s="232" t="s">
        <v>278</v>
      </c>
      <c r="AU1123" s="232" t="s">
        <v>142</v>
      </c>
      <c r="AV1123" s="14" t="s">
        <v>82</v>
      </c>
      <c r="AW1123" s="14" t="s">
        <v>35</v>
      </c>
      <c r="AX1123" s="14" t="s">
        <v>80</v>
      </c>
      <c r="AY1123" s="232" t="s">
        <v>267</v>
      </c>
    </row>
    <row r="1124" spans="1:65" s="2" customFormat="1" ht="21.75" customHeight="1" x14ac:dyDescent="0.2">
      <c r="A1124" s="36"/>
      <c r="B1124" s="37"/>
      <c r="C1124" s="195" t="s">
        <v>1305</v>
      </c>
      <c r="D1124" s="195" t="s">
        <v>269</v>
      </c>
      <c r="E1124" s="196" t="s">
        <v>1306</v>
      </c>
      <c r="F1124" s="197" t="s">
        <v>1307</v>
      </c>
      <c r="G1124" s="198" t="s">
        <v>320</v>
      </c>
      <c r="H1124" s="199">
        <v>1639.0940000000001</v>
      </c>
      <c r="I1124" s="200"/>
      <c r="J1124" s="201">
        <f>ROUND(I1124*H1124,2)</f>
        <v>0</v>
      </c>
      <c r="K1124" s="197" t="s">
        <v>273</v>
      </c>
      <c r="L1124" s="41"/>
      <c r="M1124" s="202" t="s">
        <v>21</v>
      </c>
      <c r="N1124" s="203" t="s">
        <v>44</v>
      </c>
      <c r="O1124" s="66"/>
      <c r="P1124" s="204">
        <f>O1124*H1124</f>
        <v>0</v>
      </c>
      <c r="Q1124" s="204">
        <v>0</v>
      </c>
      <c r="R1124" s="204">
        <f>Q1124*H1124</f>
        <v>0</v>
      </c>
      <c r="S1124" s="204">
        <v>0</v>
      </c>
      <c r="T1124" s="205">
        <f>S1124*H1124</f>
        <v>0</v>
      </c>
      <c r="U1124" s="36"/>
      <c r="V1124" s="36"/>
      <c r="W1124" s="36"/>
      <c r="X1124" s="36"/>
      <c r="Y1124" s="36"/>
      <c r="Z1124" s="36"/>
      <c r="AA1124" s="36"/>
      <c r="AB1124" s="36"/>
      <c r="AC1124" s="36"/>
      <c r="AD1124" s="36"/>
      <c r="AE1124" s="36"/>
      <c r="AR1124" s="206" t="s">
        <v>274</v>
      </c>
      <c r="AT1124" s="206" t="s">
        <v>269</v>
      </c>
      <c r="AU1124" s="206" t="s">
        <v>142</v>
      </c>
      <c r="AY1124" s="19" t="s">
        <v>267</v>
      </c>
      <c r="BE1124" s="207">
        <f>IF(N1124="základní",J1124,0)</f>
        <v>0</v>
      </c>
      <c r="BF1124" s="207">
        <f>IF(N1124="snížená",J1124,0)</f>
        <v>0</v>
      </c>
      <c r="BG1124" s="207">
        <f>IF(N1124="zákl. přenesená",J1124,0)</f>
        <v>0</v>
      </c>
      <c r="BH1124" s="207">
        <f>IF(N1124="sníž. přenesená",J1124,0)</f>
        <v>0</v>
      </c>
      <c r="BI1124" s="207">
        <f>IF(N1124="nulová",J1124,0)</f>
        <v>0</v>
      </c>
      <c r="BJ1124" s="19" t="s">
        <v>80</v>
      </c>
      <c r="BK1124" s="207">
        <f>ROUND(I1124*H1124,2)</f>
        <v>0</v>
      </c>
      <c r="BL1124" s="19" t="s">
        <v>274</v>
      </c>
      <c r="BM1124" s="206" t="s">
        <v>1308</v>
      </c>
    </row>
    <row r="1125" spans="1:65" s="2" customFormat="1" ht="29.25" x14ac:dyDescent="0.2">
      <c r="A1125" s="36"/>
      <c r="B1125" s="37"/>
      <c r="C1125" s="38"/>
      <c r="D1125" s="208" t="s">
        <v>276</v>
      </c>
      <c r="E1125" s="38"/>
      <c r="F1125" s="209" t="s">
        <v>1309</v>
      </c>
      <c r="G1125" s="38"/>
      <c r="H1125" s="38"/>
      <c r="I1125" s="118"/>
      <c r="J1125" s="38"/>
      <c r="K1125" s="38"/>
      <c r="L1125" s="41"/>
      <c r="M1125" s="210"/>
      <c r="N1125" s="211"/>
      <c r="O1125" s="66"/>
      <c r="P1125" s="66"/>
      <c r="Q1125" s="66"/>
      <c r="R1125" s="66"/>
      <c r="S1125" s="66"/>
      <c r="T1125" s="67"/>
      <c r="U1125" s="36"/>
      <c r="V1125" s="36"/>
      <c r="W1125" s="36"/>
      <c r="X1125" s="36"/>
      <c r="Y1125" s="36"/>
      <c r="Z1125" s="36"/>
      <c r="AA1125" s="36"/>
      <c r="AB1125" s="36"/>
      <c r="AC1125" s="36"/>
      <c r="AD1125" s="36"/>
      <c r="AE1125" s="36"/>
      <c r="AT1125" s="19" t="s">
        <v>276</v>
      </c>
      <c r="AU1125" s="19" t="s">
        <v>142</v>
      </c>
    </row>
    <row r="1126" spans="1:65" s="13" customFormat="1" x14ac:dyDescent="0.2">
      <c r="B1126" s="212"/>
      <c r="C1126" s="213"/>
      <c r="D1126" s="208" t="s">
        <v>278</v>
      </c>
      <c r="E1126" s="214" t="s">
        <v>21</v>
      </c>
      <c r="F1126" s="215" t="s">
        <v>1279</v>
      </c>
      <c r="G1126" s="213"/>
      <c r="H1126" s="214" t="s">
        <v>21</v>
      </c>
      <c r="I1126" s="216"/>
      <c r="J1126" s="213"/>
      <c r="K1126" s="213"/>
      <c r="L1126" s="217"/>
      <c r="M1126" s="218"/>
      <c r="N1126" s="219"/>
      <c r="O1126" s="219"/>
      <c r="P1126" s="219"/>
      <c r="Q1126" s="219"/>
      <c r="R1126" s="219"/>
      <c r="S1126" s="219"/>
      <c r="T1126" s="220"/>
      <c r="AT1126" s="221" t="s">
        <v>278</v>
      </c>
      <c r="AU1126" s="221" t="s">
        <v>142</v>
      </c>
      <c r="AV1126" s="13" t="s">
        <v>80</v>
      </c>
      <c r="AW1126" s="13" t="s">
        <v>35</v>
      </c>
      <c r="AX1126" s="13" t="s">
        <v>73</v>
      </c>
      <c r="AY1126" s="221" t="s">
        <v>267</v>
      </c>
    </row>
    <row r="1127" spans="1:65" s="14" customFormat="1" x14ac:dyDescent="0.2">
      <c r="B1127" s="222"/>
      <c r="C1127" s="223"/>
      <c r="D1127" s="208" t="s">
        <v>278</v>
      </c>
      <c r="E1127" s="224" t="s">
        <v>21</v>
      </c>
      <c r="F1127" s="225" t="s">
        <v>1310</v>
      </c>
      <c r="G1127" s="223"/>
      <c r="H1127" s="226">
        <v>1639.0940000000001</v>
      </c>
      <c r="I1127" s="227"/>
      <c r="J1127" s="223"/>
      <c r="K1127" s="223"/>
      <c r="L1127" s="228"/>
      <c r="M1127" s="229"/>
      <c r="N1127" s="230"/>
      <c r="O1127" s="230"/>
      <c r="P1127" s="230"/>
      <c r="Q1127" s="230"/>
      <c r="R1127" s="230"/>
      <c r="S1127" s="230"/>
      <c r="T1127" s="231"/>
      <c r="AT1127" s="232" t="s">
        <v>278</v>
      </c>
      <c r="AU1127" s="232" t="s">
        <v>142</v>
      </c>
      <c r="AV1127" s="14" t="s">
        <v>82</v>
      </c>
      <c r="AW1127" s="14" t="s">
        <v>35</v>
      </c>
      <c r="AX1127" s="14" t="s">
        <v>80</v>
      </c>
      <c r="AY1127" s="232" t="s">
        <v>267</v>
      </c>
    </row>
    <row r="1128" spans="1:65" s="2" customFormat="1" ht="21.75" customHeight="1" x14ac:dyDescent="0.2">
      <c r="A1128" s="36"/>
      <c r="B1128" s="37"/>
      <c r="C1128" s="195" t="s">
        <v>1311</v>
      </c>
      <c r="D1128" s="195" t="s">
        <v>269</v>
      </c>
      <c r="E1128" s="196" t="s">
        <v>1312</v>
      </c>
      <c r="F1128" s="197" t="s">
        <v>1313</v>
      </c>
      <c r="G1128" s="198" t="s">
        <v>320</v>
      </c>
      <c r="H1128" s="199">
        <v>49172.82</v>
      </c>
      <c r="I1128" s="200"/>
      <c r="J1128" s="201">
        <f>ROUND(I1128*H1128,2)</f>
        <v>0</v>
      </c>
      <c r="K1128" s="197" t="s">
        <v>273</v>
      </c>
      <c r="L1128" s="41"/>
      <c r="M1128" s="202" t="s">
        <v>21</v>
      </c>
      <c r="N1128" s="203" t="s">
        <v>44</v>
      </c>
      <c r="O1128" s="66"/>
      <c r="P1128" s="204">
        <f>O1128*H1128</f>
        <v>0</v>
      </c>
      <c r="Q1128" s="204">
        <v>0</v>
      </c>
      <c r="R1128" s="204">
        <f>Q1128*H1128</f>
        <v>0</v>
      </c>
      <c r="S1128" s="204">
        <v>0</v>
      </c>
      <c r="T1128" s="205">
        <f>S1128*H1128</f>
        <v>0</v>
      </c>
      <c r="U1128" s="36"/>
      <c r="V1128" s="36"/>
      <c r="W1128" s="36"/>
      <c r="X1128" s="36"/>
      <c r="Y1128" s="36"/>
      <c r="Z1128" s="36"/>
      <c r="AA1128" s="36"/>
      <c r="AB1128" s="36"/>
      <c r="AC1128" s="36"/>
      <c r="AD1128" s="36"/>
      <c r="AE1128" s="36"/>
      <c r="AR1128" s="206" t="s">
        <v>274</v>
      </c>
      <c r="AT1128" s="206" t="s">
        <v>269</v>
      </c>
      <c r="AU1128" s="206" t="s">
        <v>142</v>
      </c>
      <c r="AY1128" s="19" t="s">
        <v>267</v>
      </c>
      <c r="BE1128" s="207">
        <f>IF(N1128="základní",J1128,0)</f>
        <v>0</v>
      </c>
      <c r="BF1128" s="207">
        <f>IF(N1128="snížená",J1128,0)</f>
        <v>0</v>
      </c>
      <c r="BG1128" s="207">
        <f>IF(N1128="zákl. přenesená",J1128,0)</f>
        <v>0</v>
      </c>
      <c r="BH1128" s="207">
        <f>IF(N1128="sníž. přenesená",J1128,0)</f>
        <v>0</v>
      </c>
      <c r="BI1128" s="207">
        <f>IF(N1128="nulová",J1128,0)</f>
        <v>0</v>
      </c>
      <c r="BJ1128" s="19" t="s">
        <v>80</v>
      </c>
      <c r="BK1128" s="207">
        <f>ROUND(I1128*H1128,2)</f>
        <v>0</v>
      </c>
      <c r="BL1128" s="19" t="s">
        <v>274</v>
      </c>
      <c r="BM1128" s="206" t="s">
        <v>1314</v>
      </c>
    </row>
    <row r="1129" spans="1:65" s="2" customFormat="1" ht="29.25" x14ac:dyDescent="0.2">
      <c r="A1129" s="36"/>
      <c r="B1129" s="37"/>
      <c r="C1129" s="38"/>
      <c r="D1129" s="208" t="s">
        <v>276</v>
      </c>
      <c r="E1129" s="38"/>
      <c r="F1129" s="209" t="s">
        <v>1309</v>
      </c>
      <c r="G1129" s="38"/>
      <c r="H1129" s="38"/>
      <c r="I1129" s="118"/>
      <c r="J1129" s="38"/>
      <c r="K1129" s="38"/>
      <c r="L1129" s="41"/>
      <c r="M1129" s="210"/>
      <c r="N1129" s="211"/>
      <c r="O1129" s="66"/>
      <c r="P1129" s="66"/>
      <c r="Q1129" s="66"/>
      <c r="R1129" s="66"/>
      <c r="S1129" s="66"/>
      <c r="T1129" s="67"/>
      <c r="U1129" s="36"/>
      <c r="V1129" s="36"/>
      <c r="W1129" s="36"/>
      <c r="X1129" s="36"/>
      <c r="Y1129" s="36"/>
      <c r="Z1129" s="36"/>
      <c r="AA1129" s="36"/>
      <c r="AB1129" s="36"/>
      <c r="AC1129" s="36"/>
      <c r="AD1129" s="36"/>
      <c r="AE1129" s="36"/>
      <c r="AT1129" s="19" t="s">
        <v>276</v>
      </c>
      <c r="AU1129" s="19" t="s">
        <v>142</v>
      </c>
    </row>
    <row r="1130" spans="1:65" s="14" customFormat="1" x14ac:dyDescent="0.2">
      <c r="B1130" s="222"/>
      <c r="C1130" s="223"/>
      <c r="D1130" s="208" t="s">
        <v>278</v>
      </c>
      <c r="E1130" s="224" t="s">
        <v>21</v>
      </c>
      <c r="F1130" s="225" t="s">
        <v>1315</v>
      </c>
      <c r="G1130" s="223"/>
      <c r="H1130" s="226">
        <v>49172.82</v>
      </c>
      <c r="I1130" s="227"/>
      <c r="J1130" s="223"/>
      <c r="K1130" s="223"/>
      <c r="L1130" s="228"/>
      <c r="M1130" s="229"/>
      <c r="N1130" s="230"/>
      <c r="O1130" s="230"/>
      <c r="P1130" s="230"/>
      <c r="Q1130" s="230"/>
      <c r="R1130" s="230"/>
      <c r="S1130" s="230"/>
      <c r="T1130" s="231"/>
      <c r="AT1130" s="232" t="s">
        <v>278</v>
      </c>
      <c r="AU1130" s="232" t="s">
        <v>142</v>
      </c>
      <c r="AV1130" s="14" t="s">
        <v>82</v>
      </c>
      <c r="AW1130" s="14" t="s">
        <v>35</v>
      </c>
      <c r="AX1130" s="14" t="s">
        <v>80</v>
      </c>
      <c r="AY1130" s="232" t="s">
        <v>267</v>
      </c>
    </row>
    <row r="1131" spans="1:65" s="2" customFormat="1" ht="21.75" customHeight="1" x14ac:dyDescent="0.2">
      <c r="A1131" s="36"/>
      <c r="B1131" s="37"/>
      <c r="C1131" s="195" t="s">
        <v>1316</v>
      </c>
      <c r="D1131" s="195" t="s">
        <v>269</v>
      </c>
      <c r="E1131" s="196" t="s">
        <v>1317</v>
      </c>
      <c r="F1131" s="197" t="s">
        <v>1318</v>
      </c>
      <c r="G1131" s="198" t="s">
        <v>320</v>
      </c>
      <c r="H1131" s="199">
        <v>1639.0940000000001</v>
      </c>
      <c r="I1131" s="200"/>
      <c r="J1131" s="201">
        <f>ROUND(I1131*H1131,2)</f>
        <v>0</v>
      </c>
      <c r="K1131" s="197" t="s">
        <v>273</v>
      </c>
      <c r="L1131" s="41"/>
      <c r="M1131" s="202" t="s">
        <v>21</v>
      </c>
      <c r="N1131" s="203" t="s">
        <v>44</v>
      </c>
      <c r="O1131" s="66"/>
      <c r="P1131" s="204">
        <f>O1131*H1131</f>
        <v>0</v>
      </c>
      <c r="Q1131" s="204">
        <v>0</v>
      </c>
      <c r="R1131" s="204">
        <f>Q1131*H1131</f>
        <v>0</v>
      </c>
      <c r="S1131" s="204">
        <v>0</v>
      </c>
      <c r="T1131" s="205">
        <f>S1131*H1131</f>
        <v>0</v>
      </c>
      <c r="U1131" s="36"/>
      <c r="V1131" s="36"/>
      <c r="W1131" s="36"/>
      <c r="X1131" s="36"/>
      <c r="Y1131" s="36"/>
      <c r="Z1131" s="36"/>
      <c r="AA1131" s="36"/>
      <c r="AB1131" s="36"/>
      <c r="AC1131" s="36"/>
      <c r="AD1131" s="36"/>
      <c r="AE1131" s="36"/>
      <c r="AR1131" s="206" t="s">
        <v>274</v>
      </c>
      <c r="AT1131" s="206" t="s">
        <v>269</v>
      </c>
      <c r="AU1131" s="206" t="s">
        <v>142</v>
      </c>
      <c r="AY1131" s="19" t="s">
        <v>267</v>
      </c>
      <c r="BE1131" s="207">
        <f>IF(N1131="základní",J1131,0)</f>
        <v>0</v>
      </c>
      <c r="BF1131" s="207">
        <f>IF(N1131="snížená",J1131,0)</f>
        <v>0</v>
      </c>
      <c r="BG1131" s="207">
        <f>IF(N1131="zákl. přenesená",J1131,0)</f>
        <v>0</v>
      </c>
      <c r="BH1131" s="207">
        <f>IF(N1131="sníž. přenesená",J1131,0)</f>
        <v>0</v>
      </c>
      <c r="BI1131" s="207">
        <f>IF(N1131="nulová",J1131,0)</f>
        <v>0</v>
      </c>
      <c r="BJ1131" s="19" t="s">
        <v>80</v>
      </c>
      <c r="BK1131" s="207">
        <f>ROUND(I1131*H1131,2)</f>
        <v>0</v>
      </c>
      <c r="BL1131" s="19" t="s">
        <v>274</v>
      </c>
      <c r="BM1131" s="206" t="s">
        <v>1319</v>
      </c>
    </row>
    <row r="1132" spans="1:65" s="2" customFormat="1" ht="29.25" x14ac:dyDescent="0.2">
      <c r="A1132" s="36"/>
      <c r="B1132" s="37"/>
      <c r="C1132" s="38"/>
      <c r="D1132" s="208" t="s">
        <v>276</v>
      </c>
      <c r="E1132" s="38"/>
      <c r="F1132" s="209" t="s">
        <v>1320</v>
      </c>
      <c r="G1132" s="38"/>
      <c r="H1132" s="38"/>
      <c r="I1132" s="118"/>
      <c r="J1132" s="38"/>
      <c r="K1132" s="38"/>
      <c r="L1132" s="41"/>
      <c r="M1132" s="210"/>
      <c r="N1132" s="211"/>
      <c r="O1132" s="66"/>
      <c r="P1132" s="66"/>
      <c r="Q1132" s="66"/>
      <c r="R1132" s="66"/>
      <c r="S1132" s="66"/>
      <c r="T1132" s="67"/>
      <c r="U1132" s="36"/>
      <c r="V1132" s="36"/>
      <c r="W1132" s="36"/>
      <c r="X1132" s="36"/>
      <c r="Y1132" s="36"/>
      <c r="Z1132" s="36"/>
      <c r="AA1132" s="36"/>
      <c r="AB1132" s="36"/>
      <c r="AC1132" s="36"/>
      <c r="AD1132" s="36"/>
      <c r="AE1132" s="36"/>
      <c r="AT1132" s="19" t="s">
        <v>276</v>
      </c>
      <c r="AU1132" s="19" t="s">
        <v>142</v>
      </c>
    </row>
    <row r="1133" spans="1:65" s="14" customFormat="1" x14ac:dyDescent="0.2">
      <c r="B1133" s="222"/>
      <c r="C1133" s="223"/>
      <c r="D1133" s="208" t="s">
        <v>278</v>
      </c>
      <c r="E1133" s="224" t="s">
        <v>21</v>
      </c>
      <c r="F1133" s="225" t="s">
        <v>1321</v>
      </c>
      <c r="G1133" s="223"/>
      <c r="H1133" s="226">
        <v>1639.0940000000001</v>
      </c>
      <c r="I1133" s="227"/>
      <c r="J1133" s="223"/>
      <c r="K1133" s="223"/>
      <c r="L1133" s="228"/>
      <c r="M1133" s="229"/>
      <c r="N1133" s="230"/>
      <c r="O1133" s="230"/>
      <c r="P1133" s="230"/>
      <c r="Q1133" s="230"/>
      <c r="R1133" s="230"/>
      <c r="S1133" s="230"/>
      <c r="T1133" s="231"/>
      <c r="AT1133" s="232" t="s">
        <v>278</v>
      </c>
      <c r="AU1133" s="232" t="s">
        <v>142</v>
      </c>
      <c r="AV1133" s="14" t="s">
        <v>82</v>
      </c>
      <c r="AW1133" s="14" t="s">
        <v>35</v>
      </c>
      <c r="AX1133" s="14" t="s">
        <v>80</v>
      </c>
      <c r="AY1133" s="232" t="s">
        <v>267</v>
      </c>
    </row>
    <row r="1134" spans="1:65" s="2" customFormat="1" ht="16.5" customHeight="1" x14ac:dyDescent="0.2">
      <c r="A1134" s="36"/>
      <c r="B1134" s="37"/>
      <c r="C1134" s="195" t="s">
        <v>1322</v>
      </c>
      <c r="D1134" s="195" t="s">
        <v>269</v>
      </c>
      <c r="E1134" s="196" t="s">
        <v>1323</v>
      </c>
      <c r="F1134" s="197" t="s">
        <v>1324</v>
      </c>
      <c r="G1134" s="198" t="s">
        <v>296</v>
      </c>
      <c r="H1134" s="199">
        <v>15</v>
      </c>
      <c r="I1134" s="200"/>
      <c r="J1134" s="201">
        <f>ROUND(I1134*H1134,2)</f>
        <v>0</v>
      </c>
      <c r="K1134" s="197" t="s">
        <v>273</v>
      </c>
      <c r="L1134" s="41"/>
      <c r="M1134" s="202" t="s">
        <v>21</v>
      </c>
      <c r="N1134" s="203" t="s">
        <v>44</v>
      </c>
      <c r="O1134" s="66"/>
      <c r="P1134" s="204">
        <f>O1134*H1134</f>
        <v>0</v>
      </c>
      <c r="Q1134" s="204">
        <v>0</v>
      </c>
      <c r="R1134" s="204">
        <f>Q1134*H1134</f>
        <v>0</v>
      </c>
      <c r="S1134" s="204">
        <v>0</v>
      </c>
      <c r="T1134" s="205">
        <f>S1134*H1134</f>
        <v>0</v>
      </c>
      <c r="U1134" s="36"/>
      <c r="V1134" s="36"/>
      <c r="W1134" s="36"/>
      <c r="X1134" s="36"/>
      <c r="Y1134" s="36"/>
      <c r="Z1134" s="36"/>
      <c r="AA1134" s="36"/>
      <c r="AB1134" s="36"/>
      <c r="AC1134" s="36"/>
      <c r="AD1134" s="36"/>
      <c r="AE1134" s="36"/>
      <c r="AR1134" s="206" t="s">
        <v>274</v>
      </c>
      <c r="AT1134" s="206" t="s">
        <v>269</v>
      </c>
      <c r="AU1134" s="206" t="s">
        <v>142</v>
      </c>
      <c r="AY1134" s="19" t="s">
        <v>267</v>
      </c>
      <c r="BE1134" s="207">
        <f>IF(N1134="základní",J1134,0)</f>
        <v>0</v>
      </c>
      <c r="BF1134" s="207">
        <f>IF(N1134="snížená",J1134,0)</f>
        <v>0</v>
      </c>
      <c r="BG1134" s="207">
        <f>IF(N1134="zákl. přenesená",J1134,0)</f>
        <v>0</v>
      </c>
      <c r="BH1134" s="207">
        <f>IF(N1134="sníž. přenesená",J1134,0)</f>
        <v>0</v>
      </c>
      <c r="BI1134" s="207">
        <f>IF(N1134="nulová",J1134,0)</f>
        <v>0</v>
      </c>
      <c r="BJ1134" s="19" t="s">
        <v>80</v>
      </c>
      <c r="BK1134" s="207">
        <f>ROUND(I1134*H1134,2)</f>
        <v>0</v>
      </c>
      <c r="BL1134" s="19" t="s">
        <v>274</v>
      </c>
      <c r="BM1134" s="206" t="s">
        <v>1325</v>
      </c>
    </row>
    <row r="1135" spans="1:65" s="2" customFormat="1" ht="48.75" x14ac:dyDescent="0.2">
      <c r="A1135" s="36"/>
      <c r="B1135" s="37"/>
      <c r="C1135" s="38"/>
      <c r="D1135" s="208" t="s">
        <v>276</v>
      </c>
      <c r="E1135" s="38"/>
      <c r="F1135" s="209" t="s">
        <v>1326</v>
      </c>
      <c r="G1135" s="38"/>
      <c r="H1135" s="38"/>
      <c r="I1135" s="118"/>
      <c r="J1135" s="38"/>
      <c r="K1135" s="38"/>
      <c r="L1135" s="41"/>
      <c r="M1135" s="210"/>
      <c r="N1135" s="211"/>
      <c r="O1135" s="66"/>
      <c r="P1135" s="66"/>
      <c r="Q1135" s="66"/>
      <c r="R1135" s="66"/>
      <c r="S1135" s="66"/>
      <c r="T1135" s="67"/>
      <c r="U1135" s="36"/>
      <c r="V1135" s="36"/>
      <c r="W1135" s="36"/>
      <c r="X1135" s="36"/>
      <c r="Y1135" s="36"/>
      <c r="Z1135" s="36"/>
      <c r="AA1135" s="36"/>
      <c r="AB1135" s="36"/>
      <c r="AC1135" s="36"/>
      <c r="AD1135" s="36"/>
      <c r="AE1135" s="36"/>
      <c r="AT1135" s="19" t="s">
        <v>276</v>
      </c>
      <c r="AU1135" s="19" t="s">
        <v>142</v>
      </c>
    </row>
    <row r="1136" spans="1:65" s="13" customFormat="1" x14ac:dyDescent="0.2">
      <c r="B1136" s="212"/>
      <c r="C1136" s="213"/>
      <c r="D1136" s="208" t="s">
        <v>278</v>
      </c>
      <c r="E1136" s="214" t="s">
        <v>21</v>
      </c>
      <c r="F1136" s="215" t="s">
        <v>1327</v>
      </c>
      <c r="G1136" s="213"/>
      <c r="H1136" s="214" t="s">
        <v>21</v>
      </c>
      <c r="I1136" s="216"/>
      <c r="J1136" s="213"/>
      <c r="K1136" s="213"/>
      <c r="L1136" s="217"/>
      <c r="M1136" s="218"/>
      <c r="N1136" s="219"/>
      <c r="O1136" s="219"/>
      <c r="P1136" s="219"/>
      <c r="Q1136" s="219"/>
      <c r="R1136" s="219"/>
      <c r="S1136" s="219"/>
      <c r="T1136" s="220"/>
      <c r="AT1136" s="221" t="s">
        <v>278</v>
      </c>
      <c r="AU1136" s="221" t="s">
        <v>142</v>
      </c>
      <c r="AV1136" s="13" t="s">
        <v>80</v>
      </c>
      <c r="AW1136" s="13" t="s">
        <v>35</v>
      </c>
      <c r="AX1136" s="13" t="s">
        <v>73</v>
      </c>
      <c r="AY1136" s="221" t="s">
        <v>267</v>
      </c>
    </row>
    <row r="1137" spans="1:65" s="14" customFormat="1" x14ac:dyDescent="0.2">
      <c r="B1137" s="222"/>
      <c r="C1137" s="223"/>
      <c r="D1137" s="208" t="s">
        <v>278</v>
      </c>
      <c r="E1137" s="224" t="s">
        <v>21</v>
      </c>
      <c r="F1137" s="225" t="s">
        <v>1328</v>
      </c>
      <c r="G1137" s="223"/>
      <c r="H1137" s="226">
        <v>15</v>
      </c>
      <c r="I1137" s="227"/>
      <c r="J1137" s="223"/>
      <c r="K1137" s="223"/>
      <c r="L1137" s="228"/>
      <c r="M1137" s="229"/>
      <c r="N1137" s="230"/>
      <c r="O1137" s="230"/>
      <c r="P1137" s="230"/>
      <c r="Q1137" s="230"/>
      <c r="R1137" s="230"/>
      <c r="S1137" s="230"/>
      <c r="T1137" s="231"/>
      <c r="AT1137" s="232" t="s">
        <v>278</v>
      </c>
      <c r="AU1137" s="232" t="s">
        <v>142</v>
      </c>
      <c r="AV1137" s="14" t="s">
        <v>82</v>
      </c>
      <c r="AW1137" s="14" t="s">
        <v>35</v>
      </c>
      <c r="AX1137" s="14" t="s">
        <v>80</v>
      </c>
      <c r="AY1137" s="232" t="s">
        <v>267</v>
      </c>
    </row>
    <row r="1138" spans="1:65" s="2" customFormat="1" ht="16.5" customHeight="1" x14ac:dyDescent="0.2">
      <c r="A1138" s="36"/>
      <c r="B1138" s="37"/>
      <c r="C1138" s="195" t="s">
        <v>1329</v>
      </c>
      <c r="D1138" s="195" t="s">
        <v>269</v>
      </c>
      <c r="E1138" s="196" t="s">
        <v>1330</v>
      </c>
      <c r="F1138" s="197" t="s">
        <v>1331</v>
      </c>
      <c r="G1138" s="198" t="s">
        <v>296</v>
      </c>
      <c r="H1138" s="199">
        <v>750</v>
      </c>
      <c r="I1138" s="200"/>
      <c r="J1138" s="201">
        <f>ROUND(I1138*H1138,2)</f>
        <v>0</v>
      </c>
      <c r="K1138" s="197" t="s">
        <v>273</v>
      </c>
      <c r="L1138" s="41"/>
      <c r="M1138" s="202" t="s">
        <v>21</v>
      </c>
      <c r="N1138" s="203" t="s">
        <v>44</v>
      </c>
      <c r="O1138" s="66"/>
      <c r="P1138" s="204">
        <f>O1138*H1138</f>
        <v>0</v>
      </c>
      <c r="Q1138" s="204">
        <v>0</v>
      </c>
      <c r="R1138" s="204">
        <f>Q1138*H1138</f>
        <v>0</v>
      </c>
      <c r="S1138" s="204">
        <v>0</v>
      </c>
      <c r="T1138" s="205">
        <f>S1138*H1138</f>
        <v>0</v>
      </c>
      <c r="U1138" s="36"/>
      <c r="V1138" s="36"/>
      <c r="W1138" s="36"/>
      <c r="X1138" s="36"/>
      <c r="Y1138" s="36"/>
      <c r="Z1138" s="36"/>
      <c r="AA1138" s="36"/>
      <c r="AB1138" s="36"/>
      <c r="AC1138" s="36"/>
      <c r="AD1138" s="36"/>
      <c r="AE1138" s="36"/>
      <c r="AR1138" s="206" t="s">
        <v>274</v>
      </c>
      <c r="AT1138" s="206" t="s">
        <v>269</v>
      </c>
      <c r="AU1138" s="206" t="s">
        <v>142</v>
      </c>
      <c r="AY1138" s="19" t="s">
        <v>267</v>
      </c>
      <c r="BE1138" s="207">
        <f>IF(N1138="základní",J1138,0)</f>
        <v>0</v>
      </c>
      <c r="BF1138" s="207">
        <f>IF(N1138="snížená",J1138,0)</f>
        <v>0</v>
      </c>
      <c r="BG1138" s="207">
        <f>IF(N1138="zákl. přenesená",J1138,0)</f>
        <v>0</v>
      </c>
      <c r="BH1138" s="207">
        <f>IF(N1138="sníž. přenesená",J1138,0)</f>
        <v>0</v>
      </c>
      <c r="BI1138" s="207">
        <f>IF(N1138="nulová",J1138,0)</f>
        <v>0</v>
      </c>
      <c r="BJ1138" s="19" t="s">
        <v>80</v>
      </c>
      <c r="BK1138" s="207">
        <f>ROUND(I1138*H1138,2)</f>
        <v>0</v>
      </c>
      <c r="BL1138" s="19" t="s">
        <v>274</v>
      </c>
      <c r="BM1138" s="206" t="s">
        <v>1332</v>
      </c>
    </row>
    <row r="1139" spans="1:65" s="2" customFormat="1" ht="48.75" x14ac:dyDescent="0.2">
      <c r="A1139" s="36"/>
      <c r="B1139" s="37"/>
      <c r="C1139" s="38"/>
      <c r="D1139" s="208" t="s">
        <v>276</v>
      </c>
      <c r="E1139" s="38"/>
      <c r="F1139" s="209" t="s">
        <v>1326</v>
      </c>
      <c r="G1139" s="38"/>
      <c r="H1139" s="38"/>
      <c r="I1139" s="118"/>
      <c r="J1139" s="38"/>
      <c r="K1139" s="38"/>
      <c r="L1139" s="41"/>
      <c r="M1139" s="210"/>
      <c r="N1139" s="211"/>
      <c r="O1139" s="66"/>
      <c r="P1139" s="66"/>
      <c r="Q1139" s="66"/>
      <c r="R1139" s="66"/>
      <c r="S1139" s="66"/>
      <c r="T1139" s="67"/>
      <c r="U1139" s="36"/>
      <c r="V1139" s="36"/>
      <c r="W1139" s="36"/>
      <c r="X1139" s="36"/>
      <c r="Y1139" s="36"/>
      <c r="Z1139" s="36"/>
      <c r="AA1139" s="36"/>
      <c r="AB1139" s="36"/>
      <c r="AC1139" s="36"/>
      <c r="AD1139" s="36"/>
      <c r="AE1139" s="36"/>
      <c r="AT1139" s="19" t="s">
        <v>276</v>
      </c>
      <c r="AU1139" s="19" t="s">
        <v>142</v>
      </c>
    </row>
    <row r="1140" spans="1:65" s="14" customFormat="1" x14ac:dyDescent="0.2">
      <c r="B1140" s="222"/>
      <c r="C1140" s="223"/>
      <c r="D1140" s="208" t="s">
        <v>278</v>
      </c>
      <c r="E1140" s="224" t="s">
        <v>21</v>
      </c>
      <c r="F1140" s="225" t="s">
        <v>1333</v>
      </c>
      <c r="G1140" s="223"/>
      <c r="H1140" s="226">
        <v>750</v>
      </c>
      <c r="I1140" s="227"/>
      <c r="J1140" s="223"/>
      <c r="K1140" s="223"/>
      <c r="L1140" s="228"/>
      <c r="M1140" s="229"/>
      <c r="N1140" s="230"/>
      <c r="O1140" s="230"/>
      <c r="P1140" s="230"/>
      <c r="Q1140" s="230"/>
      <c r="R1140" s="230"/>
      <c r="S1140" s="230"/>
      <c r="T1140" s="231"/>
      <c r="AT1140" s="232" t="s">
        <v>278</v>
      </c>
      <c r="AU1140" s="232" t="s">
        <v>142</v>
      </c>
      <c r="AV1140" s="14" t="s">
        <v>82</v>
      </c>
      <c r="AW1140" s="14" t="s">
        <v>35</v>
      </c>
      <c r="AX1140" s="14" t="s">
        <v>80</v>
      </c>
      <c r="AY1140" s="232" t="s">
        <v>267</v>
      </c>
    </row>
    <row r="1141" spans="1:65" s="2" customFormat="1" ht="16.5" customHeight="1" x14ac:dyDescent="0.2">
      <c r="A1141" s="36"/>
      <c r="B1141" s="37"/>
      <c r="C1141" s="195" t="s">
        <v>1334</v>
      </c>
      <c r="D1141" s="195" t="s">
        <v>269</v>
      </c>
      <c r="E1141" s="196" t="s">
        <v>1335</v>
      </c>
      <c r="F1141" s="197" t="s">
        <v>1336</v>
      </c>
      <c r="G1141" s="198" t="s">
        <v>296</v>
      </c>
      <c r="H1141" s="199">
        <v>15</v>
      </c>
      <c r="I1141" s="200"/>
      <c r="J1141" s="201">
        <f>ROUND(I1141*H1141,2)</f>
        <v>0</v>
      </c>
      <c r="K1141" s="197" t="s">
        <v>273</v>
      </c>
      <c r="L1141" s="41"/>
      <c r="M1141" s="202" t="s">
        <v>21</v>
      </c>
      <c r="N1141" s="203" t="s">
        <v>44</v>
      </c>
      <c r="O1141" s="66"/>
      <c r="P1141" s="204">
        <f>O1141*H1141</f>
        <v>0</v>
      </c>
      <c r="Q1141" s="204">
        <v>0</v>
      </c>
      <c r="R1141" s="204">
        <f>Q1141*H1141</f>
        <v>0</v>
      </c>
      <c r="S1141" s="204">
        <v>0</v>
      </c>
      <c r="T1141" s="205">
        <f>S1141*H1141</f>
        <v>0</v>
      </c>
      <c r="U1141" s="36"/>
      <c r="V1141" s="36"/>
      <c r="W1141" s="36"/>
      <c r="X1141" s="36"/>
      <c r="Y1141" s="36"/>
      <c r="Z1141" s="36"/>
      <c r="AA1141" s="36"/>
      <c r="AB1141" s="36"/>
      <c r="AC1141" s="36"/>
      <c r="AD1141" s="36"/>
      <c r="AE1141" s="36"/>
      <c r="AR1141" s="206" t="s">
        <v>274</v>
      </c>
      <c r="AT1141" s="206" t="s">
        <v>269</v>
      </c>
      <c r="AU1141" s="206" t="s">
        <v>142</v>
      </c>
      <c r="AY1141" s="19" t="s">
        <v>267</v>
      </c>
      <c r="BE1141" s="207">
        <f>IF(N1141="základní",J1141,0)</f>
        <v>0</v>
      </c>
      <c r="BF1141" s="207">
        <f>IF(N1141="snížená",J1141,0)</f>
        <v>0</v>
      </c>
      <c r="BG1141" s="207">
        <f>IF(N1141="zákl. přenesená",J1141,0)</f>
        <v>0</v>
      </c>
      <c r="BH1141" s="207">
        <f>IF(N1141="sníž. přenesená",J1141,0)</f>
        <v>0</v>
      </c>
      <c r="BI1141" s="207">
        <f>IF(N1141="nulová",J1141,0)</f>
        <v>0</v>
      </c>
      <c r="BJ1141" s="19" t="s">
        <v>80</v>
      </c>
      <c r="BK1141" s="207">
        <f>ROUND(I1141*H1141,2)</f>
        <v>0</v>
      </c>
      <c r="BL1141" s="19" t="s">
        <v>274</v>
      </c>
      <c r="BM1141" s="206" t="s">
        <v>1337</v>
      </c>
    </row>
    <row r="1142" spans="1:65" s="2" customFormat="1" ht="39" x14ac:dyDescent="0.2">
      <c r="A1142" s="36"/>
      <c r="B1142" s="37"/>
      <c r="C1142" s="38"/>
      <c r="D1142" s="208" t="s">
        <v>276</v>
      </c>
      <c r="E1142" s="38"/>
      <c r="F1142" s="209" t="s">
        <v>1338</v>
      </c>
      <c r="G1142" s="38"/>
      <c r="H1142" s="38"/>
      <c r="I1142" s="118"/>
      <c r="J1142" s="38"/>
      <c r="K1142" s="38"/>
      <c r="L1142" s="41"/>
      <c r="M1142" s="210"/>
      <c r="N1142" s="211"/>
      <c r="O1142" s="66"/>
      <c r="P1142" s="66"/>
      <c r="Q1142" s="66"/>
      <c r="R1142" s="66"/>
      <c r="S1142" s="66"/>
      <c r="T1142" s="67"/>
      <c r="U1142" s="36"/>
      <c r="V1142" s="36"/>
      <c r="W1142" s="36"/>
      <c r="X1142" s="36"/>
      <c r="Y1142" s="36"/>
      <c r="Z1142" s="36"/>
      <c r="AA1142" s="36"/>
      <c r="AB1142" s="36"/>
      <c r="AC1142" s="36"/>
      <c r="AD1142" s="36"/>
      <c r="AE1142" s="36"/>
      <c r="AT1142" s="19" t="s">
        <v>276</v>
      </c>
      <c r="AU1142" s="19" t="s">
        <v>142</v>
      </c>
    </row>
    <row r="1143" spans="1:65" s="14" customFormat="1" x14ac:dyDescent="0.2">
      <c r="B1143" s="222"/>
      <c r="C1143" s="223"/>
      <c r="D1143" s="208" t="s">
        <v>278</v>
      </c>
      <c r="E1143" s="224" t="s">
        <v>21</v>
      </c>
      <c r="F1143" s="225" t="s">
        <v>1328</v>
      </c>
      <c r="G1143" s="223"/>
      <c r="H1143" s="226">
        <v>15</v>
      </c>
      <c r="I1143" s="227"/>
      <c r="J1143" s="223"/>
      <c r="K1143" s="223"/>
      <c r="L1143" s="228"/>
      <c r="M1143" s="229"/>
      <c r="N1143" s="230"/>
      <c r="O1143" s="230"/>
      <c r="P1143" s="230"/>
      <c r="Q1143" s="230"/>
      <c r="R1143" s="230"/>
      <c r="S1143" s="230"/>
      <c r="T1143" s="231"/>
      <c r="AT1143" s="232" t="s">
        <v>278</v>
      </c>
      <c r="AU1143" s="232" t="s">
        <v>142</v>
      </c>
      <c r="AV1143" s="14" t="s">
        <v>82</v>
      </c>
      <c r="AW1143" s="14" t="s">
        <v>35</v>
      </c>
      <c r="AX1143" s="14" t="s">
        <v>80</v>
      </c>
      <c r="AY1143" s="232" t="s">
        <v>267</v>
      </c>
    </row>
    <row r="1144" spans="1:65" s="2" customFormat="1" ht="21.75" customHeight="1" x14ac:dyDescent="0.2">
      <c r="A1144" s="36"/>
      <c r="B1144" s="37"/>
      <c r="C1144" s="195" t="s">
        <v>1339</v>
      </c>
      <c r="D1144" s="195" t="s">
        <v>269</v>
      </c>
      <c r="E1144" s="196" t="s">
        <v>1340</v>
      </c>
      <c r="F1144" s="197" t="s">
        <v>1341</v>
      </c>
      <c r="G1144" s="198" t="s">
        <v>272</v>
      </c>
      <c r="H1144" s="199">
        <v>138.58000000000001</v>
      </c>
      <c r="I1144" s="200"/>
      <c r="J1144" s="201">
        <f>ROUND(I1144*H1144,2)</f>
        <v>0</v>
      </c>
      <c r="K1144" s="197" t="s">
        <v>273</v>
      </c>
      <c r="L1144" s="41"/>
      <c r="M1144" s="202" t="s">
        <v>21</v>
      </c>
      <c r="N1144" s="203" t="s">
        <v>44</v>
      </c>
      <c r="O1144" s="66"/>
      <c r="P1144" s="204">
        <f>O1144*H1144</f>
        <v>0</v>
      </c>
      <c r="Q1144" s="204">
        <v>1.2999999999999999E-4</v>
      </c>
      <c r="R1144" s="204">
        <f>Q1144*H1144</f>
        <v>1.8015400000000001E-2</v>
      </c>
      <c r="S1144" s="204">
        <v>0</v>
      </c>
      <c r="T1144" s="205">
        <f>S1144*H1144</f>
        <v>0</v>
      </c>
      <c r="U1144" s="36"/>
      <c r="V1144" s="36"/>
      <c r="W1144" s="36"/>
      <c r="X1144" s="36"/>
      <c r="Y1144" s="36"/>
      <c r="Z1144" s="36"/>
      <c r="AA1144" s="36"/>
      <c r="AB1144" s="36"/>
      <c r="AC1144" s="36"/>
      <c r="AD1144" s="36"/>
      <c r="AE1144" s="36"/>
      <c r="AR1144" s="206" t="s">
        <v>274</v>
      </c>
      <c r="AT1144" s="206" t="s">
        <v>269</v>
      </c>
      <c r="AU1144" s="206" t="s">
        <v>142</v>
      </c>
      <c r="AY1144" s="19" t="s">
        <v>267</v>
      </c>
      <c r="BE1144" s="207">
        <f>IF(N1144="základní",J1144,0)</f>
        <v>0</v>
      </c>
      <c r="BF1144" s="207">
        <f>IF(N1144="snížená",J1144,0)</f>
        <v>0</v>
      </c>
      <c r="BG1144" s="207">
        <f>IF(N1144="zákl. přenesená",J1144,0)</f>
        <v>0</v>
      </c>
      <c r="BH1144" s="207">
        <f>IF(N1144="sníž. přenesená",J1144,0)</f>
        <v>0</v>
      </c>
      <c r="BI1144" s="207">
        <f>IF(N1144="nulová",J1144,0)</f>
        <v>0</v>
      </c>
      <c r="BJ1144" s="19" t="s">
        <v>80</v>
      </c>
      <c r="BK1144" s="207">
        <f>ROUND(I1144*H1144,2)</f>
        <v>0</v>
      </c>
      <c r="BL1144" s="19" t="s">
        <v>274</v>
      </c>
      <c r="BM1144" s="206" t="s">
        <v>1342</v>
      </c>
    </row>
    <row r="1145" spans="1:65" s="2" customFormat="1" ht="48.75" x14ac:dyDescent="0.2">
      <c r="A1145" s="36"/>
      <c r="B1145" s="37"/>
      <c r="C1145" s="38"/>
      <c r="D1145" s="208" t="s">
        <v>276</v>
      </c>
      <c r="E1145" s="38"/>
      <c r="F1145" s="209" t="s">
        <v>1343</v>
      </c>
      <c r="G1145" s="38"/>
      <c r="H1145" s="38"/>
      <c r="I1145" s="118"/>
      <c r="J1145" s="38"/>
      <c r="K1145" s="38"/>
      <c r="L1145" s="41"/>
      <c r="M1145" s="210"/>
      <c r="N1145" s="211"/>
      <c r="O1145" s="66"/>
      <c r="P1145" s="66"/>
      <c r="Q1145" s="66"/>
      <c r="R1145" s="66"/>
      <c r="S1145" s="66"/>
      <c r="T1145" s="67"/>
      <c r="U1145" s="36"/>
      <c r="V1145" s="36"/>
      <c r="W1145" s="36"/>
      <c r="X1145" s="36"/>
      <c r="Y1145" s="36"/>
      <c r="Z1145" s="36"/>
      <c r="AA1145" s="36"/>
      <c r="AB1145" s="36"/>
      <c r="AC1145" s="36"/>
      <c r="AD1145" s="36"/>
      <c r="AE1145" s="36"/>
      <c r="AT1145" s="19" t="s">
        <v>276</v>
      </c>
      <c r="AU1145" s="19" t="s">
        <v>142</v>
      </c>
    </row>
    <row r="1146" spans="1:65" s="13" customFormat="1" x14ac:dyDescent="0.2">
      <c r="B1146" s="212"/>
      <c r="C1146" s="213"/>
      <c r="D1146" s="208" t="s">
        <v>278</v>
      </c>
      <c r="E1146" s="214" t="s">
        <v>21</v>
      </c>
      <c r="F1146" s="215" t="s">
        <v>1344</v>
      </c>
      <c r="G1146" s="213"/>
      <c r="H1146" s="214" t="s">
        <v>21</v>
      </c>
      <c r="I1146" s="216"/>
      <c r="J1146" s="213"/>
      <c r="K1146" s="213"/>
      <c r="L1146" s="217"/>
      <c r="M1146" s="218"/>
      <c r="N1146" s="219"/>
      <c r="O1146" s="219"/>
      <c r="P1146" s="219"/>
      <c r="Q1146" s="219"/>
      <c r="R1146" s="219"/>
      <c r="S1146" s="219"/>
      <c r="T1146" s="220"/>
      <c r="AT1146" s="221" t="s">
        <v>278</v>
      </c>
      <c r="AU1146" s="221" t="s">
        <v>142</v>
      </c>
      <c r="AV1146" s="13" t="s">
        <v>80</v>
      </c>
      <c r="AW1146" s="13" t="s">
        <v>35</v>
      </c>
      <c r="AX1146" s="13" t="s">
        <v>73</v>
      </c>
      <c r="AY1146" s="221" t="s">
        <v>267</v>
      </c>
    </row>
    <row r="1147" spans="1:65" s="13" customFormat="1" x14ac:dyDescent="0.2">
      <c r="B1147" s="212"/>
      <c r="C1147" s="213"/>
      <c r="D1147" s="208" t="s">
        <v>278</v>
      </c>
      <c r="E1147" s="214" t="s">
        <v>21</v>
      </c>
      <c r="F1147" s="215" t="s">
        <v>586</v>
      </c>
      <c r="G1147" s="213"/>
      <c r="H1147" s="214" t="s">
        <v>21</v>
      </c>
      <c r="I1147" s="216"/>
      <c r="J1147" s="213"/>
      <c r="K1147" s="213"/>
      <c r="L1147" s="217"/>
      <c r="M1147" s="218"/>
      <c r="N1147" s="219"/>
      <c r="O1147" s="219"/>
      <c r="P1147" s="219"/>
      <c r="Q1147" s="219"/>
      <c r="R1147" s="219"/>
      <c r="S1147" s="219"/>
      <c r="T1147" s="220"/>
      <c r="AT1147" s="221" t="s">
        <v>278</v>
      </c>
      <c r="AU1147" s="221" t="s">
        <v>142</v>
      </c>
      <c r="AV1147" s="13" t="s">
        <v>80</v>
      </c>
      <c r="AW1147" s="13" t="s">
        <v>35</v>
      </c>
      <c r="AX1147" s="13" t="s">
        <v>73</v>
      </c>
      <c r="AY1147" s="221" t="s">
        <v>267</v>
      </c>
    </row>
    <row r="1148" spans="1:65" s="14" customFormat="1" x14ac:dyDescent="0.2">
      <c r="B1148" s="222"/>
      <c r="C1148" s="223"/>
      <c r="D1148" s="208" t="s">
        <v>278</v>
      </c>
      <c r="E1148" s="224" t="s">
        <v>21</v>
      </c>
      <c r="F1148" s="225" t="s">
        <v>1345</v>
      </c>
      <c r="G1148" s="223"/>
      <c r="H1148" s="226">
        <v>51.2</v>
      </c>
      <c r="I1148" s="227"/>
      <c r="J1148" s="223"/>
      <c r="K1148" s="223"/>
      <c r="L1148" s="228"/>
      <c r="M1148" s="229"/>
      <c r="N1148" s="230"/>
      <c r="O1148" s="230"/>
      <c r="P1148" s="230"/>
      <c r="Q1148" s="230"/>
      <c r="R1148" s="230"/>
      <c r="S1148" s="230"/>
      <c r="T1148" s="231"/>
      <c r="AT1148" s="232" t="s">
        <v>278</v>
      </c>
      <c r="AU1148" s="232" t="s">
        <v>142</v>
      </c>
      <c r="AV1148" s="14" t="s">
        <v>82</v>
      </c>
      <c r="AW1148" s="14" t="s">
        <v>35</v>
      </c>
      <c r="AX1148" s="14" t="s">
        <v>73</v>
      </c>
      <c r="AY1148" s="232" t="s">
        <v>267</v>
      </c>
    </row>
    <row r="1149" spans="1:65" s="13" customFormat="1" x14ac:dyDescent="0.2">
      <c r="B1149" s="212"/>
      <c r="C1149" s="213"/>
      <c r="D1149" s="208" t="s">
        <v>278</v>
      </c>
      <c r="E1149" s="214" t="s">
        <v>21</v>
      </c>
      <c r="F1149" s="215" t="s">
        <v>602</v>
      </c>
      <c r="G1149" s="213"/>
      <c r="H1149" s="214" t="s">
        <v>21</v>
      </c>
      <c r="I1149" s="216"/>
      <c r="J1149" s="213"/>
      <c r="K1149" s="213"/>
      <c r="L1149" s="217"/>
      <c r="M1149" s="218"/>
      <c r="N1149" s="219"/>
      <c r="O1149" s="219"/>
      <c r="P1149" s="219"/>
      <c r="Q1149" s="219"/>
      <c r="R1149" s="219"/>
      <c r="S1149" s="219"/>
      <c r="T1149" s="220"/>
      <c r="AT1149" s="221" t="s">
        <v>278</v>
      </c>
      <c r="AU1149" s="221" t="s">
        <v>142</v>
      </c>
      <c r="AV1149" s="13" t="s">
        <v>80</v>
      </c>
      <c r="AW1149" s="13" t="s">
        <v>35</v>
      </c>
      <c r="AX1149" s="13" t="s">
        <v>73</v>
      </c>
      <c r="AY1149" s="221" t="s">
        <v>267</v>
      </c>
    </row>
    <row r="1150" spans="1:65" s="14" customFormat="1" x14ac:dyDescent="0.2">
      <c r="B1150" s="222"/>
      <c r="C1150" s="223"/>
      <c r="D1150" s="208" t="s">
        <v>278</v>
      </c>
      <c r="E1150" s="224" t="s">
        <v>21</v>
      </c>
      <c r="F1150" s="225" t="s">
        <v>1346</v>
      </c>
      <c r="G1150" s="223"/>
      <c r="H1150" s="226">
        <v>87.38</v>
      </c>
      <c r="I1150" s="227"/>
      <c r="J1150" s="223"/>
      <c r="K1150" s="223"/>
      <c r="L1150" s="228"/>
      <c r="M1150" s="229"/>
      <c r="N1150" s="230"/>
      <c r="O1150" s="230"/>
      <c r="P1150" s="230"/>
      <c r="Q1150" s="230"/>
      <c r="R1150" s="230"/>
      <c r="S1150" s="230"/>
      <c r="T1150" s="231"/>
      <c r="AT1150" s="232" t="s">
        <v>278</v>
      </c>
      <c r="AU1150" s="232" t="s">
        <v>142</v>
      </c>
      <c r="AV1150" s="14" t="s">
        <v>82</v>
      </c>
      <c r="AW1150" s="14" t="s">
        <v>35</v>
      </c>
      <c r="AX1150" s="14" t="s">
        <v>73</v>
      </c>
      <c r="AY1150" s="232" t="s">
        <v>267</v>
      </c>
    </row>
    <row r="1151" spans="1:65" s="16" customFormat="1" x14ac:dyDescent="0.2">
      <c r="B1151" s="244"/>
      <c r="C1151" s="245"/>
      <c r="D1151" s="208" t="s">
        <v>278</v>
      </c>
      <c r="E1151" s="246" t="s">
        <v>21</v>
      </c>
      <c r="F1151" s="247" t="s">
        <v>355</v>
      </c>
      <c r="G1151" s="245"/>
      <c r="H1151" s="248">
        <v>138.58000000000001</v>
      </c>
      <c r="I1151" s="249"/>
      <c r="J1151" s="245"/>
      <c r="K1151" s="245"/>
      <c r="L1151" s="250"/>
      <c r="M1151" s="251"/>
      <c r="N1151" s="252"/>
      <c r="O1151" s="252"/>
      <c r="P1151" s="252"/>
      <c r="Q1151" s="252"/>
      <c r="R1151" s="252"/>
      <c r="S1151" s="252"/>
      <c r="T1151" s="253"/>
      <c r="AT1151" s="254" t="s">
        <v>278</v>
      </c>
      <c r="AU1151" s="254" t="s">
        <v>142</v>
      </c>
      <c r="AV1151" s="16" t="s">
        <v>274</v>
      </c>
      <c r="AW1151" s="16" t="s">
        <v>35</v>
      </c>
      <c r="AX1151" s="16" t="s">
        <v>80</v>
      </c>
      <c r="AY1151" s="254" t="s">
        <v>267</v>
      </c>
    </row>
    <row r="1152" spans="1:65" s="2" customFormat="1" ht="16.5" customHeight="1" x14ac:dyDescent="0.2">
      <c r="A1152" s="36"/>
      <c r="B1152" s="37"/>
      <c r="C1152" s="195" t="s">
        <v>1347</v>
      </c>
      <c r="D1152" s="195" t="s">
        <v>269</v>
      </c>
      <c r="E1152" s="196" t="s">
        <v>1348</v>
      </c>
      <c r="F1152" s="197" t="s">
        <v>1349</v>
      </c>
      <c r="G1152" s="198" t="s">
        <v>1350</v>
      </c>
      <c r="H1152" s="199">
        <v>1</v>
      </c>
      <c r="I1152" s="200"/>
      <c r="J1152" s="201">
        <f>ROUND(I1152*H1152,2)</f>
        <v>0</v>
      </c>
      <c r="K1152" s="197" t="s">
        <v>273</v>
      </c>
      <c r="L1152" s="41"/>
      <c r="M1152" s="202" t="s">
        <v>21</v>
      </c>
      <c r="N1152" s="203" t="s">
        <v>44</v>
      </c>
      <c r="O1152" s="66"/>
      <c r="P1152" s="204">
        <f>O1152*H1152</f>
        <v>0</v>
      </c>
      <c r="Q1152" s="204">
        <v>0</v>
      </c>
      <c r="R1152" s="204">
        <f>Q1152*H1152</f>
        <v>0</v>
      </c>
      <c r="S1152" s="204">
        <v>0</v>
      </c>
      <c r="T1152" s="205">
        <f>S1152*H1152</f>
        <v>0</v>
      </c>
      <c r="U1152" s="36"/>
      <c r="V1152" s="36"/>
      <c r="W1152" s="36"/>
      <c r="X1152" s="36"/>
      <c r="Y1152" s="36"/>
      <c r="Z1152" s="36"/>
      <c r="AA1152" s="36"/>
      <c r="AB1152" s="36"/>
      <c r="AC1152" s="36"/>
      <c r="AD1152" s="36"/>
      <c r="AE1152" s="36"/>
      <c r="AR1152" s="206" t="s">
        <v>274</v>
      </c>
      <c r="AT1152" s="206" t="s">
        <v>269</v>
      </c>
      <c r="AU1152" s="206" t="s">
        <v>142</v>
      </c>
      <c r="AY1152" s="19" t="s">
        <v>267</v>
      </c>
      <c r="BE1152" s="207">
        <f>IF(N1152="základní",J1152,0)</f>
        <v>0</v>
      </c>
      <c r="BF1152" s="207">
        <f>IF(N1152="snížená",J1152,0)</f>
        <v>0</v>
      </c>
      <c r="BG1152" s="207">
        <f>IF(N1152="zákl. přenesená",J1152,0)</f>
        <v>0</v>
      </c>
      <c r="BH1152" s="207">
        <f>IF(N1152="sníž. přenesená",J1152,0)</f>
        <v>0</v>
      </c>
      <c r="BI1152" s="207">
        <f>IF(N1152="nulová",J1152,0)</f>
        <v>0</v>
      </c>
      <c r="BJ1152" s="19" t="s">
        <v>80</v>
      </c>
      <c r="BK1152" s="207">
        <f>ROUND(I1152*H1152,2)</f>
        <v>0</v>
      </c>
      <c r="BL1152" s="19" t="s">
        <v>274</v>
      </c>
      <c r="BM1152" s="206" t="s">
        <v>1351</v>
      </c>
    </row>
    <row r="1153" spans="1:65" s="2" customFormat="1" ht="39" x14ac:dyDescent="0.2">
      <c r="A1153" s="36"/>
      <c r="B1153" s="37"/>
      <c r="C1153" s="38"/>
      <c r="D1153" s="208" t="s">
        <v>276</v>
      </c>
      <c r="E1153" s="38"/>
      <c r="F1153" s="209" t="s">
        <v>1352</v>
      </c>
      <c r="G1153" s="38"/>
      <c r="H1153" s="38"/>
      <c r="I1153" s="118"/>
      <c r="J1153" s="38"/>
      <c r="K1153" s="38"/>
      <c r="L1153" s="41"/>
      <c r="M1153" s="210"/>
      <c r="N1153" s="211"/>
      <c r="O1153" s="66"/>
      <c r="P1153" s="66"/>
      <c r="Q1153" s="66"/>
      <c r="R1153" s="66"/>
      <c r="S1153" s="66"/>
      <c r="T1153" s="67"/>
      <c r="U1153" s="36"/>
      <c r="V1153" s="36"/>
      <c r="W1153" s="36"/>
      <c r="X1153" s="36"/>
      <c r="Y1153" s="36"/>
      <c r="Z1153" s="36"/>
      <c r="AA1153" s="36"/>
      <c r="AB1153" s="36"/>
      <c r="AC1153" s="36"/>
      <c r="AD1153" s="36"/>
      <c r="AE1153" s="36"/>
      <c r="AT1153" s="19" t="s">
        <v>276</v>
      </c>
      <c r="AU1153" s="19" t="s">
        <v>142</v>
      </c>
    </row>
    <row r="1154" spans="1:65" s="12" customFormat="1" ht="20.85" customHeight="1" x14ac:dyDescent="0.2">
      <c r="B1154" s="179"/>
      <c r="C1154" s="180"/>
      <c r="D1154" s="181" t="s">
        <v>72</v>
      </c>
      <c r="E1154" s="193" t="s">
        <v>1189</v>
      </c>
      <c r="F1154" s="193" t="s">
        <v>1353</v>
      </c>
      <c r="G1154" s="180"/>
      <c r="H1154" s="180"/>
      <c r="I1154" s="183"/>
      <c r="J1154" s="194">
        <f>BK1154</f>
        <v>0</v>
      </c>
      <c r="K1154" s="180"/>
      <c r="L1154" s="185"/>
      <c r="M1154" s="186"/>
      <c r="N1154" s="187"/>
      <c r="O1154" s="187"/>
      <c r="P1154" s="188">
        <f>SUM(P1155:P1187)</f>
        <v>0</v>
      </c>
      <c r="Q1154" s="187"/>
      <c r="R1154" s="188">
        <f>SUM(R1155:R1187)</f>
        <v>15.811966719999999</v>
      </c>
      <c r="S1154" s="187"/>
      <c r="T1154" s="189">
        <f>SUM(T1155:T1187)</f>
        <v>0</v>
      </c>
      <c r="AR1154" s="190" t="s">
        <v>80</v>
      </c>
      <c r="AT1154" s="191" t="s">
        <v>72</v>
      </c>
      <c r="AU1154" s="191" t="s">
        <v>82</v>
      </c>
      <c r="AY1154" s="190" t="s">
        <v>267</v>
      </c>
      <c r="BK1154" s="192">
        <f>SUM(BK1155:BK1187)</f>
        <v>0</v>
      </c>
    </row>
    <row r="1155" spans="1:65" s="2" customFormat="1" ht="21.75" customHeight="1" x14ac:dyDescent="0.2">
      <c r="A1155" s="36"/>
      <c r="B1155" s="37"/>
      <c r="C1155" s="195" t="s">
        <v>1354</v>
      </c>
      <c r="D1155" s="195" t="s">
        <v>269</v>
      </c>
      <c r="E1155" s="196" t="s">
        <v>1355</v>
      </c>
      <c r="F1155" s="197" t="s">
        <v>1356</v>
      </c>
      <c r="G1155" s="198" t="s">
        <v>272</v>
      </c>
      <c r="H1155" s="199">
        <v>544.34299999999996</v>
      </c>
      <c r="I1155" s="200"/>
      <c r="J1155" s="201">
        <f>ROUND(I1155*H1155,2)</f>
        <v>0</v>
      </c>
      <c r="K1155" s="197" t="s">
        <v>273</v>
      </c>
      <c r="L1155" s="41"/>
      <c r="M1155" s="202" t="s">
        <v>21</v>
      </c>
      <c r="N1155" s="203" t="s">
        <v>44</v>
      </c>
      <c r="O1155" s="66"/>
      <c r="P1155" s="204">
        <f>O1155*H1155</f>
        <v>0</v>
      </c>
      <c r="Q1155" s="204">
        <v>4.0000000000000003E-5</v>
      </c>
      <c r="R1155" s="204">
        <f>Q1155*H1155</f>
        <v>2.177372E-2</v>
      </c>
      <c r="S1155" s="204">
        <v>0</v>
      </c>
      <c r="T1155" s="205">
        <f>S1155*H1155</f>
        <v>0</v>
      </c>
      <c r="U1155" s="36"/>
      <c r="V1155" s="36"/>
      <c r="W1155" s="36"/>
      <c r="X1155" s="36"/>
      <c r="Y1155" s="36"/>
      <c r="Z1155" s="36"/>
      <c r="AA1155" s="36"/>
      <c r="AB1155" s="36"/>
      <c r="AC1155" s="36"/>
      <c r="AD1155" s="36"/>
      <c r="AE1155" s="36"/>
      <c r="AR1155" s="206" t="s">
        <v>274</v>
      </c>
      <c r="AT1155" s="206" t="s">
        <v>269</v>
      </c>
      <c r="AU1155" s="206" t="s">
        <v>142</v>
      </c>
      <c r="AY1155" s="19" t="s">
        <v>267</v>
      </c>
      <c r="BE1155" s="207">
        <f>IF(N1155="základní",J1155,0)</f>
        <v>0</v>
      </c>
      <c r="BF1155" s="207">
        <f>IF(N1155="snížená",J1155,0)</f>
        <v>0</v>
      </c>
      <c r="BG1155" s="207">
        <f>IF(N1155="zákl. přenesená",J1155,0)</f>
        <v>0</v>
      </c>
      <c r="BH1155" s="207">
        <f>IF(N1155="sníž. přenesená",J1155,0)</f>
        <v>0</v>
      </c>
      <c r="BI1155" s="207">
        <f>IF(N1155="nulová",J1155,0)</f>
        <v>0</v>
      </c>
      <c r="BJ1155" s="19" t="s">
        <v>80</v>
      </c>
      <c r="BK1155" s="207">
        <f>ROUND(I1155*H1155,2)</f>
        <v>0</v>
      </c>
      <c r="BL1155" s="19" t="s">
        <v>274</v>
      </c>
      <c r="BM1155" s="206" t="s">
        <v>1357</v>
      </c>
    </row>
    <row r="1156" spans="1:65" s="2" customFormat="1" ht="165.75" x14ac:dyDescent="0.2">
      <c r="A1156" s="36"/>
      <c r="B1156" s="37"/>
      <c r="C1156" s="38"/>
      <c r="D1156" s="208" t="s">
        <v>276</v>
      </c>
      <c r="E1156" s="38"/>
      <c r="F1156" s="209" t="s">
        <v>1358</v>
      </c>
      <c r="G1156" s="38"/>
      <c r="H1156" s="38"/>
      <c r="I1156" s="118"/>
      <c r="J1156" s="38"/>
      <c r="K1156" s="38"/>
      <c r="L1156" s="41"/>
      <c r="M1156" s="210"/>
      <c r="N1156" s="211"/>
      <c r="O1156" s="66"/>
      <c r="P1156" s="66"/>
      <c r="Q1156" s="66"/>
      <c r="R1156" s="66"/>
      <c r="S1156" s="66"/>
      <c r="T1156" s="67"/>
      <c r="U1156" s="36"/>
      <c r="V1156" s="36"/>
      <c r="W1156" s="36"/>
      <c r="X1156" s="36"/>
      <c r="Y1156" s="36"/>
      <c r="Z1156" s="36"/>
      <c r="AA1156" s="36"/>
      <c r="AB1156" s="36"/>
      <c r="AC1156" s="36"/>
      <c r="AD1156" s="36"/>
      <c r="AE1156" s="36"/>
      <c r="AT1156" s="19" t="s">
        <v>276</v>
      </c>
      <c r="AU1156" s="19" t="s">
        <v>142</v>
      </c>
    </row>
    <row r="1157" spans="1:65" s="13" customFormat="1" x14ac:dyDescent="0.2">
      <c r="B1157" s="212"/>
      <c r="C1157" s="213"/>
      <c r="D1157" s="208" t="s">
        <v>278</v>
      </c>
      <c r="E1157" s="214" t="s">
        <v>21</v>
      </c>
      <c r="F1157" s="215" t="s">
        <v>586</v>
      </c>
      <c r="G1157" s="213"/>
      <c r="H1157" s="214" t="s">
        <v>21</v>
      </c>
      <c r="I1157" s="216"/>
      <c r="J1157" s="213"/>
      <c r="K1157" s="213"/>
      <c r="L1157" s="217"/>
      <c r="M1157" s="218"/>
      <c r="N1157" s="219"/>
      <c r="O1157" s="219"/>
      <c r="P1157" s="219"/>
      <c r="Q1157" s="219"/>
      <c r="R1157" s="219"/>
      <c r="S1157" s="219"/>
      <c r="T1157" s="220"/>
      <c r="AT1157" s="221" t="s">
        <v>278</v>
      </c>
      <c r="AU1157" s="221" t="s">
        <v>142</v>
      </c>
      <c r="AV1157" s="13" t="s">
        <v>80</v>
      </c>
      <c r="AW1157" s="13" t="s">
        <v>35</v>
      </c>
      <c r="AX1157" s="13" t="s">
        <v>73</v>
      </c>
      <c r="AY1157" s="221" t="s">
        <v>267</v>
      </c>
    </row>
    <row r="1158" spans="1:65" s="14" customFormat="1" x14ac:dyDescent="0.2">
      <c r="B1158" s="222"/>
      <c r="C1158" s="223"/>
      <c r="D1158" s="208" t="s">
        <v>278</v>
      </c>
      <c r="E1158" s="224" t="s">
        <v>21</v>
      </c>
      <c r="F1158" s="225" t="s">
        <v>1359</v>
      </c>
      <c r="G1158" s="223"/>
      <c r="H1158" s="226">
        <v>467.93700000000001</v>
      </c>
      <c r="I1158" s="227"/>
      <c r="J1158" s="223"/>
      <c r="K1158" s="223"/>
      <c r="L1158" s="228"/>
      <c r="M1158" s="229"/>
      <c r="N1158" s="230"/>
      <c r="O1158" s="230"/>
      <c r="P1158" s="230"/>
      <c r="Q1158" s="230"/>
      <c r="R1158" s="230"/>
      <c r="S1158" s="230"/>
      <c r="T1158" s="231"/>
      <c r="AT1158" s="232" t="s">
        <v>278</v>
      </c>
      <c r="AU1158" s="232" t="s">
        <v>142</v>
      </c>
      <c r="AV1158" s="14" t="s">
        <v>82</v>
      </c>
      <c r="AW1158" s="14" t="s">
        <v>35</v>
      </c>
      <c r="AX1158" s="14" t="s">
        <v>73</v>
      </c>
      <c r="AY1158" s="232" t="s">
        <v>267</v>
      </c>
    </row>
    <row r="1159" spans="1:65" s="13" customFormat="1" x14ac:dyDescent="0.2">
      <c r="B1159" s="212"/>
      <c r="C1159" s="213"/>
      <c r="D1159" s="208" t="s">
        <v>278</v>
      </c>
      <c r="E1159" s="214" t="s">
        <v>21</v>
      </c>
      <c r="F1159" s="215" t="s">
        <v>1360</v>
      </c>
      <c r="G1159" s="213"/>
      <c r="H1159" s="214" t="s">
        <v>21</v>
      </c>
      <c r="I1159" s="216"/>
      <c r="J1159" s="213"/>
      <c r="K1159" s="213"/>
      <c r="L1159" s="217"/>
      <c r="M1159" s="218"/>
      <c r="N1159" s="219"/>
      <c r="O1159" s="219"/>
      <c r="P1159" s="219"/>
      <c r="Q1159" s="219"/>
      <c r="R1159" s="219"/>
      <c r="S1159" s="219"/>
      <c r="T1159" s="220"/>
      <c r="AT1159" s="221" t="s">
        <v>278</v>
      </c>
      <c r="AU1159" s="221" t="s">
        <v>142</v>
      </c>
      <c r="AV1159" s="13" t="s">
        <v>80</v>
      </c>
      <c r="AW1159" s="13" t="s">
        <v>35</v>
      </c>
      <c r="AX1159" s="13" t="s">
        <v>73</v>
      </c>
      <c r="AY1159" s="221" t="s">
        <v>267</v>
      </c>
    </row>
    <row r="1160" spans="1:65" s="14" customFormat="1" x14ac:dyDescent="0.2">
      <c r="B1160" s="222"/>
      <c r="C1160" s="223"/>
      <c r="D1160" s="208" t="s">
        <v>278</v>
      </c>
      <c r="E1160" s="224" t="s">
        <v>21</v>
      </c>
      <c r="F1160" s="225" t="s">
        <v>903</v>
      </c>
      <c r="G1160" s="223"/>
      <c r="H1160" s="226">
        <v>3.03</v>
      </c>
      <c r="I1160" s="227"/>
      <c r="J1160" s="223"/>
      <c r="K1160" s="223"/>
      <c r="L1160" s="228"/>
      <c r="M1160" s="229"/>
      <c r="N1160" s="230"/>
      <c r="O1160" s="230"/>
      <c r="P1160" s="230"/>
      <c r="Q1160" s="230"/>
      <c r="R1160" s="230"/>
      <c r="S1160" s="230"/>
      <c r="T1160" s="231"/>
      <c r="AT1160" s="232" t="s">
        <v>278</v>
      </c>
      <c r="AU1160" s="232" t="s">
        <v>142</v>
      </c>
      <c r="AV1160" s="14" t="s">
        <v>82</v>
      </c>
      <c r="AW1160" s="14" t="s">
        <v>35</v>
      </c>
      <c r="AX1160" s="14" t="s">
        <v>73</v>
      </c>
      <c r="AY1160" s="232" t="s">
        <v>267</v>
      </c>
    </row>
    <row r="1161" spans="1:65" s="14" customFormat="1" x14ac:dyDescent="0.2">
      <c r="B1161" s="222"/>
      <c r="C1161" s="223"/>
      <c r="D1161" s="208" t="s">
        <v>278</v>
      </c>
      <c r="E1161" s="224" t="s">
        <v>21</v>
      </c>
      <c r="F1161" s="225" t="s">
        <v>904</v>
      </c>
      <c r="G1161" s="223"/>
      <c r="H1161" s="226">
        <v>29.03</v>
      </c>
      <c r="I1161" s="227"/>
      <c r="J1161" s="223"/>
      <c r="K1161" s="223"/>
      <c r="L1161" s="228"/>
      <c r="M1161" s="229"/>
      <c r="N1161" s="230"/>
      <c r="O1161" s="230"/>
      <c r="P1161" s="230"/>
      <c r="Q1161" s="230"/>
      <c r="R1161" s="230"/>
      <c r="S1161" s="230"/>
      <c r="T1161" s="231"/>
      <c r="AT1161" s="232" t="s">
        <v>278</v>
      </c>
      <c r="AU1161" s="232" t="s">
        <v>142</v>
      </c>
      <c r="AV1161" s="14" t="s">
        <v>82</v>
      </c>
      <c r="AW1161" s="14" t="s">
        <v>35</v>
      </c>
      <c r="AX1161" s="14" t="s">
        <v>73</v>
      </c>
      <c r="AY1161" s="232" t="s">
        <v>267</v>
      </c>
    </row>
    <row r="1162" spans="1:65" s="14" customFormat="1" x14ac:dyDescent="0.2">
      <c r="B1162" s="222"/>
      <c r="C1162" s="223"/>
      <c r="D1162" s="208" t="s">
        <v>278</v>
      </c>
      <c r="E1162" s="224" t="s">
        <v>21</v>
      </c>
      <c r="F1162" s="225" t="s">
        <v>905</v>
      </c>
      <c r="G1162" s="223"/>
      <c r="H1162" s="226">
        <v>3.08</v>
      </c>
      <c r="I1162" s="227"/>
      <c r="J1162" s="223"/>
      <c r="K1162" s="223"/>
      <c r="L1162" s="228"/>
      <c r="M1162" s="229"/>
      <c r="N1162" s="230"/>
      <c r="O1162" s="230"/>
      <c r="P1162" s="230"/>
      <c r="Q1162" s="230"/>
      <c r="R1162" s="230"/>
      <c r="S1162" s="230"/>
      <c r="T1162" s="231"/>
      <c r="AT1162" s="232" t="s">
        <v>278</v>
      </c>
      <c r="AU1162" s="232" t="s">
        <v>142</v>
      </c>
      <c r="AV1162" s="14" t="s">
        <v>82</v>
      </c>
      <c r="AW1162" s="14" t="s">
        <v>35</v>
      </c>
      <c r="AX1162" s="14" t="s">
        <v>73</v>
      </c>
      <c r="AY1162" s="232" t="s">
        <v>267</v>
      </c>
    </row>
    <row r="1163" spans="1:65" s="13" customFormat="1" x14ac:dyDescent="0.2">
      <c r="B1163" s="212"/>
      <c r="C1163" s="213"/>
      <c r="D1163" s="208" t="s">
        <v>278</v>
      </c>
      <c r="E1163" s="214" t="s">
        <v>21</v>
      </c>
      <c r="F1163" s="215" t="s">
        <v>602</v>
      </c>
      <c r="G1163" s="213"/>
      <c r="H1163" s="214" t="s">
        <v>21</v>
      </c>
      <c r="I1163" s="216"/>
      <c r="J1163" s="213"/>
      <c r="K1163" s="213"/>
      <c r="L1163" s="217"/>
      <c r="M1163" s="218"/>
      <c r="N1163" s="219"/>
      <c r="O1163" s="219"/>
      <c r="P1163" s="219"/>
      <c r="Q1163" s="219"/>
      <c r="R1163" s="219"/>
      <c r="S1163" s="219"/>
      <c r="T1163" s="220"/>
      <c r="AT1163" s="221" t="s">
        <v>278</v>
      </c>
      <c r="AU1163" s="221" t="s">
        <v>142</v>
      </c>
      <c r="AV1163" s="13" t="s">
        <v>80</v>
      </c>
      <c r="AW1163" s="13" t="s">
        <v>35</v>
      </c>
      <c r="AX1163" s="13" t="s">
        <v>73</v>
      </c>
      <c r="AY1163" s="221" t="s">
        <v>267</v>
      </c>
    </row>
    <row r="1164" spans="1:65" s="14" customFormat="1" x14ac:dyDescent="0.2">
      <c r="B1164" s="222"/>
      <c r="C1164" s="223"/>
      <c r="D1164" s="208" t="s">
        <v>278</v>
      </c>
      <c r="E1164" s="224" t="s">
        <v>21</v>
      </c>
      <c r="F1164" s="225" t="s">
        <v>1359</v>
      </c>
      <c r="G1164" s="223"/>
      <c r="H1164" s="226">
        <v>467.93700000000001</v>
      </c>
      <c r="I1164" s="227"/>
      <c r="J1164" s="223"/>
      <c r="K1164" s="223"/>
      <c r="L1164" s="228"/>
      <c r="M1164" s="229"/>
      <c r="N1164" s="230"/>
      <c r="O1164" s="230"/>
      <c r="P1164" s="230"/>
      <c r="Q1164" s="230"/>
      <c r="R1164" s="230"/>
      <c r="S1164" s="230"/>
      <c r="T1164" s="231"/>
      <c r="AT1164" s="232" t="s">
        <v>278</v>
      </c>
      <c r="AU1164" s="232" t="s">
        <v>142</v>
      </c>
      <c r="AV1164" s="14" t="s">
        <v>82</v>
      </c>
      <c r="AW1164" s="14" t="s">
        <v>35</v>
      </c>
      <c r="AX1164" s="14" t="s">
        <v>73</v>
      </c>
      <c r="AY1164" s="232" t="s">
        <v>267</v>
      </c>
    </row>
    <row r="1165" spans="1:65" s="13" customFormat="1" x14ac:dyDescent="0.2">
      <c r="B1165" s="212"/>
      <c r="C1165" s="213"/>
      <c r="D1165" s="208" t="s">
        <v>278</v>
      </c>
      <c r="E1165" s="214" t="s">
        <v>21</v>
      </c>
      <c r="F1165" s="215" t="s">
        <v>1361</v>
      </c>
      <c r="G1165" s="213"/>
      <c r="H1165" s="214" t="s">
        <v>21</v>
      </c>
      <c r="I1165" s="216"/>
      <c r="J1165" s="213"/>
      <c r="K1165" s="213"/>
      <c r="L1165" s="217"/>
      <c r="M1165" s="218"/>
      <c r="N1165" s="219"/>
      <c r="O1165" s="219"/>
      <c r="P1165" s="219"/>
      <c r="Q1165" s="219"/>
      <c r="R1165" s="219"/>
      <c r="S1165" s="219"/>
      <c r="T1165" s="220"/>
      <c r="AT1165" s="221" t="s">
        <v>278</v>
      </c>
      <c r="AU1165" s="221" t="s">
        <v>142</v>
      </c>
      <c r="AV1165" s="13" t="s">
        <v>80</v>
      </c>
      <c r="AW1165" s="13" t="s">
        <v>35</v>
      </c>
      <c r="AX1165" s="13" t="s">
        <v>73</v>
      </c>
      <c r="AY1165" s="221" t="s">
        <v>267</v>
      </c>
    </row>
    <row r="1166" spans="1:65" s="14" customFormat="1" x14ac:dyDescent="0.2">
      <c r="B1166" s="222"/>
      <c r="C1166" s="223"/>
      <c r="D1166" s="208" t="s">
        <v>278</v>
      </c>
      <c r="E1166" s="224" t="s">
        <v>21</v>
      </c>
      <c r="F1166" s="225" t="s">
        <v>1362</v>
      </c>
      <c r="G1166" s="223"/>
      <c r="H1166" s="226">
        <v>-582.65</v>
      </c>
      <c r="I1166" s="227"/>
      <c r="J1166" s="223"/>
      <c r="K1166" s="223"/>
      <c r="L1166" s="228"/>
      <c r="M1166" s="229"/>
      <c r="N1166" s="230"/>
      <c r="O1166" s="230"/>
      <c r="P1166" s="230"/>
      <c r="Q1166" s="230"/>
      <c r="R1166" s="230"/>
      <c r="S1166" s="230"/>
      <c r="T1166" s="231"/>
      <c r="AT1166" s="232" t="s">
        <v>278</v>
      </c>
      <c r="AU1166" s="232" t="s">
        <v>142</v>
      </c>
      <c r="AV1166" s="14" t="s">
        <v>82</v>
      </c>
      <c r="AW1166" s="14" t="s">
        <v>35</v>
      </c>
      <c r="AX1166" s="14" t="s">
        <v>73</v>
      </c>
      <c r="AY1166" s="232" t="s">
        <v>267</v>
      </c>
    </row>
    <row r="1167" spans="1:65" s="13" customFormat="1" x14ac:dyDescent="0.2">
      <c r="B1167" s="212"/>
      <c r="C1167" s="213"/>
      <c r="D1167" s="208" t="s">
        <v>278</v>
      </c>
      <c r="E1167" s="214" t="s">
        <v>21</v>
      </c>
      <c r="F1167" s="215" t="s">
        <v>1363</v>
      </c>
      <c r="G1167" s="213"/>
      <c r="H1167" s="214" t="s">
        <v>21</v>
      </c>
      <c r="I1167" s="216"/>
      <c r="J1167" s="213"/>
      <c r="K1167" s="213"/>
      <c r="L1167" s="217"/>
      <c r="M1167" s="218"/>
      <c r="N1167" s="219"/>
      <c r="O1167" s="219"/>
      <c r="P1167" s="219"/>
      <c r="Q1167" s="219"/>
      <c r="R1167" s="219"/>
      <c r="S1167" s="219"/>
      <c r="T1167" s="220"/>
      <c r="AT1167" s="221" t="s">
        <v>278</v>
      </c>
      <c r="AU1167" s="221" t="s">
        <v>142</v>
      </c>
      <c r="AV1167" s="13" t="s">
        <v>80</v>
      </c>
      <c r="AW1167" s="13" t="s">
        <v>35</v>
      </c>
      <c r="AX1167" s="13" t="s">
        <v>73</v>
      </c>
      <c r="AY1167" s="221" t="s">
        <v>267</v>
      </c>
    </row>
    <row r="1168" spans="1:65" s="14" customFormat="1" x14ac:dyDescent="0.2">
      <c r="B1168" s="222"/>
      <c r="C1168" s="223"/>
      <c r="D1168" s="208" t="s">
        <v>278</v>
      </c>
      <c r="E1168" s="224" t="s">
        <v>21</v>
      </c>
      <c r="F1168" s="225" t="s">
        <v>1364</v>
      </c>
      <c r="G1168" s="223"/>
      <c r="H1168" s="226">
        <v>155.97900000000001</v>
      </c>
      <c r="I1168" s="227"/>
      <c r="J1168" s="223"/>
      <c r="K1168" s="223"/>
      <c r="L1168" s="228"/>
      <c r="M1168" s="229"/>
      <c r="N1168" s="230"/>
      <c r="O1168" s="230"/>
      <c r="P1168" s="230"/>
      <c r="Q1168" s="230"/>
      <c r="R1168" s="230"/>
      <c r="S1168" s="230"/>
      <c r="T1168" s="231"/>
      <c r="AT1168" s="232" t="s">
        <v>278</v>
      </c>
      <c r="AU1168" s="232" t="s">
        <v>142</v>
      </c>
      <c r="AV1168" s="14" t="s">
        <v>82</v>
      </c>
      <c r="AW1168" s="14" t="s">
        <v>35</v>
      </c>
      <c r="AX1168" s="14" t="s">
        <v>73</v>
      </c>
      <c r="AY1168" s="232" t="s">
        <v>267</v>
      </c>
    </row>
    <row r="1169" spans="1:65" s="16" customFormat="1" x14ac:dyDescent="0.2">
      <c r="B1169" s="244"/>
      <c r="C1169" s="245"/>
      <c r="D1169" s="208" t="s">
        <v>278</v>
      </c>
      <c r="E1169" s="246" t="s">
        <v>21</v>
      </c>
      <c r="F1169" s="247" t="s">
        <v>355</v>
      </c>
      <c r="G1169" s="245"/>
      <c r="H1169" s="248">
        <v>544.34299999999996</v>
      </c>
      <c r="I1169" s="249"/>
      <c r="J1169" s="245"/>
      <c r="K1169" s="245"/>
      <c r="L1169" s="250"/>
      <c r="M1169" s="251"/>
      <c r="N1169" s="252"/>
      <c r="O1169" s="252"/>
      <c r="P1169" s="252"/>
      <c r="Q1169" s="252"/>
      <c r="R1169" s="252"/>
      <c r="S1169" s="252"/>
      <c r="T1169" s="253"/>
      <c r="AT1169" s="254" t="s">
        <v>278</v>
      </c>
      <c r="AU1169" s="254" t="s">
        <v>142</v>
      </c>
      <c r="AV1169" s="16" t="s">
        <v>274</v>
      </c>
      <c r="AW1169" s="16" t="s">
        <v>35</v>
      </c>
      <c r="AX1169" s="16" t="s">
        <v>80</v>
      </c>
      <c r="AY1169" s="254" t="s">
        <v>267</v>
      </c>
    </row>
    <row r="1170" spans="1:65" s="2" customFormat="1" ht="21.75" customHeight="1" x14ac:dyDescent="0.2">
      <c r="A1170" s="36"/>
      <c r="B1170" s="37"/>
      <c r="C1170" s="195" t="s">
        <v>1365</v>
      </c>
      <c r="D1170" s="195" t="s">
        <v>269</v>
      </c>
      <c r="E1170" s="196" t="s">
        <v>1366</v>
      </c>
      <c r="F1170" s="197" t="s">
        <v>1367</v>
      </c>
      <c r="G1170" s="198" t="s">
        <v>272</v>
      </c>
      <c r="H1170" s="199">
        <v>291.32499999999999</v>
      </c>
      <c r="I1170" s="200"/>
      <c r="J1170" s="201">
        <f>ROUND(I1170*H1170,2)</f>
        <v>0</v>
      </c>
      <c r="K1170" s="197" t="s">
        <v>273</v>
      </c>
      <c r="L1170" s="41"/>
      <c r="M1170" s="202" t="s">
        <v>21</v>
      </c>
      <c r="N1170" s="203" t="s">
        <v>44</v>
      </c>
      <c r="O1170" s="66"/>
      <c r="P1170" s="204">
        <f>O1170*H1170</f>
        <v>0</v>
      </c>
      <c r="Q1170" s="204">
        <v>4.0000000000000003E-5</v>
      </c>
      <c r="R1170" s="204">
        <f>Q1170*H1170</f>
        <v>1.1653E-2</v>
      </c>
      <c r="S1170" s="204">
        <v>0</v>
      </c>
      <c r="T1170" s="205">
        <f>S1170*H1170</f>
        <v>0</v>
      </c>
      <c r="U1170" s="36"/>
      <c r="V1170" s="36"/>
      <c r="W1170" s="36"/>
      <c r="X1170" s="36"/>
      <c r="Y1170" s="36"/>
      <c r="Z1170" s="36"/>
      <c r="AA1170" s="36"/>
      <c r="AB1170" s="36"/>
      <c r="AC1170" s="36"/>
      <c r="AD1170" s="36"/>
      <c r="AE1170" s="36"/>
      <c r="AR1170" s="206" t="s">
        <v>274</v>
      </c>
      <c r="AT1170" s="206" t="s">
        <v>269</v>
      </c>
      <c r="AU1170" s="206" t="s">
        <v>142</v>
      </c>
      <c r="AY1170" s="19" t="s">
        <v>267</v>
      </c>
      <c r="BE1170" s="207">
        <f>IF(N1170="základní",J1170,0)</f>
        <v>0</v>
      </c>
      <c r="BF1170" s="207">
        <f>IF(N1170="snížená",J1170,0)</f>
        <v>0</v>
      </c>
      <c r="BG1170" s="207">
        <f>IF(N1170="zákl. přenesená",J1170,0)</f>
        <v>0</v>
      </c>
      <c r="BH1170" s="207">
        <f>IF(N1170="sníž. přenesená",J1170,0)</f>
        <v>0</v>
      </c>
      <c r="BI1170" s="207">
        <f>IF(N1170="nulová",J1170,0)</f>
        <v>0</v>
      </c>
      <c r="BJ1170" s="19" t="s">
        <v>80</v>
      </c>
      <c r="BK1170" s="207">
        <f>ROUND(I1170*H1170,2)</f>
        <v>0</v>
      </c>
      <c r="BL1170" s="19" t="s">
        <v>274</v>
      </c>
      <c r="BM1170" s="206" t="s">
        <v>1368</v>
      </c>
    </row>
    <row r="1171" spans="1:65" s="2" customFormat="1" ht="165.75" x14ac:dyDescent="0.2">
      <c r="A1171" s="36"/>
      <c r="B1171" s="37"/>
      <c r="C1171" s="38"/>
      <c r="D1171" s="208" t="s">
        <v>276</v>
      </c>
      <c r="E1171" s="38"/>
      <c r="F1171" s="209" t="s">
        <v>1358</v>
      </c>
      <c r="G1171" s="38"/>
      <c r="H1171" s="38"/>
      <c r="I1171" s="118"/>
      <c r="J1171" s="38"/>
      <c r="K1171" s="38"/>
      <c r="L1171" s="41"/>
      <c r="M1171" s="210"/>
      <c r="N1171" s="211"/>
      <c r="O1171" s="66"/>
      <c r="P1171" s="66"/>
      <c r="Q1171" s="66"/>
      <c r="R1171" s="66"/>
      <c r="S1171" s="66"/>
      <c r="T1171" s="67"/>
      <c r="U1171" s="36"/>
      <c r="V1171" s="36"/>
      <c r="W1171" s="36"/>
      <c r="X1171" s="36"/>
      <c r="Y1171" s="36"/>
      <c r="Z1171" s="36"/>
      <c r="AA1171" s="36"/>
      <c r="AB1171" s="36"/>
      <c r="AC1171" s="36"/>
      <c r="AD1171" s="36"/>
      <c r="AE1171" s="36"/>
      <c r="AT1171" s="19" t="s">
        <v>276</v>
      </c>
      <c r="AU1171" s="19" t="s">
        <v>142</v>
      </c>
    </row>
    <row r="1172" spans="1:65" s="13" customFormat="1" x14ac:dyDescent="0.2">
      <c r="B1172" s="212"/>
      <c r="C1172" s="213"/>
      <c r="D1172" s="208" t="s">
        <v>278</v>
      </c>
      <c r="E1172" s="214" t="s">
        <v>21</v>
      </c>
      <c r="F1172" s="215" t="s">
        <v>1369</v>
      </c>
      <c r="G1172" s="213"/>
      <c r="H1172" s="214" t="s">
        <v>21</v>
      </c>
      <c r="I1172" s="216"/>
      <c r="J1172" s="213"/>
      <c r="K1172" s="213"/>
      <c r="L1172" s="217"/>
      <c r="M1172" s="218"/>
      <c r="N1172" s="219"/>
      <c r="O1172" s="219"/>
      <c r="P1172" s="219"/>
      <c r="Q1172" s="219"/>
      <c r="R1172" s="219"/>
      <c r="S1172" s="219"/>
      <c r="T1172" s="220"/>
      <c r="AT1172" s="221" t="s">
        <v>278</v>
      </c>
      <c r="AU1172" s="221" t="s">
        <v>142</v>
      </c>
      <c r="AV1172" s="13" t="s">
        <v>80</v>
      </c>
      <c r="AW1172" s="13" t="s">
        <v>35</v>
      </c>
      <c r="AX1172" s="13" t="s">
        <v>73</v>
      </c>
      <c r="AY1172" s="221" t="s">
        <v>267</v>
      </c>
    </row>
    <row r="1173" spans="1:65" s="14" customFormat="1" x14ac:dyDescent="0.2">
      <c r="B1173" s="222"/>
      <c r="C1173" s="223"/>
      <c r="D1173" s="208" t="s">
        <v>278</v>
      </c>
      <c r="E1173" s="224" t="s">
        <v>21</v>
      </c>
      <c r="F1173" s="225" t="s">
        <v>1370</v>
      </c>
      <c r="G1173" s="223"/>
      <c r="H1173" s="226">
        <v>291.32499999999999</v>
      </c>
      <c r="I1173" s="227"/>
      <c r="J1173" s="223"/>
      <c r="K1173" s="223"/>
      <c r="L1173" s="228"/>
      <c r="M1173" s="229"/>
      <c r="N1173" s="230"/>
      <c r="O1173" s="230"/>
      <c r="P1173" s="230"/>
      <c r="Q1173" s="230"/>
      <c r="R1173" s="230"/>
      <c r="S1173" s="230"/>
      <c r="T1173" s="231"/>
      <c r="AT1173" s="232" t="s">
        <v>278</v>
      </c>
      <c r="AU1173" s="232" t="s">
        <v>142</v>
      </c>
      <c r="AV1173" s="14" t="s">
        <v>82</v>
      </c>
      <c r="AW1173" s="14" t="s">
        <v>35</v>
      </c>
      <c r="AX1173" s="14" t="s">
        <v>80</v>
      </c>
      <c r="AY1173" s="232" t="s">
        <v>267</v>
      </c>
    </row>
    <row r="1174" spans="1:65" s="2" customFormat="1" ht="21.75" customHeight="1" x14ac:dyDescent="0.2">
      <c r="A1174" s="36"/>
      <c r="B1174" s="37"/>
      <c r="C1174" s="195" t="s">
        <v>1371</v>
      </c>
      <c r="D1174" s="195" t="s">
        <v>269</v>
      </c>
      <c r="E1174" s="196" t="s">
        <v>1372</v>
      </c>
      <c r="F1174" s="197" t="s">
        <v>1373</v>
      </c>
      <c r="G1174" s="198" t="s">
        <v>272</v>
      </c>
      <c r="H1174" s="199">
        <v>8</v>
      </c>
      <c r="I1174" s="200"/>
      <c r="J1174" s="201">
        <f>ROUND(I1174*H1174,2)</f>
        <v>0</v>
      </c>
      <c r="K1174" s="197" t="s">
        <v>273</v>
      </c>
      <c r="L1174" s="41"/>
      <c r="M1174" s="202" t="s">
        <v>21</v>
      </c>
      <c r="N1174" s="203" t="s">
        <v>44</v>
      </c>
      <c r="O1174" s="66"/>
      <c r="P1174" s="204">
        <f>O1174*H1174</f>
        <v>0</v>
      </c>
      <c r="Q1174" s="204">
        <v>6.3000000000000003E-4</v>
      </c>
      <c r="R1174" s="204">
        <f>Q1174*H1174</f>
        <v>5.0400000000000002E-3</v>
      </c>
      <c r="S1174" s="204">
        <v>0</v>
      </c>
      <c r="T1174" s="205">
        <f>S1174*H1174</f>
        <v>0</v>
      </c>
      <c r="U1174" s="36"/>
      <c r="V1174" s="36"/>
      <c r="W1174" s="36"/>
      <c r="X1174" s="36"/>
      <c r="Y1174" s="36"/>
      <c r="Z1174" s="36"/>
      <c r="AA1174" s="36"/>
      <c r="AB1174" s="36"/>
      <c r="AC1174" s="36"/>
      <c r="AD1174" s="36"/>
      <c r="AE1174" s="36"/>
      <c r="AR1174" s="206" t="s">
        <v>274</v>
      </c>
      <c r="AT1174" s="206" t="s">
        <v>269</v>
      </c>
      <c r="AU1174" s="206" t="s">
        <v>142</v>
      </c>
      <c r="AY1174" s="19" t="s">
        <v>267</v>
      </c>
      <c r="BE1174" s="207">
        <f>IF(N1174="základní",J1174,0)</f>
        <v>0</v>
      </c>
      <c r="BF1174" s="207">
        <f>IF(N1174="snížená",J1174,0)</f>
        <v>0</v>
      </c>
      <c r="BG1174" s="207">
        <f>IF(N1174="zákl. přenesená",J1174,0)</f>
        <v>0</v>
      </c>
      <c r="BH1174" s="207">
        <f>IF(N1174="sníž. přenesená",J1174,0)</f>
        <v>0</v>
      </c>
      <c r="BI1174" s="207">
        <f>IF(N1174="nulová",J1174,0)</f>
        <v>0</v>
      </c>
      <c r="BJ1174" s="19" t="s">
        <v>80</v>
      </c>
      <c r="BK1174" s="207">
        <f>ROUND(I1174*H1174,2)</f>
        <v>0</v>
      </c>
      <c r="BL1174" s="19" t="s">
        <v>274</v>
      </c>
      <c r="BM1174" s="206" t="s">
        <v>1374</v>
      </c>
    </row>
    <row r="1175" spans="1:65" s="13" customFormat="1" x14ac:dyDescent="0.2">
      <c r="B1175" s="212"/>
      <c r="C1175" s="213"/>
      <c r="D1175" s="208" t="s">
        <v>278</v>
      </c>
      <c r="E1175" s="214" t="s">
        <v>21</v>
      </c>
      <c r="F1175" s="215" t="s">
        <v>1375</v>
      </c>
      <c r="G1175" s="213"/>
      <c r="H1175" s="214" t="s">
        <v>21</v>
      </c>
      <c r="I1175" s="216"/>
      <c r="J1175" s="213"/>
      <c r="K1175" s="213"/>
      <c r="L1175" s="217"/>
      <c r="M1175" s="218"/>
      <c r="N1175" s="219"/>
      <c r="O1175" s="219"/>
      <c r="P1175" s="219"/>
      <c r="Q1175" s="219"/>
      <c r="R1175" s="219"/>
      <c r="S1175" s="219"/>
      <c r="T1175" s="220"/>
      <c r="AT1175" s="221" t="s">
        <v>278</v>
      </c>
      <c r="AU1175" s="221" t="s">
        <v>142</v>
      </c>
      <c r="AV1175" s="13" t="s">
        <v>80</v>
      </c>
      <c r="AW1175" s="13" t="s">
        <v>35</v>
      </c>
      <c r="AX1175" s="13" t="s">
        <v>73</v>
      </c>
      <c r="AY1175" s="221" t="s">
        <v>267</v>
      </c>
    </row>
    <row r="1176" spans="1:65" s="13" customFormat="1" x14ac:dyDescent="0.2">
      <c r="B1176" s="212"/>
      <c r="C1176" s="213"/>
      <c r="D1176" s="208" t="s">
        <v>278</v>
      </c>
      <c r="E1176" s="214" t="s">
        <v>21</v>
      </c>
      <c r="F1176" s="215" t="s">
        <v>1376</v>
      </c>
      <c r="G1176" s="213"/>
      <c r="H1176" s="214" t="s">
        <v>21</v>
      </c>
      <c r="I1176" s="216"/>
      <c r="J1176" s="213"/>
      <c r="K1176" s="213"/>
      <c r="L1176" s="217"/>
      <c r="M1176" s="218"/>
      <c r="N1176" s="219"/>
      <c r="O1176" s="219"/>
      <c r="P1176" s="219"/>
      <c r="Q1176" s="219"/>
      <c r="R1176" s="219"/>
      <c r="S1176" s="219"/>
      <c r="T1176" s="220"/>
      <c r="AT1176" s="221" t="s">
        <v>278</v>
      </c>
      <c r="AU1176" s="221" t="s">
        <v>142</v>
      </c>
      <c r="AV1176" s="13" t="s">
        <v>80</v>
      </c>
      <c r="AW1176" s="13" t="s">
        <v>35</v>
      </c>
      <c r="AX1176" s="13" t="s">
        <v>73</v>
      </c>
      <c r="AY1176" s="221" t="s">
        <v>267</v>
      </c>
    </row>
    <row r="1177" spans="1:65" s="14" customFormat="1" x14ac:dyDescent="0.2">
      <c r="B1177" s="222"/>
      <c r="C1177" s="223"/>
      <c r="D1177" s="208" t="s">
        <v>278</v>
      </c>
      <c r="E1177" s="224" t="s">
        <v>21</v>
      </c>
      <c r="F1177" s="225" t="s">
        <v>1377</v>
      </c>
      <c r="G1177" s="223"/>
      <c r="H1177" s="226">
        <v>8</v>
      </c>
      <c r="I1177" s="227"/>
      <c r="J1177" s="223"/>
      <c r="K1177" s="223"/>
      <c r="L1177" s="228"/>
      <c r="M1177" s="229"/>
      <c r="N1177" s="230"/>
      <c r="O1177" s="230"/>
      <c r="P1177" s="230"/>
      <c r="Q1177" s="230"/>
      <c r="R1177" s="230"/>
      <c r="S1177" s="230"/>
      <c r="T1177" s="231"/>
      <c r="AT1177" s="232" t="s">
        <v>278</v>
      </c>
      <c r="AU1177" s="232" t="s">
        <v>142</v>
      </c>
      <c r="AV1177" s="14" t="s">
        <v>82</v>
      </c>
      <c r="AW1177" s="14" t="s">
        <v>35</v>
      </c>
      <c r="AX1177" s="14" t="s">
        <v>80</v>
      </c>
      <c r="AY1177" s="232" t="s">
        <v>267</v>
      </c>
    </row>
    <row r="1178" spans="1:65" s="2" customFormat="1" ht="16.5" customHeight="1" x14ac:dyDescent="0.2">
      <c r="A1178" s="36"/>
      <c r="B1178" s="37"/>
      <c r="C1178" s="195" t="s">
        <v>1378</v>
      </c>
      <c r="D1178" s="195" t="s">
        <v>269</v>
      </c>
      <c r="E1178" s="196" t="s">
        <v>1379</v>
      </c>
      <c r="F1178" s="197" t="s">
        <v>1380</v>
      </c>
      <c r="G1178" s="198" t="s">
        <v>1381</v>
      </c>
      <c r="H1178" s="199">
        <v>46.49</v>
      </c>
      <c r="I1178" s="200"/>
      <c r="J1178" s="201">
        <f>ROUND(I1178*H1178,2)</f>
        <v>0</v>
      </c>
      <c r="K1178" s="197" t="s">
        <v>21</v>
      </c>
      <c r="L1178" s="41"/>
      <c r="M1178" s="202" t="s">
        <v>21</v>
      </c>
      <c r="N1178" s="203" t="s">
        <v>44</v>
      </c>
      <c r="O1178" s="66"/>
      <c r="P1178" s="204">
        <f>O1178*H1178</f>
        <v>0</v>
      </c>
      <c r="Q1178" s="204">
        <v>0.15</v>
      </c>
      <c r="R1178" s="204">
        <f>Q1178*H1178</f>
        <v>6.9735000000000005</v>
      </c>
      <c r="S1178" s="204">
        <v>0</v>
      </c>
      <c r="T1178" s="205">
        <f>S1178*H1178</f>
        <v>0</v>
      </c>
      <c r="U1178" s="36"/>
      <c r="V1178" s="36"/>
      <c r="W1178" s="36"/>
      <c r="X1178" s="36"/>
      <c r="Y1178" s="36"/>
      <c r="Z1178" s="36"/>
      <c r="AA1178" s="36"/>
      <c r="AB1178" s="36"/>
      <c r="AC1178" s="36"/>
      <c r="AD1178" s="36"/>
      <c r="AE1178" s="36"/>
      <c r="AR1178" s="206" t="s">
        <v>274</v>
      </c>
      <c r="AT1178" s="206" t="s">
        <v>269</v>
      </c>
      <c r="AU1178" s="206" t="s">
        <v>142</v>
      </c>
      <c r="AY1178" s="19" t="s">
        <v>267</v>
      </c>
      <c r="BE1178" s="207">
        <f>IF(N1178="základní",J1178,0)</f>
        <v>0</v>
      </c>
      <c r="BF1178" s="207">
        <f>IF(N1178="snížená",J1178,0)</f>
        <v>0</v>
      </c>
      <c r="BG1178" s="207">
        <f>IF(N1178="zákl. přenesená",J1178,0)</f>
        <v>0</v>
      </c>
      <c r="BH1178" s="207">
        <f>IF(N1178="sníž. přenesená",J1178,0)</f>
        <v>0</v>
      </c>
      <c r="BI1178" s="207">
        <f>IF(N1178="nulová",J1178,0)</f>
        <v>0</v>
      </c>
      <c r="BJ1178" s="19" t="s">
        <v>80</v>
      </c>
      <c r="BK1178" s="207">
        <f>ROUND(I1178*H1178,2)</f>
        <v>0</v>
      </c>
      <c r="BL1178" s="19" t="s">
        <v>274</v>
      </c>
      <c r="BM1178" s="206" t="s">
        <v>1382</v>
      </c>
    </row>
    <row r="1179" spans="1:65" s="13" customFormat="1" x14ac:dyDescent="0.2">
      <c r="B1179" s="212"/>
      <c r="C1179" s="213"/>
      <c r="D1179" s="208" t="s">
        <v>278</v>
      </c>
      <c r="E1179" s="214" t="s">
        <v>21</v>
      </c>
      <c r="F1179" s="215" t="s">
        <v>1383</v>
      </c>
      <c r="G1179" s="213"/>
      <c r="H1179" s="214" t="s">
        <v>21</v>
      </c>
      <c r="I1179" s="216"/>
      <c r="J1179" s="213"/>
      <c r="K1179" s="213"/>
      <c r="L1179" s="217"/>
      <c r="M1179" s="218"/>
      <c r="N1179" s="219"/>
      <c r="O1179" s="219"/>
      <c r="P1179" s="219"/>
      <c r="Q1179" s="219"/>
      <c r="R1179" s="219"/>
      <c r="S1179" s="219"/>
      <c r="T1179" s="220"/>
      <c r="AT1179" s="221" t="s">
        <v>278</v>
      </c>
      <c r="AU1179" s="221" t="s">
        <v>142</v>
      </c>
      <c r="AV1179" s="13" t="s">
        <v>80</v>
      </c>
      <c r="AW1179" s="13" t="s">
        <v>35</v>
      </c>
      <c r="AX1179" s="13" t="s">
        <v>73</v>
      </c>
      <c r="AY1179" s="221" t="s">
        <v>267</v>
      </c>
    </row>
    <row r="1180" spans="1:65" s="14" customFormat="1" x14ac:dyDescent="0.2">
      <c r="B1180" s="222"/>
      <c r="C1180" s="223"/>
      <c r="D1180" s="208" t="s">
        <v>278</v>
      </c>
      <c r="E1180" s="224" t="s">
        <v>21</v>
      </c>
      <c r="F1180" s="225" t="s">
        <v>1384</v>
      </c>
      <c r="G1180" s="223"/>
      <c r="H1180" s="226">
        <v>46.49</v>
      </c>
      <c r="I1180" s="227"/>
      <c r="J1180" s="223"/>
      <c r="K1180" s="223"/>
      <c r="L1180" s="228"/>
      <c r="M1180" s="229"/>
      <c r="N1180" s="230"/>
      <c r="O1180" s="230"/>
      <c r="P1180" s="230"/>
      <c r="Q1180" s="230"/>
      <c r="R1180" s="230"/>
      <c r="S1180" s="230"/>
      <c r="T1180" s="231"/>
      <c r="AT1180" s="232" t="s">
        <v>278</v>
      </c>
      <c r="AU1180" s="232" t="s">
        <v>142</v>
      </c>
      <c r="AV1180" s="14" t="s">
        <v>82</v>
      </c>
      <c r="AW1180" s="14" t="s">
        <v>35</v>
      </c>
      <c r="AX1180" s="14" t="s">
        <v>80</v>
      </c>
      <c r="AY1180" s="232" t="s">
        <v>267</v>
      </c>
    </row>
    <row r="1181" spans="1:65" s="2" customFormat="1" ht="16.5" customHeight="1" x14ac:dyDescent="0.2">
      <c r="A1181" s="36"/>
      <c r="B1181" s="37"/>
      <c r="C1181" s="195" t="s">
        <v>1385</v>
      </c>
      <c r="D1181" s="195" t="s">
        <v>269</v>
      </c>
      <c r="E1181" s="196" t="s">
        <v>1386</v>
      </c>
      <c r="F1181" s="197" t="s">
        <v>1387</v>
      </c>
      <c r="G1181" s="198" t="s">
        <v>545</v>
      </c>
      <c r="H1181" s="199">
        <v>9</v>
      </c>
      <c r="I1181" s="200"/>
      <c r="J1181" s="201">
        <f>ROUND(I1181*H1181,2)</f>
        <v>0</v>
      </c>
      <c r="K1181" s="197" t="s">
        <v>21</v>
      </c>
      <c r="L1181" s="41"/>
      <c r="M1181" s="202" t="s">
        <v>21</v>
      </c>
      <c r="N1181" s="203" t="s">
        <v>44</v>
      </c>
      <c r="O1181" s="66"/>
      <c r="P1181" s="204">
        <f>O1181*H1181</f>
        <v>0</v>
      </c>
      <c r="Q1181" s="204">
        <v>0.15</v>
      </c>
      <c r="R1181" s="204">
        <f>Q1181*H1181</f>
        <v>1.3499999999999999</v>
      </c>
      <c r="S1181" s="204">
        <v>0</v>
      </c>
      <c r="T1181" s="205">
        <f>S1181*H1181</f>
        <v>0</v>
      </c>
      <c r="U1181" s="36"/>
      <c r="V1181" s="36"/>
      <c r="W1181" s="36"/>
      <c r="X1181" s="36"/>
      <c r="Y1181" s="36"/>
      <c r="Z1181" s="36"/>
      <c r="AA1181" s="36"/>
      <c r="AB1181" s="36"/>
      <c r="AC1181" s="36"/>
      <c r="AD1181" s="36"/>
      <c r="AE1181" s="36"/>
      <c r="AR1181" s="206" t="s">
        <v>274</v>
      </c>
      <c r="AT1181" s="206" t="s">
        <v>269</v>
      </c>
      <c r="AU1181" s="206" t="s">
        <v>142</v>
      </c>
      <c r="AY1181" s="19" t="s">
        <v>267</v>
      </c>
      <c r="BE1181" s="207">
        <f>IF(N1181="základní",J1181,0)</f>
        <v>0</v>
      </c>
      <c r="BF1181" s="207">
        <f>IF(N1181="snížená",J1181,0)</f>
        <v>0</v>
      </c>
      <c r="BG1181" s="207">
        <f>IF(N1181="zákl. přenesená",J1181,0)</f>
        <v>0</v>
      </c>
      <c r="BH1181" s="207">
        <f>IF(N1181="sníž. přenesená",J1181,0)</f>
        <v>0</v>
      </c>
      <c r="BI1181" s="207">
        <f>IF(N1181="nulová",J1181,0)</f>
        <v>0</v>
      </c>
      <c r="BJ1181" s="19" t="s">
        <v>80</v>
      </c>
      <c r="BK1181" s="207">
        <f>ROUND(I1181*H1181,2)</f>
        <v>0</v>
      </c>
      <c r="BL1181" s="19" t="s">
        <v>274</v>
      </c>
      <c r="BM1181" s="206" t="s">
        <v>1388</v>
      </c>
    </row>
    <row r="1182" spans="1:65" s="13" customFormat="1" x14ac:dyDescent="0.2">
      <c r="B1182" s="212"/>
      <c r="C1182" s="213"/>
      <c r="D1182" s="208" t="s">
        <v>278</v>
      </c>
      <c r="E1182" s="214" t="s">
        <v>21</v>
      </c>
      <c r="F1182" s="215" t="s">
        <v>1383</v>
      </c>
      <c r="G1182" s="213"/>
      <c r="H1182" s="214" t="s">
        <v>21</v>
      </c>
      <c r="I1182" s="216"/>
      <c r="J1182" s="213"/>
      <c r="K1182" s="213"/>
      <c r="L1182" s="217"/>
      <c r="M1182" s="218"/>
      <c r="N1182" s="219"/>
      <c r="O1182" s="219"/>
      <c r="P1182" s="219"/>
      <c r="Q1182" s="219"/>
      <c r="R1182" s="219"/>
      <c r="S1182" s="219"/>
      <c r="T1182" s="220"/>
      <c r="AT1182" s="221" t="s">
        <v>278</v>
      </c>
      <c r="AU1182" s="221" t="s">
        <v>142</v>
      </c>
      <c r="AV1182" s="13" t="s">
        <v>80</v>
      </c>
      <c r="AW1182" s="13" t="s">
        <v>35</v>
      </c>
      <c r="AX1182" s="13" t="s">
        <v>73</v>
      </c>
      <c r="AY1182" s="221" t="s">
        <v>267</v>
      </c>
    </row>
    <row r="1183" spans="1:65" s="14" customFormat="1" x14ac:dyDescent="0.2">
      <c r="B1183" s="222"/>
      <c r="C1183" s="223"/>
      <c r="D1183" s="208" t="s">
        <v>278</v>
      </c>
      <c r="E1183" s="224" t="s">
        <v>21</v>
      </c>
      <c r="F1183" s="225" t="s">
        <v>365</v>
      </c>
      <c r="G1183" s="223"/>
      <c r="H1183" s="226">
        <v>9</v>
      </c>
      <c r="I1183" s="227"/>
      <c r="J1183" s="223"/>
      <c r="K1183" s="223"/>
      <c r="L1183" s="228"/>
      <c r="M1183" s="229"/>
      <c r="N1183" s="230"/>
      <c r="O1183" s="230"/>
      <c r="P1183" s="230"/>
      <c r="Q1183" s="230"/>
      <c r="R1183" s="230"/>
      <c r="S1183" s="230"/>
      <c r="T1183" s="231"/>
      <c r="AT1183" s="232" t="s">
        <v>278</v>
      </c>
      <c r="AU1183" s="232" t="s">
        <v>142</v>
      </c>
      <c r="AV1183" s="14" t="s">
        <v>82</v>
      </c>
      <c r="AW1183" s="14" t="s">
        <v>35</v>
      </c>
      <c r="AX1183" s="14" t="s">
        <v>80</v>
      </c>
      <c r="AY1183" s="232" t="s">
        <v>267</v>
      </c>
    </row>
    <row r="1184" spans="1:65" s="2" customFormat="1" ht="21.75" customHeight="1" x14ac:dyDescent="0.2">
      <c r="A1184" s="36"/>
      <c r="B1184" s="37"/>
      <c r="C1184" s="195" t="s">
        <v>1389</v>
      </c>
      <c r="D1184" s="195" t="s">
        <v>269</v>
      </c>
      <c r="E1184" s="196" t="s">
        <v>1390</v>
      </c>
      <c r="F1184" s="197" t="s">
        <v>1391</v>
      </c>
      <c r="G1184" s="198" t="s">
        <v>1381</v>
      </c>
      <c r="H1184" s="199">
        <v>49</v>
      </c>
      <c r="I1184" s="200"/>
      <c r="J1184" s="201">
        <f>ROUND(I1184*H1184,2)</f>
        <v>0</v>
      </c>
      <c r="K1184" s="197" t="s">
        <v>21</v>
      </c>
      <c r="L1184" s="41"/>
      <c r="M1184" s="202" t="s">
        <v>21</v>
      </c>
      <c r="N1184" s="203" t="s">
        <v>44</v>
      </c>
      <c r="O1184" s="66"/>
      <c r="P1184" s="204">
        <f>O1184*H1184</f>
        <v>0</v>
      </c>
      <c r="Q1184" s="204">
        <v>0.15</v>
      </c>
      <c r="R1184" s="204">
        <f>Q1184*H1184</f>
        <v>7.35</v>
      </c>
      <c r="S1184" s="204">
        <v>0</v>
      </c>
      <c r="T1184" s="205">
        <f>S1184*H1184</f>
        <v>0</v>
      </c>
      <c r="U1184" s="36"/>
      <c r="V1184" s="36"/>
      <c r="W1184" s="36"/>
      <c r="X1184" s="36"/>
      <c r="Y1184" s="36"/>
      <c r="Z1184" s="36"/>
      <c r="AA1184" s="36"/>
      <c r="AB1184" s="36"/>
      <c r="AC1184" s="36"/>
      <c r="AD1184" s="36"/>
      <c r="AE1184" s="36"/>
      <c r="AR1184" s="206" t="s">
        <v>274</v>
      </c>
      <c r="AT1184" s="206" t="s">
        <v>269</v>
      </c>
      <c r="AU1184" s="206" t="s">
        <v>142</v>
      </c>
      <c r="AY1184" s="19" t="s">
        <v>267</v>
      </c>
      <c r="BE1184" s="207">
        <f>IF(N1184="základní",J1184,0)</f>
        <v>0</v>
      </c>
      <c r="BF1184" s="207">
        <f>IF(N1184="snížená",J1184,0)</f>
        <v>0</v>
      </c>
      <c r="BG1184" s="207">
        <f>IF(N1184="zákl. přenesená",J1184,0)</f>
        <v>0</v>
      </c>
      <c r="BH1184" s="207">
        <f>IF(N1184="sníž. přenesená",J1184,0)</f>
        <v>0</v>
      </c>
      <c r="BI1184" s="207">
        <f>IF(N1184="nulová",J1184,0)</f>
        <v>0</v>
      </c>
      <c r="BJ1184" s="19" t="s">
        <v>80</v>
      </c>
      <c r="BK1184" s="207">
        <f>ROUND(I1184*H1184,2)</f>
        <v>0</v>
      </c>
      <c r="BL1184" s="19" t="s">
        <v>274</v>
      </c>
      <c r="BM1184" s="206" t="s">
        <v>1392</v>
      </c>
    </row>
    <row r="1185" spans="1:65" s="13" customFormat="1" x14ac:dyDescent="0.2">
      <c r="B1185" s="212"/>
      <c r="C1185" s="213"/>
      <c r="D1185" s="208" t="s">
        <v>278</v>
      </c>
      <c r="E1185" s="214" t="s">
        <v>21</v>
      </c>
      <c r="F1185" s="215" t="s">
        <v>1383</v>
      </c>
      <c r="G1185" s="213"/>
      <c r="H1185" s="214" t="s">
        <v>21</v>
      </c>
      <c r="I1185" s="216"/>
      <c r="J1185" s="213"/>
      <c r="K1185" s="213"/>
      <c r="L1185" s="217"/>
      <c r="M1185" s="218"/>
      <c r="N1185" s="219"/>
      <c r="O1185" s="219"/>
      <c r="P1185" s="219"/>
      <c r="Q1185" s="219"/>
      <c r="R1185" s="219"/>
      <c r="S1185" s="219"/>
      <c r="T1185" s="220"/>
      <c r="AT1185" s="221" t="s">
        <v>278</v>
      </c>
      <c r="AU1185" s="221" t="s">
        <v>142</v>
      </c>
      <c r="AV1185" s="13" t="s">
        <v>80</v>
      </c>
      <c r="AW1185" s="13" t="s">
        <v>35</v>
      </c>
      <c r="AX1185" s="13" t="s">
        <v>73</v>
      </c>
      <c r="AY1185" s="221" t="s">
        <v>267</v>
      </c>
    </row>
    <row r="1186" spans="1:65" s="14" customFormat="1" x14ac:dyDescent="0.2">
      <c r="B1186" s="222"/>
      <c r="C1186" s="223"/>
      <c r="D1186" s="208" t="s">
        <v>278</v>
      </c>
      <c r="E1186" s="224" t="s">
        <v>21</v>
      </c>
      <c r="F1186" s="225" t="s">
        <v>1393</v>
      </c>
      <c r="G1186" s="223"/>
      <c r="H1186" s="226">
        <v>49</v>
      </c>
      <c r="I1186" s="227"/>
      <c r="J1186" s="223"/>
      <c r="K1186" s="223"/>
      <c r="L1186" s="228"/>
      <c r="M1186" s="229"/>
      <c r="N1186" s="230"/>
      <c r="O1186" s="230"/>
      <c r="P1186" s="230"/>
      <c r="Q1186" s="230"/>
      <c r="R1186" s="230"/>
      <c r="S1186" s="230"/>
      <c r="T1186" s="231"/>
      <c r="AT1186" s="232" t="s">
        <v>278</v>
      </c>
      <c r="AU1186" s="232" t="s">
        <v>142</v>
      </c>
      <c r="AV1186" s="14" t="s">
        <v>82</v>
      </c>
      <c r="AW1186" s="14" t="s">
        <v>35</v>
      </c>
      <c r="AX1186" s="14" t="s">
        <v>80</v>
      </c>
      <c r="AY1186" s="232" t="s">
        <v>267</v>
      </c>
    </row>
    <row r="1187" spans="1:65" s="2" customFormat="1" ht="21.75" customHeight="1" x14ac:dyDescent="0.2">
      <c r="A1187" s="36"/>
      <c r="B1187" s="37"/>
      <c r="C1187" s="195" t="s">
        <v>1394</v>
      </c>
      <c r="D1187" s="195" t="s">
        <v>269</v>
      </c>
      <c r="E1187" s="196" t="s">
        <v>1395</v>
      </c>
      <c r="F1187" s="197" t="s">
        <v>1396</v>
      </c>
      <c r="G1187" s="198" t="s">
        <v>368</v>
      </c>
      <c r="H1187" s="199">
        <v>1</v>
      </c>
      <c r="I1187" s="200"/>
      <c r="J1187" s="201">
        <f>ROUND(I1187*H1187,2)</f>
        <v>0</v>
      </c>
      <c r="K1187" s="197" t="s">
        <v>21</v>
      </c>
      <c r="L1187" s="41"/>
      <c r="M1187" s="202" t="s">
        <v>21</v>
      </c>
      <c r="N1187" s="203" t="s">
        <v>44</v>
      </c>
      <c r="O1187" s="66"/>
      <c r="P1187" s="204">
        <f>O1187*H1187</f>
        <v>0</v>
      </c>
      <c r="Q1187" s="204">
        <v>0.1</v>
      </c>
      <c r="R1187" s="204">
        <f>Q1187*H1187</f>
        <v>0.1</v>
      </c>
      <c r="S1187" s="204">
        <v>0</v>
      </c>
      <c r="T1187" s="205">
        <f>S1187*H1187</f>
        <v>0</v>
      </c>
      <c r="U1187" s="36"/>
      <c r="V1187" s="36"/>
      <c r="W1187" s="36"/>
      <c r="X1187" s="36"/>
      <c r="Y1187" s="36"/>
      <c r="Z1187" s="36"/>
      <c r="AA1187" s="36"/>
      <c r="AB1187" s="36"/>
      <c r="AC1187" s="36"/>
      <c r="AD1187" s="36"/>
      <c r="AE1187" s="36"/>
      <c r="AR1187" s="206" t="s">
        <v>274</v>
      </c>
      <c r="AT1187" s="206" t="s">
        <v>269</v>
      </c>
      <c r="AU1187" s="206" t="s">
        <v>142</v>
      </c>
      <c r="AY1187" s="19" t="s">
        <v>267</v>
      </c>
      <c r="BE1187" s="207">
        <f>IF(N1187="základní",J1187,0)</f>
        <v>0</v>
      </c>
      <c r="BF1187" s="207">
        <f>IF(N1187="snížená",J1187,0)</f>
        <v>0</v>
      </c>
      <c r="BG1187" s="207">
        <f>IF(N1187="zákl. přenesená",J1187,0)</f>
        <v>0</v>
      </c>
      <c r="BH1187" s="207">
        <f>IF(N1187="sníž. přenesená",J1187,0)</f>
        <v>0</v>
      </c>
      <c r="BI1187" s="207">
        <f>IF(N1187="nulová",J1187,0)</f>
        <v>0</v>
      </c>
      <c r="BJ1187" s="19" t="s">
        <v>80</v>
      </c>
      <c r="BK1187" s="207">
        <f>ROUND(I1187*H1187,2)</f>
        <v>0</v>
      </c>
      <c r="BL1187" s="19" t="s">
        <v>274</v>
      </c>
      <c r="BM1187" s="206" t="s">
        <v>1397</v>
      </c>
    </row>
    <row r="1188" spans="1:65" s="12" customFormat="1" ht="20.85" customHeight="1" x14ac:dyDescent="0.2">
      <c r="B1188" s="179"/>
      <c r="C1188" s="180"/>
      <c r="D1188" s="181" t="s">
        <v>72</v>
      </c>
      <c r="E1188" s="193" t="s">
        <v>1195</v>
      </c>
      <c r="F1188" s="193" t="s">
        <v>1398</v>
      </c>
      <c r="G1188" s="180"/>
      <c r="H1188" s="180"/>
      <c r="I1188" s="183"/>
      <c r="J1188" s="194">
        <f>BK1188</f>
        <v>0</v>
      </c>
      <c r="K1188" s="180"/>
      <c r="L1188" s="185"/>
      <c r="M1188" s="186"/>
      <c r="N1188" s="187"/>
      <c r="O1188" s="187"/>
      <c r="P1188" s="188">
        <f>SUM(P1189:P1242)</f>
        <v>0</v>
      </c>
      <c r="Q1188" s="187"/>
      <c r="R1188" s="188">
        <f>SUM(R1189:R1242)</f>
        <v>1.6750000000000001E-3</v>
      </c>
      <c r="S1188" s="187"/>
      <c r="T1188" s="189">
        <f>SUM(T1189:T1242)</f>
        <v>66.986075999999997</v>
      </c>
      <c r="AR1188" s="190" t="s">
        <v>80</v>
      </c>
      <c r="AT1188" s="191" t="s">
        <v>72</v>
      </c>
      <c r="AU1188" s="191" t="s">
        <v>82</v>
      </c>
      <c r="AY1188" s="190" t="s">
        <v>267</v>
      </c>
      <c r="BK1188" s="192">
        <f>SUM(BK1189:BK1242)</f>
        <v>0</v>
      </c>
    </row>
    <row r="1189" spans="1:65" s="2" customFormat="1" ht="33" customHeight="1" x14ac:dyDescent="0.2">
      <c r="A1189" s="36"/>
      <c r="B1189" s="37"/>
      <c r="C1189" s="195" t="s">
        <v>1399</v>
      </c>
      <c r="D1189" s="195" t="s">
        <v>269</v>
      </c>
      <c r="E1189" s="196" t="s">
        <v>1400</v>
      </c>
      <c r="F1189" s="197" t="s">
        <v>1401</v>
      </c>
      <c r="G1189" s="198" t="s">
        <v>272</v>
      </c>
      <c r="H1189" s="199">
        <v>159.1</v>
      </c>
      <c r="I1189" s="200"/>
      <c r="J1189" s="201">
        <f>ROUND(I1189*H1189,2)</f>
        <v>0</v>
      </c>
      <c r="K1189" s="197" t="s">
        <v>273</v>
      </c>
      <c r="L1189" s="41"/>
      <c r="M1189" s="202" t="s">
        <v>21</v>
      </c>
      <c r="N1189" s="203" t="s">
        <v>44</v>
      </c>
      <c r="O1189" s="66"/>
      <c r="P1189" s="204">
        <f>O1189*H1189</f>
        <v>0</v>
      </c>
      <c r="Q1189" s="204">
        <v>0</v>
      </c>
      <c r="R1189" s="204">
        <f>Q1189*H1189</f>
        <v>0</v>
      </c>
      <c r="S1189" s="204">
        <v>0.255</v>
      </c>
      <c r="T1189" s="205">
        <f>S1189*H1189</f>
        <v>40.570500000000003</v>
      </c>
      <c r="U1189" s="36"/>
      <c r="V1189" s="36"/>
      <c r="W1189" s="36"/>
      <c r="X1189" s="36"/>
      <c r="Y1189" s="36"/>
      <c r="Z1189" s="36"/>
      <c r="AA1189" s="36"/>
      <c r="AB1189" s="36"/>
      <c r="AC1189" s="36"/>
      <c r="AD1189" s="36"/>
      <c r="AE1189" s="36"/>
      <c r="AR1189" s="206" t="s">
        <v>274</v>
      </c>
      <c r="AT1189" s="206" t="s">
        <v>269</v>
      </c>
      <c r="AU1189" s="206" t="s">
        <v>142</v>
      </c>
      <c r="AY1189" s="19" t="s">
        <v>267</v>
      </c>
      <c r="BE1189" s="207">
        <f>IF(N1189="základní",J1189,0)</f>
        <v>0</v>
      </c>
      <c r="BF1189" s="207">
        <f>IF(N1189="snížená",J1189,0)</f>
        <v>0</v>
      </c>
      <c r="BG1189" s="207">
        <f>IF(N1189="zákl. přenesená",J1189,0)</f>
        <v>0</v>
      </c>
      <c r="BH1189" s="207">
        <f>IF(N1189="sníž. přenesená",J1189,0)</f>
        <v>0</v>
      </c>
      <c r="BI1189" s="207">
        <f>IF(N1189="nulová",J1189,0)</f>
        <v>0</v>
      </c>
      <c r="BJ1189" s="19" t="s">
        <v>80</v>
      </c>
      <c r="BK1189" s="207">
        <f>ROUND(I1189*H1189,2)</f>
        <v>0</v>
      </c>
      <c r="BL1189" s="19" t="s">
        <v>274</v>
      </c>
      <c r="BM1189" s="206" t="s">
        <v>1402</v>
      </c>
    </row>
    <row r="1190" spans="1:65" s="2" customFormat="1" ht="126.75" x14ac:dyDescent="0.2">
      <c r="A1190" s="36"/>
      <c r="B1190" s="37"/>
      <c r="C1190" s="38"/>
      <c r="D1190" s="208" t="s">
        <v>276</v>
      </c>
      <c r="E1190" s="38"/>
      <c r="F1190" s="209" t="s">
        <v>1403</v>
      </c>
      <c r="G1190" s="38"/>
      <c r="H1190" s="38"/>
      <c r="I1190" s="118"/>
      <c r="J1190" s="38"/>
      <c r="K1190" s="38"/>
      <c r="L1190" s="41"/>
      <c r="M1190" s="210"/>
      <c r="N1190" s="211"/>
      <c r="O1190" s="66"/>
      <c r="P1190" s="66"/>
      <c r="Q1190" s="66"/>
      <c r="R1190" s="66"/>
      <c r="S1190" s="66"/>
      <c r="T1190" s="67"/>
      <c r="U1190" s="36"/>
      <c r="V1190" s="36"/>
      <c r="W1190" s="36"/>
      <c r="X1190" s="36"/>
      <c r="Y1190" s="36"/>
      <c r="Z1190" s="36"/>
      <c r="AA1190" s="36"/>
      <c r="AB1190" s="36"/>
      <c r="AC1190" s="36"/>
      <c r="AD1190" s="36"/>
      <c r="AE1190" s="36"/>
      <c r="AT1190" s="19" t="s">
        <v>276</v>
      </c>
      <c r="AU1190" s="19" t="s">
        <v>142</v>
      </c>
    </row>
    <row r="1191" spans="1:65" s="13" customFormat="1" x14ac:dyDescent="0.2">
      <c r="B1191" s="212"/>
      <c r="C1191" s="213"/>
      <c r="D1191" s="208" t="s">
        <v>278</v>
      </c>
      <c r="E1191" s="214" t="s">
        <v>21</v>
      </c>
      <c r="F1191" s="215" t="s">
        <v>292</v>
      </c>
      <c r="G1191" s="213"/>
      <c r="H1191" s="214" t="s">
        <v>21</v>
      </c>
      <c r="I1191" s="216"/>
      <c r="J1191" s="213"/>
      <c r="K1191" s="213"/>
      <c r="L1191" s="217"/>
      <c r="M1191" s="218"/>
      <c r="N1191" s="219"/>
      <c r="O1191" s="219"/>
      <c r="P1191" s="219"/>
      <c r="Q1191" s="219"/>
      <c r="R1191" s="219"/>
      <c r="S1191" s="219"/>
      <c r="T1191" s="220"/>
      <c r="AT1191" s="221" t="s">
        <v>278</v>
      </c>
      <c r="AU1191" s="221" t="s">
        <v>142</v>
      </c>
      <c r="AV1191" s="13" t="s">
        <v>80</v>
      </c>
      <c r="AW1191" s="13" t="s">
        <v>35</v>
      </c>
      <c r="AX1191" s="13" t="s">
        <v>73</v>
      </c>
      <c r="AY1191" s="221" t="s">
        <v>267</v>
      </c>
    </row>
    <row r="1192" spans="1:65" s="14" customFormat="1" x14ac:dyDescent="0.2">
      <c r="B1192" s="222"/>
      <c r="C1192" s="223"/>
      <c r="D1192" s="208" t="s">
        <v>278</v>
      </c>
      <c r="E1192" s="224" t="s">
        <v>21</v>
      </c>
      <c r="F1192" s="225" t="s">
        <v>287</v>
      </c>
      <c r="G1192" s="223"/>
      <c r="H1192" s="226">
        <v>159.1</v>
      </c>
      <c r="I1192" s="227"/>
      <c r="J1192" s="223"/>
      <c r="K1192" s="223"/>
      <c r="L1192" s="228"/>
      <c r="M1192" s="229"/>
      <c r="N1192" s="230"/>
      <c r="O1192" s="230"/>
      <c r="P1192" s="230"/>
      <c r="Q1192" s="230"/>
      <c r="R1192" s="230"/>
      <c r="S1192" s="230"/>
      <c r="T1192" s="231"/>
      <c r="AT1192" s="232" t="s">
        <v>278</v>
      </c>
      <c r="AU1192" s="232" t="s">
        <v>142</v>
      </c>
      <c r="AV1192" s="14" t="s">
        <v>82</v>
      </c>
      <c r="AW1192" s="14" t="s">
        <v>35</v>
      </c>
      <c r="AX1192" s="14" t="s">
        <v>80</v>
      </c>
      <c r="AY1192" s="232" t="s">
        <v>267</v>
      </c>
    </row>
    <row r="1193" spans="1:65" s="2" customFormat="1" ht="21.75" customHeight="1" x14ac:dyDescent="0.2">
      <c r="A1193" s="36"/>
      <c r="B1193" s="37"/>
      <c r="C1193" s="195" t="s">
        <v>1404</v>
      </c>
      <c r="D1193" s="195" t="s">
        <v>269</v>
      </c>
      <c r="E1193" s="196" t="s">
        <v>1405</v>
      </c>
      <c r="F1193" s="197" t="s">
        <v>1406</v>
      </c>
      <c r="G1193" s="198" t="s">
        <v>320</v>
      </c>
      <c r="H1193" s="199">
        <v>3.15</v>
      </c>
      <c r="I1193" s="200"/>
      <c r="J1193" s="201">
        <f>ROUND(I1193*H1193,2)</f>
        <v>0</v>
      </c>
      <c r="K1193" s="197" t="s">
        <v>273</v>
      </c>
      <c r="L1193" s="41"/>
      <c r="M1193" s="202" t="s">
        <v>21</v>
      </c>
      <c r="N1193" s="203" t="s">
        <v>44</v>
      </c>
      <c r="O1193" s="66"/>
      <c r="P1193" s="204">
        <f>O1193*H1193</f>
        <v>0</v>
      </c>
      <c r="Q1193" s="204">
        <v>0</v>
      </c>
      <c r="R1193" s="204">
        <f>Q1193*H1193</f>
        <v>0</v>
      </c>
      <c r="S1193" s="204">
        <v>2.5</v>
      </c>
      <c r="T1193" s="205">
        <f>S1193*H1193</f>
        <v>7.875</v>
      </c>
      <c r="U1193" s="36"/>
      <c r="V1193" s="36"/>
      <c r="W1193" s="36"/>
      <c r="X1193" s="36"/>
      <c r="Y1193" s="36"/>
      <c r="Z1193" s="36"/>
      <c r="AA1193" s="36"/>
      <c r="AB1193" s="36"/>
      <c r="AC1193" s="36"/>
      <c r="AD1193" s="36"/>
      <c r="AE1193" s="36"/>
      <c r="AR1193" s="206" t="s">
        <v>274</v>
      </c>
      <c r="AT1193" s="206" t="s">
        <v>269</v>
      </c>
      <c r="AU1193" s="206" t="s">
        <v>142</v>
      </c>
      <c r="AY1193" s="19" t="s">
        <v>267</v>
      </c>
      <c r="BE1193" s="207">
        <f>IF(N1193="základní",J1193,0)</f>
        <v>0</v>
      </c>
      <c r="BF1193" s="207">
        <f>IF(N1193="snížená",J1193,0)</f>
        <v>0</v>
      </c>
      <c r="BG1193" s="207">
        <f>IF(N1193="zákl. přenesená",J1193,0)</f>
        <v>0</v>
      </c>
      <c r="BH1193" s="207">
        <f>IF(N1193="sníž. přenesená",J1193,0)</f>
        <v>0</v>
      </c>
      <c r="BI1193" s="207">
        <f>IF(N1193="nulová",J1193,0)</f>
        <v>0</v>
      </c>
      <c r="BJ1193" s="19" t="s">
        <v>80</v>
      </c>
      <c r="BK1193" s="207">
        <f>ROUND(I1193*H1193,2)</f>
        <v>0</v>
      </c>
      <c r="BL1193" s="19" t="s">
        <v>274</v>
      </c>
      <c r="BM1193" s="206" t="s">
        <v>1407</v>
      </c>
    </row>
    <row r="1194" spans="1:65" s="2" customFormat="1" ht="39" x14ac:dyDescent="0.2">
      <c r="A1194" s="36"/>
      <c r="B1194" s="37"/>
      <c r="C1194" s="38"/>
      <c r="D1194" s="208" t="s">
        <v>276</v>
      </c>
      <c r="E1194" s="38"/>
      <c r="F1194" s="209" t="s">
        <v>1408</v>
      </c>
      <c r="G1194" s="38"/>
      <c r="H1194" s="38"/>
      <c r="I1194" s="118"/>
      <c r="J1194" s="38"/>
      <c r="K1194" s="38"/>
      <c r="L1194" s="41"/>
      <c r="M1194" s="210"/>
      <c r="N1194" s="211"/>
      <c r="O1194" s="66"/>
      <c r="P1194" s="66"/>
      <c r="Q1194" s="66"/>
      <c r="R1194" s="66"/>
      <c r="S1194" s="66"/>
      <c r="T1194" s="67"/>
      <c r="U1194" s="36"/>
      <c r="V1194" s="36"/>
      <c r="W1194" s="36"/>
      <c r="X1194" s="36"/>
      <c r="Y1194" s="36"/>
      <c r="Z1194" s="36"/>
      <c r="AA1194" s="36"/>
      <c r="AB1194" s="36"/>
      <c r="AC1194" s="36"/>
      <c r="AD1194" s="36"/>
      <c r="AE1194" s="36"/>
      <c r="AT1194" s="19" t="s">
        <v>276</v>
      </c>
      <c r="AU1194" s="19" t="s">
        <v>142</v>
      </c>
    </row>
    <row r="1195" spans="1:65" s="13" customFormat="1" x14ac:dyDescent="0.2">
      <c r="B1195" s="212"/>
      <c r="C1195" s="213"/>
      <c r="D1195" s="208" t="s">
        <v>278</v>
      </c>
      <c r="E1195" s="214" t="s">
        <v>21</v>
      </c>
      <c r="F1195" s="215" t="s">
        <v>1409</v>
      </c>
      <c r="G1195" s="213"/>
      <c r="H1195" s="214" t="s">
        <v>21</v>
      </c>
      <c r="I1195" s="216"/>
      <c r="J1195" s="213"/>
      <c r="K1195" s="213"/>
      <c r="L1195" s="217"/>
      <c r="M1195" s="218"/>
      <c r="N1195" s="219"/>
      <c r="O1195" s="219"/>
      <c r="P1195" s="219"/>
      <c r="Q1195" s="219"/>
      <c r="R1195" s="219"/>
      <c r="S1195" s="219"/>
      <c r="T1195" s="220"/>
      <c r="AT1195" s="221" t="s">
        <v>278</v>
      </c>
      <c r="AU1195" s="221" t="s">
        <v>142</v>
      </c>
      <c r="AV1195" s="13" t="s">
        <v>80</v>
      </c>
      <c r="AW1195" s="13" t="s">
        <v>35</v>
      </c>
      <c r="AX1195" s="13" t="s">
        <v>73</v>
      </c>
      <c r="AY1195" s="221" t="s">
        <v>267</v>
      </c>
    </row>
    <row r="1196" spans="1:65" s="14" customFormat="1" x14ac:dyDescent="0.2">
      <c r="B1196" s="222"/>
      <c r="C1196" s="223"/>
      <c r="D1196" s="208" t="s">
        <v>278</v>
      </c>
      <c r="E1196" s="224" t="s">
        <v>21</v>
      </c>
      <c r="F1196" s="225" t="s">
        <v>805</v>
      </c>
      <c r="G1196" s="223"/>
      <c r="H1196" s="226">
        <v>3.15</v>
      </c>
      <c r="I1196" s="227"/>
      <c r="J1196" s="223"/>
      <c r="K1196" s="223"/>
      <c r="L1196" s="228"/>
      <c r="M1196" s="229"/>
      <c r="N1196" s="230"/>
      <c r="O1196" s="230"/>
      <c r="P1196" s="230"/>
      <c r="Q1196" s="230"/>
      <c r="R1196" s="230"/>
      <c r="S1196" s="230"/>
      <c r="T1196" s="231"/>
      <c r="AT1196" s="232" t="s">
        <v>278</v>
      </c>
      <c r="AU1196" s="232" t="s">
        <v>142</v>
      </c>
      <c r="AV1196" s="14" t="s">
        <v>82</v>
      </c>
      <c r="AW1196" s="14" t="s">
        <v>35</v>
      </c>
      <c r="AX1196" s="14" t="s">
        <v>80</v>
      </c>
      <c r="AY1196" s="232" t="s">
        <v>267</v>
      </c>
    </row>
    <row r="1197" spans="1:65" s="2" customFormat="1" ht="16.5" customHeight="1" x14ac:dyDescent="0.2">
      <c r="A1197" s="36"/>
      <c r="B1197" s="37"/>
      <c r="C1197" s="195" t="s">
        <v>1410</v>
      </c>
      <c r="D1197" s="195" t="s">
        <v>269</v>
      </c>
      <c r="E1197" s="196" t="s">
        <v>1411</v>
      </c>
      <c r="F1197" s="197" t="s">
        <v>1412</v>
      </c>
      <c r="G1197" s="198" t="s">
        <v>320</v>
      </c>
      <c r="H1197" s="199">
        <v>0.40500000000000003</v>
      </c>
      <c r="I1197" s="200"/>
      <c r="J1197" s="201">
        <f>ROUND(I1197*H1197,2)</f>
        <v>0</v>
      </c>
      <c r="K1197" s="197" t="s">
        <v>273</v>
      </c>
      <c r="L1197" s="41"/>
      <c r="M1197" s="202" t="s">
        <v>21</v>
      </c>
      <c r="N1197" s="203" t="s">
        <v>44</v>
      </c>
      <c r="O1197" s="66"/>
      <c r="P1197" s="204">
        <f>O1197*H1197</f>
        <v>0</v>
      </c>
      <c r="Q1197" s="204">
        <v>0</v>
      </c>
      <c r="R1197" s="204">
        <f>Q1197*H1197</f>
        <v>0</v>
      </c>
      <c r="S1197" s="204">
        <v>1.8</v>
      </c>
      <c r="T1197" s="205">
        <f>S1197*H1197</f>
        <v>0.72900000000000009</v>
      </c>
      <c r="U1197" s="36"/>
      <c r="V1197" s="36"/>
      <c r="W1197" s="36"/>
      <c r="X1197" s="36"/>
      <c r="Y1197" s="36"/>
      <c r="Z1197" s="36"/>
      <c r="AA1197" s="36"/>
      <c r="AB1197" s="36"/>
      <c r="AC1197" s="36"/>
      <c r="AD1197" s="36"/>
      <c r="AE1197" s="36"/>
      <c r="AR1197" s="206" t="s">
        <v>274</v>
      </c>
      <c r="AT1197" s="206" t="s">
        <v>269</v>
      </c>
      <c r="AU1197" s="206" t="s">
        <v>142</v>
      </c>
      <c r="AY1197" s="19" t="s">
        <v>267</v>
      </c>
      <c r="BE1197" s="207">
        <f>IF(N1197="základní",J1197,0)</f>
        <v>0</v>
      </c>
      <c r="BF1197" s="207">
        <f>IF(N1197="snížená",J1197,0)</f>
        <v>0</v>
      </c>
      <c r="BG1197" s="207">
        <f>IF(N1197="zákl. přenesená",J1197,0)</f>
        <v>0</v>
      </c>
      <c r="BH1197" s="207">
        <f>IF(N1197="sníž. přenesená",J1197,0)</f>
        <v>0</v>
      </c>
      <c r="BI1197" s="207">
        <f>IF(N1197="nulová",J1197,0)</f>
        <v>0</v>
      </c>
      <c r="BJ1197" s="19" t="s">
        <v>80</v>
      </c>
      <c r="BK1197" s="207">
        <f>ROUND(I1197*H1197,2)</f>
        <v>0</v>
      </c>
      <c r="BL1197" s="19" t="s">
        <v>274</v>
      </c>
      <c r="BM1197" s="206" t="s">
        <v>1413</v>
      </c>
    </row>
    <row r="1198" spans="1:65" s="2" customFormat="1" ht="39" x14ac:dyDescent="0.2">
      <c r="A1198" s="36"/>
      <c r="B1198" s="37"/>
      <c r="C1198" s="38"/>
      <c r="D1198" s="208" t="s">
        <v>276</v>
      </c>
      <c r="E1198" s="38"/>
      <c r="F1198" s="209" t="s">
        <v>1414</v>
      </c>
      <c r="G1198" s="38"/>
      <c r="H1198" s="38"/>
      <c r="I1198" s="118"/>
      <c r="J1198" s="38"/>
      <c r="K1198" s="38"/>
      <c r="L1198" s="41"/>
      <c r="M1198" s="210"/>
      <c r="N1198" s="211"/>
      <c r="O1198" s="66"/>
      <c r="P1198" s="66"/>
      <c r="Q1198" s="66"/>
      <c r="R1198" s="66"/>
      <c r="S1198" s="66"/>
      <c r="T1198" s="67"/>
      <c r="U1198" s="36"/>
      <c r="V1198" s="36"/>
      <c r="W1198" s="36"/>
      <c r="X1198" s="36"/>
      <c r="Y1198" s="36"/>
      <c r="Z1198" s="36"/>
      <c r="AA1198" s="36"/>
      <c r="AB1198" s="36"/>
      <c r="AC1198" s="36"/>
      <c r="AD1198" s="36"/>
      <c r="AE1198" s="36"/>
      <c r="AT1198" s="19" t="s">
        <v>276</v>
      </c>
      <c r="AU1198" s="19" t="s">
        <v>142</v>
      </c>
    </row>
    <row r="1199" spans="1:65" s="13" customFormat="1" x14ac:dyDescent="0.2">
      <c r="B1199" s="212"/>
      <c r="C1199" s="213"/>
      <c r="D1199" s="208" t="s">
        <v>278</v>
      </c>
      <c r="E1199" s="214" t="s">
        <v>21</v>
      </c>
      <c r="F1199" s="215" t="s">
        <v>1415</v>
      </c>
      <c r="G1199" s="213"/>
      <c r="H1199" s="214" t="s">
        <v>21</v>
      </c>
      <c r="I1199" s="216"/>
      <c r="J1199" s="213"/>
      <c r="K1199" s="213"/>
      <c r="L1199" s="217"/>
      <c r="M1199" s="218"/>
      <c r="N1199" s="219"/>
      <c r="O1199" s="219"/>
      <c r="P1199" s="219"/>
      <c r="Q1199" s="219"/>
      <c r="R1199" s="219"/>
      <c r="S1199" s="219"/>
      <c r="T1199" s="220"/>
      <c r="AT1199" s="221" t="s">
        <v>278</v>
      </c>
      <c r="AU1199" s="221" t="s">
        <v>142</v>
      </c>
      <c r="AV1199" s="13" t="s">
        <v>80</v>
      </c>
      <c r="AW1199" s="13" t="s">
        <v>35</v>
      </c>
      <c r="AX1199" s="13" t="s">
        <v>73</v>
      </c>
      <c r="AY1199" s="221" t="s">
        <v>267</v>
      </c>
    </row>
    <row r="1200" spans="1:65" s="14" customFormat="1" x14ac:dyDescent="0.2">
      <c r="B1200" s="222"/>
      <c r="C1200" s="223"/>
      <c r="D1200" s="208" t="s">
        <v>278</v>
      </c>
      <c r="E1200" s="224" t="s">
        <v>21</v>
      </c>
      <c r="F1200" s="225" t="s">
        <v>771</v>
      </c>
      <c r="G1200" s="223"/>
      <c r="H1200" s="226">
        <v>0.40500000000000003</v>
      </c>
      <c r="I1200" s="227"/>
      <c r="J1200" s="223"/>
      <c r="K1200" s="223"/>
      <c r="L1200" s="228"/>
      <c r="M1200" s="229"/>
      <c r="N1200" s="230"/>
      <c r="O1200" s="230"/>
      <c r="P1200" s="230"/>
      <c r="Q1200" s="230"/>
      <c r="R1200" s="230"/>
      <c r="S1200" s="230"/>
      <c r="T1200" s="231"/>
      <c r="AT1200" s="232" t="s">
        <v>278</v>
      </c>
      <c r="AU1200" s="232" t="s">
        <v>142</v>
      </c>
      <c r="AV1200" s="14" t="s">
        <v>82</v>
      </c>
      <c r="AW1200" s="14" t="s">
        <v>35</v>
      </c>
      <c r="AX1200" s="14" t="s">
        <v>80</v>
      </c>
      <c r="AY1200" s="232" t="s">
        <v>267</v>
      </c>
    </row>
    <row r="1201" spans="1:65" s="2" customFormat="1" ht="21.75" customHeight="1" x14ac:dyDescent="0.2">
      <c r="A1201" s="36"/>
      <c r="B1201" s="37"/>
      <c r="C1201" s="195" t="s">
        <v>1416</v>
      </c>
      <c r="D1201" s="195" t="s">
        <v>269</v>
      </c>
      <c r="E1201" s="196" t="s">
        <v>1417</v>
      </c>
      <c r="F1201" s="197" t="s">
        <v>1418</v>
      </c>
      <c r="G1201" s="198" t="s">
        <v>296</v>
      </c>
      <c r="H1201" s="199">
        <v>13.1</v>
      </c>
      <c r="I1201" s="200"/>
      <c r="J1201" s="201">
        <f>ROUND(I1201*H1201,2)</f>
        <v>0</v>
      </c>
      <c r="K1201" s="197" t="s">
        <v>273</v>
      </c>
      <c r="L1201" s="41"/>
      <c r="M1201" s="202" t="s">
        <v>21</v>
      </c>
      <c r="N1201" s="203" t="s">
        <v>44</v>
      </c>
      <c r="O1201" s="66"/>
      <c r="P1201" s="204">
        <f>O1201*H1201</f>
        <v>0</v>
      </c>
      <c r="Q1201" s="204">
        <v>0</v>
      </c>
      <c r="R1201" s="204">
        <f>Q1201*H1201</f>
        <v>0</v>
      </c>
      <c r="S1201" s="204">
        <v>0.06</v>
      </c>
      <c r="T1201" s="205">
        <f>S1201*H1201</f>
        <v>0.78599999999999992</v>
      </c>
      <c r="U1201" s="36"/>
      <c r="V1201" s="36"/>
      <c r="W1201" s="36"/>
      <c r="X1201" s="36"/>
      <c r="Y1201" s="36"/>
      <c r="Z1201" s="36"/>
      <c r="AA1201" s="36"/>
      <c r="AB1201" s="36"/>
      <c r="AC1201" s="36"/>
      <c r="AD1201" s="36"/>
      <c r="AE1201" s="36"/>
      <c r="AR1201" s="206" t="s">
        <v>274</v>
      </c>
      <c r="AT1201" s="206" t="s">
        <v>269</v>
      </c>
      <c r="AU1201" s="206" t="s">
        <v>142</v>
      </c>
      <c r="AY1201" s="19" t="s">
        <v>267</v>
      </c>
      <c r="BE1201" s="207">
        <f>IF(N1201="základní",J1201,0)</f>
        <v>0</v>
      </c>
      <c r="BF1201" s="207">
        <f>IF(N1201="snížená",J1201,0)</f>
        <v>0</v>
      </c>
      <c r="BG1201" s="207">
        <f>IF(N1201="zákl. přenesená",J1201,0)</f>
        <v>0</v>
      </c>
      <c r="BH1201" s="207">
        <f>IF(N1201="sníž. přenesená",J1201,0)</f>
        <v>0</v>
      </c>
      <c r="BI1201" s="207">
        <f>IF(N1201="nulová",J1201,0)</f>
        <v>0</v>
      </c>
      <c r="BJ1201" s="19" t="s">
        <v>80</v>
      </c>
      <c r="BK1201" s="207">
        <f>ROUND(I1201*H1201,2)</f>
        <v>0</v>
      </c>
      <c r="BL1201" s="19" t="s">
        <v>274</v>
      </c>
      <c r="BM1201" s="206" t="s">
        <v>1419</v>
      </c>
    </row>
    <row r="1202" spans="1:65" s="2" customFormat="1" ht="29.25" x14ac:dyDescent="0.2">
      <c r="A1202" s="36"/>
      <c r="B1202" s="37"/>
      <c r="C1202" s="38"/>
      <c r="D1202" s="208" t="s">
        <v>276</v>
      </c>
      <c r="E1202" s="38"/>
      <c r="F1202" s="209" t="s">
        <v>1420</v>
      </c>
      <c r="G1202" s="38"/>
      <c r="H1202" s="38"/>
      <c r="I1202" s="118"/>
      <c r="J1202" s="38"/>
      <c r="K1202" s="38"/>
      <c r="L1202" s="41"/>
      <c r="M1202" s="210"/>
      <c r="N1202" s="211"/>
      <c r="O1202" s="66"/>
      <c r="P1202" s="66"/>
      <c r="Q1202" s="66"/>
      <c r="R1202" s="66"/>
      <c r="S1202" s="66"/>
      <c r="T1202" s="67"/>
      <c r="U1202" s="36"/>
      <c r="V1202" s="36"/>
      <c r="W1202" s="36"/>
      <c r="X1202" s="36"/>
      <c r="Y1202" s="36"/>
      <c r="Z1202" s="36"/>
      <c r="AA1202" s="36"/>
      <c r="AB1202" s="36"/>
      <c r="AC1202" s="36"/>
      <c r="AD1202" s="36"/>
      <c r="AE1202" s="36"/>
      <c r="AT1202" s="19" t="s">
        <v>276</v>
      </c>
      <c r="AU1202" s="19" t="s">
        <v>142</v>
      </c>
    </row>
    <row r="1203" spans="1:65" s="13" customFormat="1" x14ac:dyDescent="0.2">
      <c r="B1203" s="212"/>
      <c r="C1203" s="213"/>
      <c r="D1203" s="208" t="s">
        <v>278</v>
      </c>
      <c r="E1203" s="214" t="s">
        <v>21</v>
      </c>
      <c r="F1203" s="215" t="s">
        <v>1421</v>
      </c>
      <c r="G1203" s="213"/>
      <c r="H1203" s="214" t="s">
        <v>21</v>
      </c>
      <c r="I1203" s="216"/>
      <c r="J1203" s="213"/>
      <c r="K1203" s="213"/>
      <c r="L1203" s="217"/>
      <c r="M1203" s="218"/>
      <c r="N1203" s="219"/>
      <c r="O1203" s="219"/>
      <c r="P1203" s="219"/>
      <c r="Q1203" s="219"/>
      <c r="R1203" s="219"/>
      <c r="S1203" s="219"/>
      <c r="T1203" s="220"/>
      <c r="AT1203" s="221" t="s">
        <v>278</v>
      </c>
      <c r="AU1203" s="221" t="s">
        <v>142</v>
      </c>
      <c r="AV1203" s="13" t="s">
        <v>80</v>
      </c>
      <c r="AW1203" s="13" t="s">
        <v>35</v>
      </c>
      <c r="AX1203" s="13" t="s">
        <v>73</v>
      </c>
      <c r="AY1203" s="221" t="s">
        <v>267</v>
      </c>
    </row>
    <row r="1204" spans="1:65" s="14" customFormat="1" x14ac:dyDescent="0.2">
      <c r="B1204" s="222"/>
      <c r="C1204" s="223"/>
      <c r="D1204" s="208" t="s">
        <v>278</v>
      </c>
      <c r="E1204" s="224" t="s">
        <v>21</v>
      </c>
      <c r="F1204" s="225" t="s">
        <v>1422</v>
      </c>
      <c r="G1204" s="223"/>
      <c r="H1204" s="226">
        <v>13.1</v>
      </c>
      <c r="I1204" s="227"/>
      <c r="J1204" s="223"/>
      <c r="K1204" s="223"/>
      <c r="L1204" s="228"/>
      <c r="M1204" s="229"/>
      <c r="N1204" s="230"/>
      <c r="O1204" s="230"/>
      <c r="P1204" s="230"/>
      <c r="Q1204" s="230"/>
      <c r="R1204" s="230"/>
      <c r="S1204" s="230"/>
      <c r="T1204" s="231"/>
      <c r="AT1204" s="232" t="s">
        <v>278</v>
      </c>
      <c r="AU1204" s="232" t="s">
        <v>142</v>
      </c>
      <c r="AV1204" s="14" t="s">
        <v>82</v>
      </c>
      <c r="AW1204" s="14" t="s">
        <v>35</v>
      </c>
      <c r="AX1204" s="14" t="s">
        <v>80</v>
      </c>
      <c r="AY1204" s="232" t="s">
        <v>267</v>
      </c>
    </row>
    <row r="1205" spans="1:65" s="2" customFormat="1" ht="21.75" customHeight="1" x14ac:dyDescent="0.2">
      <c r="A1205" s="36"/>
      <c r="B1205" s="37"/>
      <c r="C1205" s="195" t="s">
        <v>1423</v>
      </c>
      <c r="D1205" s="195" t="s">
        <v>269</v>
      </c>
      <c r="E1205" s="196" t="s">
        <v>1424</v>
      </c>
      <c r="F1205" s="197" t="s">
        <v>1425</v>
      </c>
      <c r="G1205" s="198" t="s">
        <v>296</v>
      </c>
      <c r="H1205" s="199">
        <v>6.93</v>
      </c>
      <c r="I1205" s="200"/>
      <c r="J1205" s="201">
        <f>ROUND(I1205*H1205,2)</f>
        <v>0</v>
      </c>
      <c r="K1205" s="197" t="s">
        <v>273</v>
      </c>
      <c r="L1205" s="41"/>
      <c r="M1205" s="202" t="s">
        <v>21</v>
      </c>
      <c r="N1205" s="203" t="s">
        <v>44</v>
      </c>
      <c r="O1205" s="66"/>
      <c r="P1205" s="204">
        <f>O1205*H1205</f>
        <v>0</v>
      </c>
      <c r="Q1205" s="204">
        <v>0</v>
      </c>
      <c r="R1205" s="204">
        <f>Q1205*H1205</f>
        <v>0</v>
      </c>
      <c r="S1205" s="204">
        <v>4.2000000000000003E-2</v>
      </c>
      <c r="T1205" s="205">
        <f>S1205*H1205</f>
        <v>0.29105999999999999</v>
      </c>
      <c r="U1205" s="36"/>
      <c r="V1205" s="36"/>
      <c r="W1205" s="36"/>
      <c r="X1205" s="36"/>
      <c r="Y1205" s="36"/>
      <c r="Z1205" s="36"/>
      <c r="AA1205" s="36"/>
      <c r="AB1205" s="36"/>
      <c r="AC1205" s="36"/>
      <c r="AD1205" s="36"/>
      <c r="AE1205" s="36"/>
      <c r="AR1205" s="206" t="s">
        <v>274</v>
      </c>
      <c r="AT1205" s="206" t="s">
        <v>269</v>
      </c>
      <c r="AU1205" s="206" t="s">
        <v>142</v>
      </c>
      <c r="AY1205" s="19" t="s">
        <v>267</v>
      </c>
      <c r="BE1205" s="207">
        <f>IF(N1205="základní",J1205,0)</f>
        <v>0</v>
      </c>
      <c r="BF1205" s="207">
        <f>IF(N1205="snížená",J1205,0)</f>
        <v>0</v>
      </c>
      <c r="BG1205" s="207">
        <f>IF(N1205="zákl. přenesená",J1205,0)</f>
        <v>0</v>
      </c>
      <c r="BH1205" s="207">
        <f>IF(N1205="sníž. přenesená",J1205,0)</f>
        <v>0</v>
      </c>
      <c r="BI1205" s="207">
        <f>IF(N1205="nulová",J1205,0)</f>
        <v>0</v>
      </c>
      <c r="BJ1205" s="19" t="s">
        <v>80</v>
      </c>
      <c r="BK1205" s="207">
        <f>ROUND(I1205*H1205,2)</f>
        <v>0</v>
      </c>
      <c r="BL1205" s="19" t="s">
        <v>274</v>
      </c>
      <c r="BM1205" s="206" t="s">
        <v>1426</v>
      </c>
    </row>
    <row r="1206" spans="1:65" s="13" customFormat="1" x14ac:dyDescent="0.2">
      <c r="B1206" s="212"/>
      <c r="C1206" s="213"/>
      <c r="D1206" s="208" t="s">
        <v>278</v>
      </c>
      <c r="E1206" s="214" t="s">
        <v>21</v>
      </c>
      <c r="F1206" s="215" t="s">
        <v>747</v>
      </c>
      <c r="G1206" s="213"/>
      <c r="H1206" s="214" t="s">
        <v>21</v>
      </c>
      <c r="I1206" s="216"/>
      <c r="J1206" s="213"/>
      <c r="K1206" s="213"/>
      <c r="L1206" s="217"/>
      <c r="M1206" s="218"/>
      <c r="N1206" s="219"/>
      <c r="O1206" s="219"/>
      <c r="P1206" s="219"/>
      <c r="Q1206" s="219"/>
      <c r="R1206" s="219"/>
      <c r="S1206" s="219"/>
      <c r="T1206" s="220"/>
      <c r="AT1206" s="221" t="s">
        <v>278</v>
      </c>
      <c r="AU1206" s="221" t="s">
        <v>142</v>
      </c>
      <c r="AV1206" s="13" t="s">
        <v>80</v>
      </c>
      <c r="AW1206" s="13" t="s">
        <v>35</v>
      </c>
      <c r="AX1206" s="13" t="s">
        <v>73</v>
      </c>
      <c r="AY1206" s="221" t="s">
        <v>267</v>
      </c>
    </row>
    <row r="1207" spans="1:65" s="14" customFormat="1" x14ac:dyDescent="0.2">
      <c r="B1207" s="222"/>
      <c r="C1207" s="223"/>
      <c r="D1207" s="208" t="s">
        <v>278</v>
      </c>
      <c r="E1207" s="224" t="s">
        <v>21</v>
      </c>
      <c r="F1207" s="225" t="s">
        <v>1427</v>
      </c>
      <c r="G1207" s="223"/>
      <c r="H1207" s="226">
        <v>6.93</v>
      </c>
      <c r="I1207" s="227"/>
      <c r="J1207" s="223"/>
      <c r="K1207" s="223"/>
      <c r="L1207" s="228"/>
      <c r="M1207" s="229"/>
      <c r="N1207" s="230"/>
      <c r="O1207" s="230"/>
      <c r="P1207" s="230"/>
      <c r="Q1207" s="230"/>
      <c r="R1207" s="230"/>
      <c r="S1207" s="230"/>
      <c r="T1207" s="231"/>
      <c r="AT1207" s="232" t="s">
        <v>278</v>
      </c>
      <c r="AU1207" s="232" t="s">
        <v>142</v>
      </c>
      <c r="AV1207" s="14" t="s">
        <v>82</v>
      </c>
      <c r="AW1207" s="14" t="s">
        <v>35</v>
      </c>
      <c r="AX1207" s="14" t="s">
        <v>80</v>
      </c>
      <c r="AY1207" s="232" t="s">
        <v>267</v>
      </c>
    </row>
    <row r="1208" spans="1:65" s="2" customFormat="1" ht="16.5" customHeight="1" x14ac:dyDescent="0.2">
      <c r="A1208" s="36"/>
      <c r="B1208" s="37"/>
      <c r="C1208" s="195" t="s">
        <v>1428</v>
      </c>
      <c r="D1208" s="195" t="s">
        <v>269</v>
      </c>
      <c r="E1208" s="196" t="s">
        <v>1429</v>
      </c>
      <c r="F1208" s="197" t="s">
        <v>1430</v>
      </c>
      <c r="G1208" s="198" t="s">
        <v>272</v>
      </c>
      <c r="H1208" s="199">
        <v>7</v>
      </c>
      <c r="I1208" s="200"/>
      <c r="J1208" s="201">
        <f>ROUND(I1208*H1208,2)</f>
        <v>0</v>
      </c>
      <c r="K1208" s="197" t="s">
        <v>273</v>
      </c>
      <c r="L1208" s="41"/>
      <c r="M1208" s="202" t="s">
        <v>21</v>
      </c>
      <c r="N1208" s="203" t="s">
        <v>44</v>
      </c>
      <c r="O1208" s="66"/>
      <c r="P1208" s="204">
        <f>O1208*H1208</f>
        <v>0</v>
      </c>
      <c r="Q1208" s="204">
        <v>0</v>
      </c>
      <c r="R1208" s="204">
        <f>Q1208*H1208</f>
        <v>0</v>
      </c>
      <c r="S1208" s="204">
        <v>0.216</v>
      </c>
      <c r="T1208" s="205">
        <f>S1208*H1208</f>
        <v>1.512</v>
      </c>
      <c r="U1208" s="36"/>
      <c r="V1208" s="36"/>
      <c r="W1208" s="36"/>
      <c r="X1208" s="36"/>
      <c r="Y1208" s="36"/>
      <c r="Z1208" s="36"/>
      <c r="AA1208" s="36"/>
      <c r="AB1208" s="36"/>
      <c r="AC1208" s="36"/>
      <c r="AD1208" s="36"/>
      <c r="AE1208" s="36"/>
      <c r="AR1208" s="206" t="s">
        <v>274</v>
      </c>
      <c r="AT1208" s="206" t="s">
        <v>269</v>
      </c>
      <c r="AU1208" s="206" t="s">
        <v>142</v>
      </c>
      <c r="AY1208" s="19" t="s">
        <v>267</v>
      </c>
      <c r="BE1208" s="207">
        <f>IF(N1208="základní",J1208,0)</f>
        <v>0</v>
      </c>
      <c r="BF1208" s="207">
        <f>IF(N1208="snížená",J1208,0)</f>
        <v>0</v>
      </c>
      <c r="BG1208" s="207">
        <f>IF(N1208="zákl. přenesená",J1208,0)</f>
        <v>0</v>
      </c>
      <c r="BH1208" s="207">
        <f>IF(N1208="sníž. přenesená",J1208,0)</f>
        <v>0</v>
      </c>
      <c r="BI1208" s="207">
        <f>IF(N1208="nulová",J1208,0)</f>
        <v>0</v>
      </c>
      <c r="BJ1208" s="19" t="s">
        <v>80</v>
      </c>
      <c r="BK1208" s="207">
        <f>ROUND(I1208*H1208,2)</f>
        <v>0</v>
      </c>
      <c r="BL1208" s="19" t="s">
        <v>274</v>
      </c>
      <c r="BM1208" s="206" t="s">
        <v>1431</v>
      </c>
    </row>
    <row r="1209" spans="1:65" s="13" customFormat="1" x14ac:dyDescent="0.2">
      <c r="B1209" s="212"/>
      <c r="C1209" s="213"/>
      <c r="D1209" s="208" t="s">
        <v>278</v>
      </c>
      <c r="E1209" s="214" t="s">
        <v>21</v>
      </c>
      <c r="F1209" s="215" t="s">
        <v>1432</v>
      </c>
      <c r="G1209" s="213"/>
      <c r="H1209" s="214" t="s">
        <v>21</v>
      </c>
      <c r="I1209" s="216"/>
      <c r="J1209" s="213"/>
      <c r="K1209" s="213"/>
      <c r="L1209" s="217"/>
      <c r="M1209" s="218"/>
      <c r="N1209" s="219"/>
      <c r="O1209" s="219"/>
      <c r="P1209" s="219"/>
      <c r="Q1209" s="219"/>
      <c r="R1209" s="219"/>
      <c r="S1209" s="219"/>
      <c r="T1209" s="220"/>
      <c r="AT1209" s="221" t="s">
        <v>278</v>
      </c>
      <c r="AU1209" s="221" t="s">
        <v>142</v>
      </c>
      <c r="AV1209" s="13" t="s">
        <v>80</v>
      </c>
      <c r="AW1209" s="13" t="s">
        <v>35</v>
      </c>
      <c r="AX1209" s="13" t="s">
        <v>73</v>
      </c>
      <c r="AY1209" s="221" t="s">
        <v>267</v>
      </c>
    </row>
    <row r="1210" spans="1:65" s="14" customFormat="1" x14ac:dyDescent="0.2">
      <c r="B1210" s="222"/>
      <c r="C1210" s="223"/>
      <c r="D1210" s="208" t="s">
        <v>278</v>
      </c>
      <c r="E1210" s="224" t="s">
        <v>21</v>
      </c>
      <c r="F1210" s="225" t="s">
        <v>741</v>
      </c>
      <c r="G1210" s="223"/>
      <c r="H1210" s="226">
        <v>7</v>
      </c>
      <c r="I1210" s="227"/>
      <c r="J1210" s="223"/>
      <c r="K1210" s="223"/>
      <c r="L1210" s="228"/>
      <c r="M1210" s="229"/>
      <c r="N1210" s="230"/>
      <c r="O1210" s="230"/>
      <c r="P1210" s="230"/>
      <c r="Q1210" s="230"/>
      <c r="R1210" s="230"/>
      <c r="S1210" s="230"/>
      <c r="T1210" s="231"/>
      <c r="AT1210" s="232" t="s">
        <v>278</v>
      </c>
      <c r="AU1210" s="232" t="s">
        <v>142</v>
      </c>
      <c r="AV1210" s="14" t="s">
        <v>82</v>
      </c>
      <c r="AW1210" s="14" t="s">
        <v>35</v>
      </c>
      <c r="AX1210" s="14" t="s">
        <v>80</v>
      </c>
      <c r="AY1210" s="232" t="s">
        <v>267</v>
      </c>
    </row>
    <row r="1211" spans="1:65" s="2" customFormat="1" ht="16.5" customHeight="1" x14ac:dyDescent="0.2">
      <c r="A1211" s="36"/>
      <c r="B1211" s="37"/>
      <c r="C1211" s="195" t="s">
        <v>1433</v>
      </c>
      <c r="D1211" s="195" t="s">
        <v>269</v>
      </c>
      <c r="E1211" s="196" t="s">
        <v>1434</v>
      </c>
      <c r="F1211" s="197" t="s">
        <v>1435</v>
      </c>
      <c r="G1211" s="198" t="s">
        <v>320</v>
      </c>
      <c r="H1211" s="199">
        <v>5.04</v>
      </c>
      <c r="I1211" s="200"/>
      <c r="J1211" s="201">
        <f>ROUND(I1211*H1211,2)</f>
        <v>0</v>
      </c>
      <c r="K1211" s="197" t="s">
        <v>273</v>
      </c>
      <c r="L1211" s="41"/>
      <c r="M1211" s="202" t="s">
        <v>21</v>
      </c>
      <c r="N1211" s="203" t="s">
        <v>44</v>
      </c>
      <c r="O1211" s="66"/>
      <c r="P1211" s="204">
        <f>O1211*H1211</f>
        <v>0</v>
      </c>
      <c r="Q1211" s="204">
        <v>0</v>
      </c>
      <c r="R1211" s="204">
        <f>Q1211*H1211</f>
        <v>0</v>
      </c>
      <c r="S1211" s="204">
        <v>2</v>
      </c>
      <c r="T1211" s="205">
        <f>S1211*H1211</f>
        <v>10.08</v>
      </c>
      <c r="U1211" s="36"/>
      <c r="V1211" s="36"/>
      <c r="W1211" s="36"/>
      <c r="X1211" s="36"/>
      <c r="Y1211" s="36"/>
      <c r="Z1211" s="36"/>
      <c r="AA1211" s="36"/>
      <c r="AB1211" s="36"/>
      <c r="AC1211" s="36"/>
      <c r="AD1211" s="36"/>
      <c r="AE1211" s="36"/>
      <c r="AR1211" s="206" t="s">
        <v>274</v>
      </c>
      <c r="AT1211" s="206" t="s">
        <v>269</v>
      </c>
      <c r="AU1211" s="206" t="s">
        <v>142</v>
      </c>
      <c r="AY1211" s="19" t="s">
        <v>267</v>
      </c>
      <c r="BE1211" s="207">
        <f>IF(N1211="základní",J1211,0)</f>
        <v>0</v>
      </c>
      <c r="BF1211" s="207">
        <f>IF(N1211="snížená",J1211,0)</f>
        <v>0</v>
      </c>
      <c r="BG1211" s="207">
        <f>IF(N1211="zákl. přenesená",J1211,0)</f>
        <v>0</v>
      </c>
      <c r="BH1211" s="207">
        <f>IF(N1211="sníž. přenesená",J1211,0)</f>
        <v>0</v>
      </c>
      <c r="BI1211" s="207">
        <f>IF(N1211="nulová",J1211,0)</f>
        <v>0</v>
      </c>
      <c r="BJ1211" s="19" t="s">
        <v>80</v>
      </c>
      <c r="BK1211" s="207">
        <f>ROUND(I1211*H1211,2)</f>
        <v>0</v>
      </c>
      <c r="BL1211" s="19" t="s">
        <v>274</v>
      </c>
      <c r="BM1211" s="206" t="s">
        <v>1436</v>
      </c>
    </row>
    <row r="1212" spans="1:65" s="13" customFormat="1" x14ac:dyDescent="0.2">
      <c r="B1212" s="212"/>
      <c r="C1212" s="213"/>
      <c r="D1212" s="208" t="s">
        <v>278</v>
      </c>
      <c r="E1212" s="214" t="s">
        <v>21</v>
      </c>
      <c r="F1212" s="215" t="s">
        <v>1432</v>
      </c>
      <c r="G1212" s="213"/>
      <c r="H1212" s="214" t="s">
        <v>21</v>
      </c>
      <c r="I1212" s="216"/>
      <c r="J1212" s="213"/>
      <c r="K1212" s="213"/>
      <c r="L1212" s="217"/>
      <c r="M1212" s="218"/>
      <c r="N1212" s="219"/>
      <c r="O1212" s="219"/>
      <c r="P1212" s="219"/>
      <c r="Q1212" s="219"/>
      <c r="R1212" s="219"/>
      <c r="S1212" s="219"/>
      <c r="T1212" s="220"/>
      <c r="AT1212" s="221" t="s">
        <v>278</v>
      </c>
      <c r="AU1212" s="221" t="s">
        <v>142</v>
      </c>
      <c r="AV1212" s="13" t="s">
        <v>80</v>
      </c>
      <c r="AW1212" s="13" t="s">
        <v>35</v>
      </c>
      <c r="AX1212" s="13" t="s">
        <v>73</v>
      </c>
      <c r="AY1212" s="221" t="s">
        <v>267</v>
      </c>
    </row>
    <row r="1213" spans="1:65" s="14" customFormat="1" x14ac:dyDescent="0.2">
      <c r="B1213" s="222"/>
      <c r="C1213" s="223"/>
      <c r="D1213" s="208" t="s">
        <v>278</v>
      </c>
      <c r="E1213" s="224" t="s">
        <v>21</v>
      </c>
      <c r="F1213" s="225" t="s">
        <v>1437</v>
      </c>
      <c r="G1213" s="223"/>
      <c r="H1213" s="226">
        <v>5.04</v>
      </c>
      <c r="I1213" s="227"/>
      <c r="J1213" s="223"/>
      <c r="K1213" s="223"/>
      <c r="L1213" s="228"/>
      <c r="M1213" s="229"/>
      <c r="N1213" s="230"/>
      <c r="O1213" s="230"/>
      <c r="P1213" s="230"/>
      <c r="Q1213" s="230"/>
      <c r="R1213" s="230"/>
      <c r="S1213" s="230"/>
      <c r="T1213" s="231"/>
      <c r="AT1213" s="232" t="s">
        <v>278</v>
      </c>
      <c r="AU1213" s="232" t="s">
        <v>142</v>
      </c>
      <c r="AV1213" s="14" t="s">
        <v>82</v>
      </c>
      <c r="AW1213" s="14" t="s">
        <v>35</v>
      </c>
      <c r="AX1213" s="14" t="s">
        <v>80</v>
      </c>
      <c r="AY1213" s="232" t="s">
        <v>267</v>
      </c>
    </row>
    <row r="1214" spans="1:65" s="2" customFormat="1" ht="16.5" customHeight="1" x14ac:dyDescent="0.2">
      <c r="A1214" s="36"/>
      <c r="B1214" s="37"/>
      <c r="C1214" s="195" t="s">
        <v>1438</v>
      </c>
      <c r="D1214" s="195" t="s">
        <v>269</v>
      </c>
      <c r="E1214" s="196" t="s">
        <v>1439</v>
      </c>
      <c r="F1214" s="197" t="s">
        <v>1440</v>
      </c>
      <c r="G1214" s="198" t="s">
        <v>296</v>
      </c>
      <c r="H1214" s="199">
        <v>91.7</v>
      </c>
      <c r="I1214" s="200"/>
      <c r="J1214" s="201">
        <f>ROUND(I1214*H1214,2)</f>
        <v>0</v>
      </c>
      <c r="K1214" s="197" t="s">
        <v>273</v>
      </c>
      <c r="L1214" s="41"/>
      <c r="M1214" s="202" t="s">
        <v>21</v>
      </c>
      <c r="N1214" s="203" t="s">
        <v>44</v>
      </c>
      <c r="O1214" s="66"/>
      <c r="P1214" s="204">
        <f>O1214*H1214</f>
        <v>0</v>
      </c>
      <c r="Q1214" s="204">
        <v>0</v>
      </c>
      <c r="R1214" s="204">
        <f>Q1214*H1214</f>
        <v>0</v>
      </c>
      <c r="S1214" s="204">
        <v>3.48E-3</v>
      </c>
      <c r="T1214" s="205">
        <f>S1214*H1214</f>
        <v>0.31911600000000001</v>
      </c>
      <c r="U1214" s="36"/>
      <c r="V1214" s="36"/>
      <c r="W1214" s="36"/>
      <c r="X1214" s="36"/>
      <c r="Y1214" s="36"/>
      <c r="Z1214" s="36"/>
      <c r="AA1214" s="36"/>
      <c r="AB1214" s="36"/>
      <c r="AC1214" s="36"/>
      <c r="AD1214" s="36"/>
      <c r="AE1214" s="36"/>
      <c r="AR1214" s="206" t="s">
        <v>441</v>
      </c>
      <c r="AT1214" s="206" t="s">
        <v>269</v>
      </c>
      <c r="AU1214" s="206" t="s">
        <v>142</v>
      </c>
      <c r="AY1214" s="19" t="s">
        <v>267</v>
      </c>
      <c r="BE1214" s="207">
        <f>IF(N1214="základní",J1214,0)</f>
        <v>0</v>
      </c>
      <c r="BF1214" s="207">
        <f>IF(N1214="snížená",J1214,0)</f>
        <v>0</v>
      </c>
      <c r="BG1214" s="207">
        <f>IF(N1214="zákl. přenesená",J1214,0)</f>
        <v>0</v>
      </c>
      <c r="BH1214" s="207">
        <f>IF(N1214="sníž. přenesená",J1214,0)</f>
        <v>0</v>
      </c>
      <c r="BI1214" s="207">
        <f>IF(N1214="nulová",J1214,0)</f>
        <v>0</v>
      </c>
      <c r="BJ1214" s="19" t="s">
        <v>80</v>
      </c>
      <c r="BK1214" s="207">
        <f>ROUND(I1214*H1214,2)</f>
        <v>0</v>
      </c>
      <c r="BL1214" s="19" t="s">
        <v>441</v>
      </c>
      <c r="BM1214" s="206" t="s">
        <v>1441</v>
      </c>
    </row>
    <row r="1215" spans="1:65" s="2" customFormat="1" ht="39" x14ac:dyDescent="0.2">
      <c r="A1215" s="36"/>
      <c r="B1215" s="37"/>
      <c r="C1215" s="38"/>
      <c r="D1215" s="208" t="s">
        <v>276</v>
      </c>
      <c r="E1215" s="38"/>
      <c r="F1215" s="209" t="s">
        <v>1442</v>
      </c>
      <c r="G1215" s="38"/>
      <c r="H1215" s="38"/>
      <c r="I1215" s="118"/>
      <c r="J1215" s="38"/>
      <c r="K1215" s="38"/>
      <c r="L1215" s="41"/>
      <c r="M1215" s="210"/>
      <c r="N1215" s="211"/>
      <c r="O1215" s="66"/>
      <c r="P1215" s="66"/>
      <c r="Q1215" s="66"/>
      <c r="R1215" s="66"/>
      <c r="S1215" s="66"/>
      <c r="T1215" s="67"/>
      <c r="U1215" s="36"/>
      <c r="V1215" s="36"/>
      <c r="W1215" s="36"/>
      <c r="X1215" s="36"/>
      <c r="Y1215" s="36"/>
      <c r="Z1215" s="36"/>
      <c r="AA1215" s="36"/>
      <c r="AB1215" s="36"/>
      <c r="AC1215" s="36"/>
      <c r="AD1215" s="36"/>
      <c r="AE1215" s="36"/>
      <c r="AT1215" s="19" t="s">
        <v>276</v>
      </c>
      <c r="AU1215" s="19" t="s">
        <v>142</v>
      </c>
    </row>
    <row r="1216" spans="1:65" s="13" customFormat="1" x14ac:dyDescent="0.2">
      <c r="B1216" s="212"/>
      <c r="C1216" s="213"/>
      <c r="D1216" s="208" t="s">
        <v>278</v>
      </c>
      <c r="E1216" s="214" t="s">
        <v>21</v>
      </c>
      <c r="F1216" s="215" t="s">
        <v>1443</v>
      </c>
      <c r="G1216" s="213"/>
      <c r="H1216" s="214" t="s">
        <v>21</v>
      </c>
      <c r="I1216" s="216"/>
      <c r="J1216" s="213"/>
      <c r="K1216" s="213"/>
      <c r="L1216" s="217"/>
      <c r="M1216" s="218"/>
      <c r="N1216" s="219"/>
      <c r="O1216" s="219"/>
      <c r="P1216" s="219"/>
      <c r="Q1216" s="219"/>
      <c r="R1216" s="219"/>
      <c r="S1216" s="219"/>
      <c r="T1216" s="220"/>
      <c r="AT1216" s="221" t="s">
        <v>278</v>
      </c>
      <c r="AU1216" s="221" t="s">
        <v>142</v>
      </c>
      <c r="AV1216" s="13" t="s">
        <v>80</v>
      </c>
      <c r="AW1216" s="13" t="s">
        <v>35</v>
      </c>
      <c r="AX1216" s="13" t="s">
        <v>73</v>
      </c>
      <c r="AY1216" s="221" t="s">
        <v>267</v>
      </c>
    </row>
    <row r="1217" spans="1:65" s="14" customFormat="1" x14ac:dyDescent="0.2">
      <c r="B1217" s="222"/>
      <c r="C1217" s="223"/>
      <c r="D1217" s="208" t="s">
        <v>278</v>
      </c>
      <c r="E1217" s="224" t="s">
        <v>21</v>
      </c>
      <c r="F1217" s="225" t="s">
        <v>1444</v>
      </c>
      <c r="G1217" s="223"/>
      <c r="H1217" s="226">
        <v>91.7</v>
      </c>
      <c r="I1217" s="227"/>
      <c r="J1217" s="223"/>
      <c r="K1217" s="223"/>
      <c r="L1217" s="228"/>
      <c r="M1217" s="229"/>
      <c r="N1217" s="230"/>
      <c r="O1217" s="230"/>
      <c r="P1217" s="230"/>
      <c r="Q1217" s="230"/>
      <c r="R1217" s="230"/>
      <c r="S1217" s="230"/>
      <c r="T1217" s="231"/>
      <c r="AT1217" s="232" t="s">
        <v>278</v>
      </c>
      <c r="AU1217" s="232" t="s">
        <v>142</v>
      </c>
      <c r="AV1217" s="14" t="s">
        <v>82</v>
      </c>
      <c r="AW1217" s="14" t="s">
        <v>35</v>
      </c>
      <c r="AX1217" s="14" t="s">
        <v>80</v>
      </c>
      <c r="AY1217" s="232" t="s">
        <v>267</v>
      </c>
    </row>
    <row r="1218" spans="1:65" s="2" customFormat="1" ht="21.75" customHeight="1" x14ac:dyDescent="0.2">
      <c r="A1218" s="36"/>
      <c r="B1218" s="37"/>
      <c r="C1218" s="195" t="s">
        <v>1445</v>
      </c>
      <c r="D1218" s="195" t="s">
        <v>269</v>
      </c>
      <c r="E1218" s="196" t="s">
        <v>1446</v>
      </c>
      <c r="F1218" s="197" t="s">
        <v>1447</v>
      </c>
      <c r="G1218" s="198" t="s">
        <v>320</v>
      </c>
      <c r="H1218" s="199">
        <v>2.5099999999999998</v>
      </c>
      <c r="I1218" s="200"/>
      <c r="J1218" s="201">
        <f>ROUND(I1218*H1218,2)</f>
        <v>0</v>
      </c>
      <c r="K1218" s="197" t="s">
        <v>273</v>
      </c>
      <c r="L1218" s="41"/>
      <c r="M1218" s="202" t="s">
        <v>21</v>
      </c>
      <c r="N1218" s="203" t="s">
        <v>44</v>
      </c>
      <c r="O1218" s="66"/>
      <c r="P1218" s="204">
        <f>O1218*H1218</f>
        <v>0</v>
      </c>
      <c r="Q1218" s="204">
        <v>0</v>
      </c>
      <c r="R1218" s="204">
        <f>Q1218*H1218</f>
        <v>0</v>
      </c>
      <c r="S1218" s="204">
        <v>1.8</v>
      </c>
      <c r="T1218" s="205">
        <f>S1218*H1218</f>
        <v>4.5179999999999998</v>
      </c>
      <c r="U1218" s="36"/>
      <c r="V1218" s="36"/>
      <c r="W1218" s="36"/>
      <c r="X1218" s="36"/>
      <c r="Y1218" s="36"/>
      <c r="Z1218" s="36"/>
      <c r="AA1218" s="36"/>
      <c r="AB1218" s="36"/>
      <c r="AC1218" s="36"/>
      <c r="AD1218" s="36"/>
      <c r="AE1218" s="36"/>
      <c r="AR1218" s="206" t="s">
        <v>274</v>
      </c>
      <c r="AT1218" s="206" t="s">
        <v>269</v>
      </c>
      <c r="AU1218" s="206" t="s">
        <v>142</v>
      </c>
      <c r="AY1218" s="19" t="s">
        <v>267</v>
      </c>
      <c r="BE1218" s="207">
        <f>IF(N1218="základní",J1218,0)</f>
        <v>0</v>
      </c>
      <c r="BF1218" s="207">
        <f>IF(N1218="snížená",J1218,0)</f>
        <v>0</v>
      </c>
      <c r="BG1218" s="207">
        <f>IF(N1218="zákl. přenesená",J1218,0)</f>
        <v>0</v>
      </c>
      <c r="BH1218" s="207">
        <f>IF(N1218="sníž. přenesená",J1218,0)</f>
        <v>0</v>
      </c>
      <c r="BI1218" s="207">
        <f>IF(N1218="nulová",J1218,0)</f>
        <v>0</v>
      </c>
      <c r="BJ1218" s="19" t="s">
        <v>80</v>
      </c>
      <c r="BK1218" s="207">
        <f>ROUND(I1218*H1218,2)</f>
        <v>0</v>
      </c>
      <c r="BL1218" s="19" t="s">
        <v>274</v>
      </c>
      <c r="BM1218" s="206" t="s">
        <v>1448</v>
      </c>
    </row>
    <row r="1219" spans="1:65" s="13" customFormat="1" x14ac:dyDescent="0.2">
      <c r="B1219" s="212"/>
      <c r="C1219" s="213"/>
      <c r="D1219" s="208" t="s">
        <v>278</v>
      </c>
      <c r="E1219" s="214" t="s">
        <v>21</v>
      </c>
      <c r="F1219" s="215" t="s">
        <v>1449</v>
      </c>
      <c r="G1219" s="213"/>
      <c r="H1219" s="214" t="s">
        <v>21</v>
      </c>
      <c r="I1219" s="216"/>
      <c r="J1219" s="213"/>
      <c r="K1219" s="213"/>
      <c r="L1219" s="217"/>
      <c r="M1219" s="218"/>
      <c r="N1219" s="219"/>
      <c r="O1219" s="219"/>
      <c r="P1219" s="219"/>
      <c r="Q1219" s="219"/>
      <c r="R1219" s="219"/>
      <c r="S1219" s="219"/>
      <c r="T1219" s="220"/>
      <c r="AT1219" s="221" t="s">
        <v>278</v>
      </c>
      <c r="AU1219" s="221" t="s">
        <v>142</v>
      </c>
      <c r="AV1219" s="13" t="s">
        <v>80</v>
      </c>
      <c r="AW1219" s="13" t="s">
        <v>35</v>
      </c>
      <c r="AX1219" s="13" t="s">
        <v>73</v>
      </c>
      <c r="AY1219" s="221" t="s">
        <v>267</v>
      </c>
    </row>
    <row r="1220" spans="1:65" s="13" customFormat="1" x14ac:dyDescent="0.2">
      <c r="B1220" s="212"/>
      <c r="C1220" s="213"/>
      <c r="D1220" s="208" t="s">
        <v>278</v>
      </c>
      <c r="E1220" s="214" t="s">
        <v>21</v>
      </c>
      <c r="F1220" s="215" t="s">
        <v>1450</v>
      </c>
      <c r="G1220" s="213"/>
      <c r="H1220" s="214" t="s">
        <v>21</v>
      </c>
      <c r="I1220" s="216"/>
      <c r="J1220" s="213"/>
      <c r="K1220" s="213"/>
      <c r="L1220" s="217"/>
      <c r="M1220" s="218"/>
      <c r="N1220" s="219"/>
      <c r="O1220" s="219"/>
      <c r="P1220" s="219"/>
      <c r="Q1220" s="219"/>
      <c r="R1220" s="219"/>
      <c r="S1220" s="219"/>
      <c r="T1220" s="220"/>
      <c r="AT1220" s="221" t="s">
        <v>278</v>
      </c>
      <c r="AU1220" s="221" t="s">
        <v>142</v>
      </c>
      <c r="AV1220" s="13" t="s">
        <v>80</v>
      </c>
      <c r="AW1220" s="13" t="s">
        <v>35</v>
      </c>
      <c r="AX1220" s="13" t="s">
        <v>73</v>
      </c>
      <c r="AY1220" s="221" t="s">
        <v>267</v>
      </c>
    </row>
    <row r="1221" spans="1:65" s="14" customFormat="1" x14ac:dyDescent="0.2">
      <c r="B1221" s="222"/>
      <c r="C1221" s="223"/>
      <c r="D1221" s="208" t="s">
        <v>278</v>
      </c>
      <c r="E1221" s="224" t="s">
        <v>21</v>
      </c>
      <c r="F1221" s="225" t="s">
        <v>1451</v>
      </c>
      <c r="G1221" s="223"/>
      <c r="H1221" s="226">
        <v>2.5099999999999998</v>
      </c>
      <c r="I1221" s="227"/>
      <c r="J1221" s="223"/>
      <c r="K1221" s="223"/>
      <c r="L1221" s="228"/>
      <c r="M1221" s="229"/>
      <c r="N1221" s="230"/>
      <c r="O1221" s="230"/>
      <c r="P1221" s="230"/>
      <c r="Q1221" s="230"/>
      <c r="R1221" s="230"/>
      <c r="S1221" s="230"/>
      <c r="T1221" s="231"/>
      <c r="AT1221" s="232" t="s">
        <v>278</v>
      </c>
      <c r="AU1221" s="232" t="s">
        <v>142</v>
      </c>
      <c r="AV1221" s="14" t="s">
        <v>82</v>
      </c>
      <c r="AW1221" s="14" t="s">
        <v>35</v>
      </c>
      <c r="AX1221" s="14" t="s">
        <v>80</v>
      </c>
      <c r="AY1221" s="232" t="s">
        <v>267</v>
      </c>
    </row>
    <row r="1222" spans="1:65" s="2" customFormat="1" ht="21.75" customHeight="1" x14ac:dyDescent="0.2">
      <c r="A1222" s="36"/>
      <c r="B1222" s="37"/>
      <c r="C1222" s="195" t="s">
        <v>1452</v>
      </c>
      <c r="D1222" s="195" t="s">
        <v>269</v>
      </c>
      <c r="E1222" s="196" t="s">
        <v>1453</v>
      </c>
      <c r="F1222" s="197" t="s">
        <v>1454</v>
      </c>
      <c r="G1222" s="198" t="s">
        <v>296</v>
      </c>
      <c r="H1222" s="199">
        <v>4.3</v>
      </c>
      <c r="I1222" s="200"/>
      <c r="J1222" s="201">
        <f>ROUND(I1222*H1222,2)</f>
        <v>0</v>
      </c>
      <c r="K1222" s="197" t="s">
        <v>273</v>
      </c>
      <c r="L1222" s="41"/>
      <c r="M1222" s="202" t="s">
        <v>21</v>
      </c>
      <c r="N1222" s="203" t="s">
        <v>44</v>
      </c>
      <c r="O1222" s="66"/>
      <c r="P1222" s="204">
        <f>O1222*H1222</f>
        <v>0</v>
      </c>
      <c r="Q1222" s="204">
        <v>0</v>
      </c>
      <c r="R1222" s="204">
        <f>Q1222*H1222</f>
        <v>0</v>
      </c>
      <c r="S1222" s="204">
        <v>1.4999999999999999E-2</v>
      </c>
      <c r="T1222" s="205">
        <f>S1222*H1222</f>
        <v>6.4500000000000002E-2</v>
      </c>
      <c r="U1222" s="36"/>
      <c r="V1222" s="36"/>
      <c r="W1222" s="36"/>
      <c r="X1222" s="36"/>
      <c r="Y1222" s="36"/>
      <c r="Z1222" s="36"/>
      <c r="AA1222" s="36"/>
      <c r="AB1222" s="36"/>
      <c r="AC1222" s="36"/>
      <c r="AD1222" s="36"/>
      <c r="AE1222" s="36"/>
      <c r="AR1222" s="206" t="s">
        <v>274</v>
      </c>
      <c r="AT1222" s="206" t="s">
        <v>269</v>
      </c>
      <c r="AU1222" s="206" t="s">
        <v>142</v>
      </c>
      <c r="AY1222" s="19" t="s">
        <v>267</v>
      </c>
      <c r="BE1222" s="207">
        <f>IF(N1222="základní",J1222,0)</f>
        <v>0</v>
      </c>
      <c r="BF1222" s="207">
        <f>IF(N1222="snížená",J1222,0)</f>
        <v>0</v>
      </c>
      <c r="BG1222" s="207">
        <f>IF(N1222="zákl. přenesená",J1222,0)</f>
        <v>0</v>
      </c>
      <c r="BH1222" s="207">
        <f>IF(N1222="sníž. přenesená",J1222,0)</f>
        <v>0</v>
      </c>
      <c r="BI1222" s="207">
        <f>IF(N1222="nulová",J1222,0)</f>
        <v>0</v>
      </c>
      <c r="BJ1222" s="19" t="s">
        <v>80</v>
      </c>
      <c r="BK1222" s="207">
        <f>ROUND(I1222*H1222,2)</f>
        <v>0</v>
      </c>
      <c r="BL1222" s="19" t="s">
        <v>274</v>
      </c>
      <c r="BM1222" s="206" t="s">
        <v>1455</v>
      </c>
    </row>
    <row r="1223" spans="1:65" s="13" customFormat="1" x14ac:dyDescent="0.2">
      <c r="B1223" s="212"/>
      <c r="C1223" s="213"/>
      <c r="D1223" s="208" t="s">
        <v>278</v>
      </c>
      <c r="E1223" s="214" t="s">
        <v>21</v>
      </c>
      <c r="F1223" s="215" t="s">
        <v>1449</v>
      </c>
      <c r="G1223" s="213"/>
      <c r="H1223" s="214" t="s">
        <v>21</v>
      </c>
      <c r="I1223" s="216"/>
      <c r="J1223" s="213"/>
      <c r="K1223" s="213"/>
      <c r="L1223" s="217"/>
      <c r="M1223" s="218"/>
      <c r="N1223" s="219"/>
      <c r="O1223" s="219"/>
      <c r="P1223" s="219"/>
      <c r="Q1223" s="219"/>
      <c r="R1223" s="219"/>
      <c r="S1223" s="219"/>
      <c r="T1223" s="220"/>
      <c r="AT1223" s="221" t="s">
        <v>278</v>
      </c>
      <c r="AU1223" s="221" t="s">
        <v>142</v>
      </c>
      <c r="AV1223" s="13" t="s">
        <v>80</v>
      </c>
      <c r="AW1223" s="13" t="s">
        <v>35</v>
      </c>
      <c r="AX1223" s="13" t="s">
        <v>73</v>
      </c>
      <c r="AY1223" s="221" t="s">
        <v>267</v>
      </c>
    </row>
    <row r="1224" spans="1:65" s="13" customFormat="1" x14ac:dyDescent="0.2">
      <c r="B1224" s="212"/>
      <c r="C1224" s="213"/>
      <c r="D1224" s="208" t="s">
        <v>278</v>
      </c>
      <c r="E1224" s="214" t="s">
        <v>21</v>
      </c>
      <c r="F1224" s="215" t="s">
        <v>562</v>
      </c>
      <c r="G1224" s="213"/>
      <c r="H1224" s="214" t="s">
        <v>21</v>
      </c>
      <c r="I1224" s="216"/>
      <c r="J1224" s="213"/>
      <c r="K1224" s="213"/>
      <c r="L1224" s="217"/>
      <c r="M1224" s="218"/>
      <c r="N1224" s="219"/>
      <c r="O1224" s="219"/>
      <c r="P1224" s="219"/>
      <c r="Q1224" s="219"/>
      <c r="R1224" s="219"/>
      <c r="S1224" s="219"/>
      <c r="T1224" s="220"/>
      <c r="AT1224" s="221" t="s">
        <v>278</v>
      </c>
      <c r="AU1224" s="221" t="s">
        <v>142</v>
      </c>
      <c r="AV1224" s="13" t="s">
        <v>80</v>
      </c>
      <c r="AW1224" s="13" t="s">
        <v>35</v>
      </c>
      <c r="AX1224" s="13" t="s">
        <v>73</v>
      </c>
      <c r="AY1224" s="221" t="s">
        <v>267</v>
      </c>
    </row>
    <row r="1225" spans="1:65" s="14" customFormat="1" x14ac:dyDescent="0.2">
      <c r="B1225" s="222"/>
      <c r="C1225" s="223"/>
      <c r="D1225" s="208" t="s">
        <v>278</v>
      </c>
      <c r="E1225" s="224" t="s">
        <v>21</v>
      </c>
      <c r="F1225" s="225" t="s">
        <v>1456</v>
      </c>
      <c r="G1225" s="223"/>
      <c r="H1225" s="226">
        <v>4.3</v>
      </c>
      <c r="I1225" s="227"/>
      <c r="J1225" s="223"/>
      <c r="K1225" s="223"/>
      <c r="L1225" s="228"/>
      <c r="M1225" s="229"/>
      <c r="N1225" s="230"/>
      <c r="O1225" s="230"/>
      <c r="P1225" s="230"/>
      <c r="Q1225" s="230"/>
      <c r="R1225" s="230"/>
      <c r="S1225" s="230"/>
      <c r="T1225" s="231"/>
      <c r="AT1225" s="232" t="s">
        <v>278</v>
      </c>
      <c r="AU1225" s="232" t="s">
        <v>142</v>
      </c>
      <c r="AV1225" s="14" t="s">
        <v>82</v>
      </c>
      <c r="AW1225" s="14" t="s">
        <v>35</v>
      </c>
      <c r="AX1225" s="14" t="s">
        <v>80</v>
      </c>
      <c r="AY1225" s="232" t="s">
        <v>267</v>
      </c>
    </row>
    <row r="1226" spans="1:65" s="2" customFormat="1" ht="21.75" customHeight="1" x14ac:dyDescent="0.2">
      <c r="A1226" s="36"/>
      <c r="B1226" s="37"/>
      <c r="C1226" s="195" t="s">
        <v>1457</v>
      </c>
      <c r="D1226" s="195" t="s">
        <v>269</v>
      </c>
      <c r="E1226" s="196" t="s">
        <v>1458</v>
      </c>
      <c r="F1226" s="197" t="s">
        <v>1459</v>
      </c>
      <c r="G1226" s="198" t="s">
        <v>272</v>
      </c>
      <c r="H1226" s="199">
        <v>2.15</v>
      </c>
      <c r="I1226" s="200"/>
      <c r="J1226" s="201">
        <f>ROUND(I1226*H1226,2)</f>
        <v>0</v>
      </c>
      <c r="K1226" s="197" t="s">
        <v>273</v>
      </c>
      <c r="L1226" s="41"/>
      <c r="M1226" s="202" t="s">
        <v>21</v>
      </c>
      <c r="N1226" s="203" t="s">
        <v>44</v>
      </c>
      <c r="O1226" s="66"/>
      <c r="P1226" s="204">
        <f>O1226*H1226</f>
        <v>0</v>
      </c>
      <c r="Q1226" s="204">
        <v>0</v>
      </c>
      <c r="R1226" s="204">
        <f>Q1226*H1226</f>
        <v>0</v>
      </c>
      <c r="S1226" s="204">
        <v>7.5999999999999998E-2</v>
      </c>
      <c r="T1226" s="205">
        <f>S1226*H1226</f>
        <v>0.16339999999999999</v>
      </c>
      <c r="U1226" s="36"/>
      <c r="V1226" s="36"/>
      <c r="W1226" s="36"/>
      <c r="X1226" s="36"/>
      <c r="Y1226" s="36"/>
      <c r="Z1226" s="36"/>
      <c r="AA1226" s="36"/>
      <c r="AB1226" s="36"/>
      <c r="AC1226" s="36"/>
      <c r="AD1226" s="36"/>
      <c r="AE1226" s="36"/>
      <c r="AR1226" s="206" t="s">
        <v>274</v>
      </c>
      <c r="AT1226" s="206" t="s">
        <v>269</v>
      </c>
      <c r="AU1226" s="206" t="s">
        <v>142</v>
      </c>
      <c r="AY1226" s="19" t="s">
        <v>267</v>
      </c>
      <c r="BE1226" s="207">
        <f>IF(N1226="základní",J1226,0)</f>
        <v>0</v>
      </c>
      <c r="BF1226" s="207">
        <f>IF(N1226="snížená",J1226,0)</f>
        <v>0</v>
      </c>
      <c r="BG1226" s="207">
        <f>IF(N1226="zákl. přenesená",J1226,0)</f>
        <v>0</v>
      </c>
      <c r="BH1226" s="207">
        <f>IF(N1226="sníž. přenesená",J1226,0)</f>
        <v>0</v>
      </c>
      <c r="BI1226" s="207">
        <f>IF(N1226="nulová",J1226,0)</f>
        <v>0</v>
      </c>
      <c r="BJ1226" s="19" t="s">
        <v>80</v>
      </c>
      <c r="BK1226" s="207">
        <f>ROUND(I1226*H1226,2)</f>
        <v>0</v>
      </c>
      <c r="BL1226" s="19" t="s">
        <v>274</v>
      </c>
      <c r="BM1226" s="206" t="s">
        <v>1460</v>
      </c>
    </row>
    <row r="1227" spans="1:65" s="2" customFormat="1" ht="39" x14ac:dyDescent="0.2">
      <c r="A1227" s="36"/>
      <c r="B1227" s="37"/>
      <c r="C1227" s="38"/>
      <c r="D1227" s="208" t="s">
        <v>276</v>
      </c>
      <c r="E1227" s="38"/>
      <c r="F1227" s="209" t="s">
        <v>1461</v>
      </c>
      <c r="G1227" s="38"/>
      <c r="H1227" s="38"/>
      <c r="I1227" s="118"/>
      <c r="J1227" s="38"/>
      <c r="K1227" s="38"/>
      <c r="L1227" s="41"/>
      <c r="M1227" s="210"/>
      <c r="N1227" s="211"/>
      <c r="O1227" s="66"/>
      <c r="P1227" s="66"/>
      <c r="Q1227" s="66"/>
      <c r="R1227" s="66"/>
      <c r="S1227" s="66"/>
      <c r="T1227" s="67"/>
      <c r="U1227" s="36"/>
      <c r="V1227" s="36"/>
      <c r="W1227" s="36"/>
      <c r="X1227" s="36"/>
      <c r="Y1227" s="36"/>
      <c r="Z1227" s="36"/>
      <c r="AA1227" s="36"/>
      <c r="AB1227" s="36"/>
      <c r="AC1227" s="36"/>
      <c r="AD1227" s="36"/>
      <c r="AE1227" s="36"/>
      <c r="AT1227" s="19" t="s">
        <v>276</v>
      </c>
      <c r="AU1227" s="19" t="s">
        <v>142</v>
      </c>
    </row>
    <row r="1228" spans="1:65" s="13" customFormat="1" x14ac:dyDescent="0.2">
      <c r="B1228" s="212"/>
      <c r="C1228" s="213"/>
      <c r="D1228" s="208" t="s">
        <v>278</v>
      </c>
      <c r="E1228" s="214" t="s">
        <v>21</v>
      </c>
      <c r="F1228" s="215" t="s">
        <v>1449</v>
      </c>
      <c r="G1228" s="213"/>
      <c r="H1228" s="214" t="s">
        <v>21</v>
      </c>
      <c r="I1228" s="216"/>
      <c r="J1228" s="213"/>
      <c r="K1228" s="213"/>
      <c r="L1228" s="217"/>
      <c r="M1228" s="218"/>
      <c r="N1228" s="219"/>
      <c r="O1228" s="219"/>
      <c r="P1228" s="219"/>
      <c r="Q1228" s="219"/>
      <c r="R1228" s="219"/>
      <c r="S1228" s="219"/>
      <c r="T1228" s="220"/>
      <c r="AT1228" s="221" t="s">
        <v>278</v>
      </c>
      <c r="AU1228" s="221" t="s">
        <v>142</v>
      </c>
      <c r="AV1228" s="13" t="s">
        <v>80</v>
      </c>
      <c r="AW1228" s="13" t="s">
        <v>35</v>
      </c>
      <c r="AX1228" s="13" t="s">
        <v>73</v>
      </c>
      <c r="AY1228" s="221" t="s">
        <v>267</v>
      </c>
    </row>
    <row r="1229" spans="1:65" s="13" customFormat="1" x14ac:dyDescent="0.2">
      <c r="B1229" s="212"/>
      <c r="C1229" s="213"/>
      <c r="D1229" s="208" t="s">
        <v>278</v>
      </c>
      <c r="E1229" s="214" t="s">
        <v>21</v>
      </c>
      <c r="F1229" s="215" t="s">
        <v>562</v>
      </c>
      <c r="G1229" s="213"/>
      <c r="H1229" s="214" t="s">
        <v>21</v>
      </c>
      <c r="I1229" s="216"/>
      <c r="J1229" s="213"/>
      <c r="K1229" s="213"/>
      <c r="L1229" s="217"/>
      <c r="M1229" s="218"/>
      <c r="N1229" s="219"/>
      <c r="O1229" s="219"/>
      <c r="P1229" s="219"/>
      <c r="Q1229" s="219"/>
      <c r="R1229" s="219"/>
      <c r="S1229" s="219"/>
      <c r="T1229" s="220"/>
      <c r="AT1229" s="221" t="s">
        <v>278</v>
      </c>
      <c r="AU1229" s="221" t="s">
        <v>142</v>
      </c>
      <c r="AV1229" s="13" t="s">
        <v>80</v>
      </c>
      <c r="AW1229" s="13" t="s">
        <v>35</v>
      </c>
      <c r="AX1229" s="13" t="s">
        <v>73</v>
      </c>
      <c r="AY1229" s="221" t="s">
        <v>267</v>
      </c>
    </row>
    <row r="1230" spans="1:65" s="14" customFormat="1" x14ac:dyDescent="0.2">
      <c r="B1230" s="222"/>
      <c r="C1230" s="223"/>
      <c r="D1230" s="208" t="s">
        <v>278</v>
      </c>
      <c r="E1230" s="224" t="s">
        <v>21</v>
      </c>
      <c r="F1230" s="225" t="s">
        <v>1462</v>
      </c>
      <c r="G1230" s="223"/>
      <c r="H1230" s="226">
        <v>2.15</v>
      </c>
      <c r="I1230" s="227"/>
      <c r="J1230" s="223"/>
      <c r="K1230" s="223"/>
      <c r="L1230" s="228"/>
      <c r="M1230" s="229"/>
      <c r="N1230" s="230"/>
      <c r="O1230" s="230"/>
      <c r="P1230" s="230"/>
      <c r="Q1230" s="230"/>
      <c r="R1230" s="230"/>
      <c r="S1230" s="230"/>
      <c r="T1230" s="231"/>
      <c r="AT1230" s="232" t="s">
        <v>278</v>
      </c>
      <c r="AU1230" s="232" t="s">
        <v>142</v>
      </c>
      <c r="AV1230" s="14" t="s">
        <v>82</v>
      </c>
      <c r="AW1230" s="14" t="s">
        <v>35</v>
      </c>
      <c r="AX1230" s="14" t="s">
        <v>80</v>
      </c>
      <c r="AY1230" s="232" t="s">
        <v>267</v>
      </c>
    </row>
    <row r="1231" spans="1:65" s="2" customFormat="1" ht="16.5" customHeight="1" x14ac:dyDescent="0.2">
      <c r="A1231" s="36"/>
      <c r="B1231" s="37"/>
      <c r="C1231" s="195" t="s">
        <v>1463</v>
      </c>
      <c r="D1231" s="195" t="s">
        <v>269</v>
      </c>
      <c r="E1231" s="196" t="s">
        <v>1464</v>
      </c>
      <c r="F1231" s="197" t="s">
        <v>1465</v>
      </c>
      <c r="G1231" s="198" t="s">
        <v>368</v>
      </c>
      <c r="H1231" s="199">
        <v>1</v>
      </c>
      <c r="I1231" s="200"/>
      <c r="J1231" s="201">
        <f>ROUND(I1231*H1231,2)</f>
        <v>0</v>
      </c>
      <c r="K1231" s="197" t="s">
        <v>21</v>
      </c>
      <c r="L1231" s="41"/>
      <c r="M1231" s="202" t="s">
        <v>21</v>
      </c>
      <c r="N1231" s="203" t="s">
        <v>44</v>
      </c>
      <c r="O1231" s="66"/>
      <c r="P1231" s="204">
        <f>O1231*H1231</f>
        <v>0</v>
      </c>
      <c r="Q1231" s="204">
        <v>0</v>
      </c>
      <c r="R1231" s="204">
        <f>Q1231*H1231</f>
        <v>0</v>
      </c>
      <c r="S1231" s="204">
        <v>0</v>
      </c>
      <c r="T1231" s="205">
        <f>S1231*H1231</f>
        <v>0</v>
      </c>
      <c r="U1231" s="36"/>
      <c r="V1231" s="36"/>
      <c r="W1231" s="36"/>
      <c r="X1231" s="36"/>
      <c r="Y1231" s="36"/>
      <c r="Z1231" s="36"/>
      <c r="AA1231" s="36"/>
      <c r="AB1231" s="36"/>
      <c r="AC1231" s="36"/>
      <c r="AD1231" s="36"/>
      <c r="AE1231" s="36"/>
      <c r="AR1231" s="206" t="s">
        <v>274</v>
      </c>
      <c r="AT1231" s="206" t="s">
        <v>269</v>
      </c>
      <c r="AU1231" s="206" t="s">
        <v>142</v>
      </c>
      <c r="AY1231" s="19" t="s">
        <v>267</v>
      </c>
      <c r="BE1231" s="207">
        <f>IF(N1231="základní",J1231,0)</f>
        <v>0</v>
      </c>
      <c r="BF1231" s="207">
        <f>IF(N1231="snížená",J1231,0)</f>
        <v>0</v>
      </c>
      <c r="BG1231" s="207">
        <f>IF(N1231="zákl. přenesená",J1231,0)</f>
        <v>0</v>
      </c>
      <c r="BH1231" s="207">
        <f>IF(N1231="sníž. přenesená",J1231,0)</f>
        <v>0</v>
      </c>
      <c r="BI1231" s="207">
        <f>IF(N1231="nulová",J1231,0)</f>
        <v>0</v>
      </c>
      <c r="BJ1231" s="19" t="s">
        <v>80</v>
      </c>
      <c r="BK1231" s="207">
        <f>ROUND(I1231*H1231,2)</f>
        <v>0</v>
      </c>
      <c r="BL1231" s="19" t="s">
        <v>274</v>
      </c>
      <c r="BM1231" s="206" t="s">
        <v>1466</v>
      </c>
    </row>
    <row r="1232" spans="1:65" s="13" customFormat="1" x14ac:dyDescent="0.2">
      <c r="B1232" s="212"/>
      <c r="C1232" s="213"/>
      <c r="D1232" s="208" t="s">
        <v>278</v>
      </c>
      <c r="E1232" s="214" t="s">
        <v>21</v>
      </c>
      <c r="F1232" s="215" t="s">
        <v>1467</v>
      </c>
      <c r="G1232" s="213"/>
      <c r="H1232" s="214" t="s">
        <v>21</v>
      </c>
      <c r="I1232" s="216"/>
      <c r="J1232" s="213"/>
      <c r="K1232" s="213"/>
      <c r="L1232" s="217"/>
      <c r="M1232" s="218"/>
      <c r="N1232" s="219"/>
      <c r="O1232" s="219"/>
      <c r="P1232" s="219"/>
      <c r="Q1232" s="219"/>
      <c r="R1232" s="219"/>
      <c r="S1232" s="219"/>
      <c r="T1232" s="220"/>
      <c r="AT1232" s="221" t="s">
        <v>278</v>
      </c>
      <c r="AU1232" s="221" t="s">
        <v>142</v>
      </c>
      <c r="AV1232" s="13" t="s">
        <v>80</v>
      </c>
      <c r="AW1232" s="13" t="s">
        <v>35</v>
      </c>
      <c r="AX1232" s="13" t="s">
        <v>73</v>
      </c>
      <c r="AY1232" s="221" t="s">
        <v>267</v>
      </c>
    </row>
    <row r="1233" spans="1:65" s="13" customFormat="1" x14ac:dyDescent="0.2">
      <c r="B1233" s="212"/>
      <c r="C1233" s="213"/>
      <c r="D1233" s="208" t="s">
        <v>278</v>
      </c>
      <c r="E1233" s="214" t="s">
        <v>21</v>
      </c>
      <c r="F1233" s="215" t="s">
        <v>1468</v>
      </c>
      <c r="G1233" s="213"/>
      <c r="H1233" s="214" t="s">
        <v>21</v>
      </c>
      <c r="I1233" s="216"/>
      <c r="J1233" s="213"/>
      <c r="K1233" s="213"/>
      <c r="L1233" s="217"/>
      <c r="M1233" s="218"/>
      <c r="N1233" s="219"/>
      <c r="O1233" s="219"/>
      <c r="P1233" s="219"/>
      <c r="Q1233" s="219"/>
      <c r="R1233" s="219"/>
      <c r="S1233" s="219"/>
      <c r="T1233" s="220"/>
      <c r="AT1233" s="221" t="s">
        <v>278</v>
      </c>
      <c r="AU1233" s="221" t="s">
        <v>142</v>
      </c>
      <c r="AV1233" s="13" t="s">
        <v>80</v>
      </c>
      <c r="AW1233" s="13" t="s">
        <v>35</v>
      </c>
      <c r="AX1233" s="13" t="s">
        <v>73</v>
      </c>
      <c r="AY1233" s="221" t="s">
        <v>267</v>
      </c>
    </row>
    <row r="1234" spans="1:65" s="14" customFormat="1" x14ac:dyDescent="0.2">
      <c r="B1234" s="222"/>
      <c r="C1234" s="223"/>
      <c r="D1234" s="208" t="s">
        <v>278</v>
      </c>
      <c r="E1234" s="224" t="s">
        <v>21</v>
      </c>
      <c r="F1234" s="225" t="s">
        <v>80</v>
      </c>
      <c r="G1234" s="223"/>
      <c r="H1234" s="226">
        <v>1</v>
      </c>
      <c r="I1234" s="227"/>
      <c r="J1234" s="223"/>
      <c r="K1234" s="223"/>
      <c r="L1234" s="228"/>
      <c r="M1234" s="229"/>
      <c r="N1234" s="230"/>
      <c r="O1234" s="230"/>
      <c r="P1234" s="230"/>
      <c r="Q1234" s="230"/>
      <c r="R1234" s="230"/>
      <c r="S1234" s="230"/>
      <c r="T1234" s="231"/>
      <c r="AT1234" s="232" t="s">
        <v>278</v>
      </c>
      <c r="AU1234" s="232" t="s">
        <v>142</v>
      </c>
      <c r="AV1234" s="14" t="s">
        <v>82</v>
      </c>
      <c r="AW1234" s="14" t="s">
        <v>35</v>
      </c>
      <c r="AX1234" s="14" t="s">
        <v>80</v>
      </c>
      <c r="AY1234" s="232" t="s">
        <v>267</v>
      </c>
    </row>
    <row r="1235" spans="1:65" s="2" customFormat="1" ht="16.5" customHeight="1" x14ac:dyDescent="0.2">
      <c r="A1235" s="36"/>
      <c r="B1235" s="37"/>
      <c r="C1235" s="195" t="s">
        <v>1469</v>
      </c>
      <c r="D1235" s="195" t="s">
        <v>269</v>
      </c>
      <c r="E1235" s="196" t="s">
        <v>1470</v>
      </c>
      <c r="F1235" s="197" t="s">
        <v>1471</v>
      </c>
      <c r="G1235" s="198" t="s">
        <v>368</v>
      </c>
      <c r="H1235" s="199">
        <v>1</v>
      </c>
      <c r="I1235" s="200"/>
      <c r="J1235" s="201">
        <f>ROUND(I1235*H1235,2)</f>
        <v>0</v>
      </c>
      <c r="K1235" s="197" t="s">
        <v>21</v>
      </c>
      <c r="L1235" s="41"/>
      <c r="M1235" s="202" t="s">
        <v>21</v>
      </c>
      <c r="N1235" s="203" t="s">
        <v>44</v>
      </c>
      <c r="O1235" s="66"/>
      <c r="P1235" s="204">
        <f>O1235*H1235</f>
        <v>0</v>
      </c>
      <c r="Q1235" s="204">
        <v>0</v>
      </c>
      <c r="R1235" s="204">
        <f>Q1235*H1235</f>
        <v>0</v>
      </c>
      <c r="S1235" s="204">
        <v>0</v>
      </c>
      <c r="T1235" s="205">
        <f>S1235*H1235</f>
        <v>0</v>
      </c>
      <c r="U1235" s="36"/>
      <c r="V1235" s="36"/>
      <c r="W1235" s="36"/>
      <c r="X1235" s="36"/>
      <c r="Y1235" s="36"/>
      <c r="Z1235" s="36"/>
      <c r="AA1235" s="36"/>
      <c r="AB1235" s="36"/>
      <c r="AC1235" s="36"/>
      <c r="AD1235" s="36"/>
      <c r="AE1235" s="36"/>
      <c r="AR1235" s="206" t="s">
        <v>274</v>
      </c>
      <c r="AT1235" s="206" t="s">
        <v>269</v>
      </c>
      <c r="AU1235" s="206" t="s">
        <v>142</v>
      </c>
      <c r="AY1235" s="19" t="s">
        <v>267</v>
      </c>
      <c r="BE1235" s="207">
        <f>IF(N1235="základní",J1235,0)</f>
        <v>0</v>
      </c>
      <c r="BF1235" s="207">
        <f>IF(N1235="snížená",J1235,0)</f>
        <v>0</v>
      </c>
      <c r="BG1235" s="207">
        <f>IF(N1235="zákl. přenesená",J1235,0)</f>
        <v>0</v>
      </c>
      <c r="BH1235" s="207">
        <f>IF(N1235="sníž. přenesená",J1235,0)</f>
        <v>0</v>
      </c>
      <c r="BI1235" s="207">
        <f>IF(N1235="nulová",J1235,0)</f>
        <v>0</v>
      </c>
      <c r="BJ1235" s="19" t="s">
        <v>80</v>
      </c>
      <c r="BK1235" s="207">
        <f>ROUND(I1235*H1235,2)</f>
        <v>0</v>
      </c>
      <c r="BL1235" s="19" t="s">
        <v>274</v>
      </c>
      <c r="BM1235" s="206" t="s">
        <v>1472</v>
      </c>
    </row>
    <row r="1236" spans="1:65" s="13" customFormat="1" x14ac:dyDescent="0.2">
      <c r="B1236" s="212"/>
      <c r="C1236" s="213"/>
      <c r="D1236" s="208" t="s">
        <v>278</v>
      </c>
      <c r="E1236" s="214" t="s">
        <v>21</v>
      </c>
      <c r="F1236" s="215" t="s">
        <v>1449</v>
      </c>
      <c r="G1236" s="213"/>
      <c r="H1236" s="214" t="s">
        <v>21</v>
      </c>
      <c r="I1236" s="216"/>
      <c r="J1236" s="213"/>
      <c r="K1236" s="213"/>
      <c r="L1236" s="217"/>
      <c r="M1236" s="218"/>
      <c r="N1236" s="219"/>
      <c r="O1236" s="219"/>
      <c r="P1236" s="219"/>
      <c r="Q1236" s="219"/>
      <c r="R1236" s="219"/>
      <c r="S1236" s="219"/>
      <c r="T1236" s="220"/>
      <c r="AT1236" s="221" t="s">
        <v>278</v>
      </c>
      <c r="AU1236" s="221" t="s">
        <v>142</v>
      </c>
      <c r="AV1236" s="13" t="s">
        <v>80</v>
      </c>
      <c r="AW1236" s="13" t="s">
        <v>35</v>
      </c>
      <c r="AX1236" s="13" t="s">
        <v>73</v>
      </c>
      <c r="AY1236" s="221" t="s">
        <v>267</v>
      </c>
    </row>
    <row r="1237" spans="1:65" s="13" customFormat="1" x14ac:dyDescent="0.2">
      <c r="B1237" s="212"/>
      <c r="C1237" s="213"/>
      <c r="D1237" s="208" t="s">
        <v>278</v>
      </c>
      <c r="E1237" s="214" t="s">
        <v>21</v>
      </c>
      <c r="F1237" s="215" t="s">
        <v>1473</v>
      </c>
      <c r="G1237" s="213"/>
      <c r="H1237" s="214" t="s">
        <v>21</v>
      </c>
      <c r="I1237" s="216"/>
      <c r="J1237" s="213"/>
      <c r="K1237" s="213"/>
      <c r="L1237" s="217"/>
      <c r="M1237" s="218"/>
      <c r="N1237" s="219"/>
      <c r="O1237" s="219"/>
      <c r="P1237" s="219"/>
      <c r="Q1237" s="219"/>
      <c r="R1237" s="219"/>
      <c r="S1237" s="219"/>
      <c r="T1237" s="220"/>
      <c r="AT1237" s="221" t="s">
        <v>278</v>
      </c>
      <c r="AU1237" s="221" t="s">
        <v>142</v>
      </c>
      <c r="AV1237" s="13" t="s">
        <v>80</v>
      </c>
      <c r="AW1237" s="13" t="s">
        <v>35</v>
      </c>
      <c r="AX1237" s="13" t="s">
        <v>73</v>
      </c>
      <c r="AY1237" s="221" t="s">
        <v>267</v>
      </c>
    </row>
    <row r="1238" spans="1:65" s="14" customFormat="1" x14ac:dyDescent="0.2">
      <c r="B1238" s="222"/>
      <c r="C1238" s="223"/>
      <c r="D1238" s="208" t="s">
        <v>278</v>
      </c>
      <c r="E1238" s="224" t="s">
        <v>21</v>
      </c>
      <c r="F1238" s="225" t="s">
        <v>80</v>
      </c>
      <c r="G1238" s="223"/>
      <c r="H1238" s="226">
        <v>1</v>
      </c>
      <c r="I1238" s="227"/>
      <c r="J1238" s="223"/>
      <c r="K1238" s="223"/>
      <c r="L1238" s="228"/>
      <c r="M1238" s="229"/>
      <c r="N1238" s="230"/>
      <c r="O1238" s="230"/>
      <c r="P1238" s="230"/>
      <c r="Q1238" s="230"/>
      <c r="R1238" s="230"/>
      <c r="S1238" s="230"/>
      <c r="T1238" s="231"/>
      <c r="AT1238" s="232" t="s">
        <v>278</v>
      </c>
      <c r="AU1238" s="232" t="s">
        <v>142</v>
      </c>
      <c r="AV1238" s="14" t="s">
        <v>82</v>
      </c>
      <c r="AW1238" s="14" t="s">
        <v>35</v>
      </c>
      <c r="AX1238" s="14" t="s">
        <v>80</v>
      </c>
      <c r="AY1238" s="232" t="s">
        <v>267</v>
      </c>
    </row>
    <row r="1239" spans="1:65" s="2" customFormat="1" ht="21.75" customHeight="1" x14ac:dyDescent="0.2">
      <c r="A1239" s="36"/>
      <c r="B1239" s="37"/>
      <c r="C1239" s="195" t="s">
        <v>1474</v>
      </c>
      <c r="D1239" s="195" t="s">
        <v>269</v>
      </c>
      <c r="E1239" s="196" t="s">
        <v>1475</v>
      </c>
      <c r="F1239" s="197" t="s">
        <v>1476</v>
      </c>
      <c r="G1239" s="198" t="s">
        <v>296</v>
      </c>
      <c r="H1239" s="199">
        <v>2.5</v>
      </c>
      <c r="I1239" s="200"/>
      <c r="J1239" s="201">
        <f>ROUND(I1239*H1239,2)</f>
        <v>0</v>
      </c>
      <c r="K1239" s="197" t="s">
        <v>273</v>
      </c>
      <c r="L1239" s="41"/>
      <c r="M1239" s="202" t="s">
        <v>21</v>
      </c>
      <c r="N1239" s="203" t="s">
        <v>44</v>
      </c>
      <c r="O1239" s="66"/>
      <c r="P1239" s="204">
        <f>O1239*H1239</f>
        <v>0</v>
      </c>
      <c r="Q1239" s="204">
        <v>6.7000000000000002E-4</v>
      </c>
      <c r="R1239" s="204">
        <f>Q1239*H1239</f>
        <v>1.6750000000000001E-3</v>
      </c>
      <c r="S1239" s="204">
        <v>3.1E-2</v>
      </c>
      <c r="T1239" s="205">
        <f>S1239*H1239</f>
        <v>7.7499999999999999E-2</v>
      </c>
      <c r="U1239" s="36"/>
      <c r="V1239" s="36"/>
      <c r="W1239" s="36"/>
      <c r="X1239" s="36"/>
      <c r="Y1239" s="36"/>
      <c r="Z1239" s="36"/>
      <c r="AA1239" s="36"/>
      <c r="AB1239" s="36"/>
      <c r="AC1239" s="36"/>
      <c r="AD1239" s="36"/>
      <c r="AE1239" s="36"/>
      <c r="AR1239" s="206" t="s">
        <v>274</v>
      </c>
      <c r="AT1239" s="206" t="s">
        <v>269</v>
      </c>
      <c r="AU1239" s="206" t="s">
        <v>142</v>
      </c>
      <c r="AY1239" s="19" t="s">
        <v>267</v>
      </c>
      <c r="BE1239" s="207">
        <f>IF(N1239="základní",J1239,0)</f>
        <v>0</v>
      </c>
      <c r="BF1239" s="207">
        <f>IF(N1239="snížená",J1239,0)</f>
        <v>0</v>
      </c>
      <c r="BG1239" s="207">
        <f>IF(N1239="zákl. přenesená",J1239,0)</f>
        <v>0</v>
      </c>
      <c r="BH1239" s="207">
        <f>IF(N1239="sníž. přenesená",J1239,0)</f>
        <v>0</v>
      </c>
      <c r="BI1239" s="207">
        <f>IF(N1239="nulová",J1239,0)</f>
        <v>0</v>
      </c>
      <c r="BJ1239" s="19" t="s">
        <v>80</v>
      </c>
      <c r="BK1239" s="207">
        <f>ROUND(I1239*H1239,2)</f>
        <v>0</v>
      </c>
      <c r="BL1239" s="19" t="s">
        <v>274</v>
      </c>
      <c r="BM1239" s="206" t="s">
        <v>1477</v>
      </c>
    </row>
    <row r="1240" spans="1:65" s="2" customFormat="1" ht="48.75" x14ac:dyDescent="0.2">
      <c r="A1240" s="36"/>
      <c r="B1240" s="37"/>
      <c r="C1240" s="38"/>
      <c r="D1240" s="208" t="s">
        <v>276</v>
      </c>
      <c r="E1240" s="38"/>
      <c r="F1240" s="209" t="s">
        <v>1478</v>
      </c>
      <c r="G1240" s="38"/>
      <c r="H1240" s="38"/>
      <c r="I1240" s="118"/>
      <c r="J1240" s="38"/>
      <c r="K1240" s="38"/>
      <c r="L1240" s="41"/>
      <c r="M1240" s="210"/>
      <c r="N1240" s="211"/>
      <c r="O1240" s="66"/>
      <c r="P1240" s="66"/>
      <c r="Q1240" s="66"/>
      <c r="R1240" s="66"/>
      <c r="S1240" s="66"/>
      <c r="T1240" s="67"/>
      <c r="U1240" s="36"/>
      <c r="V1240" s="36"/>
      <c r="W1240" s="36"/>
      <c r="X1240" s="36"/>
      <c r="Y1240" s="36"/>
      <c r="Z1240" s="36"/>
      <c r="AA1240" s="36"/>
      <c r="AB1240" s="36"/>
      <c r="AC1240" s="36"/>
      <c r="AD1240" s="36"/>
      <c r="AE1240" s="36"/>
      <c r="AT1240" s="19" t="s">
        <v>276</v>
      </c>
      <c r="AU1240" s="19" t="s">
        <v>142</v>
      </c>
    </row>
    <row r="1241" spans="1:65" s="13" customFormat="1" x14ac:dyDescent="0.2">
      <c r="B1241" s="212"/>
      <c r="C1241" s="213"/>
      <c r="D1241" s="208" t="s">
        <v>278</v>
      </c>
      <c r="E1241" s="214" t="s">
        <v>21</v>
      </c>
      <c r="F1241" s="215" t="s">
        <v>1479</v>
      </c>
      <c r="G1241" s="213"/>
      <c r="H1241" s="214" t="s">
        <v>21</v>
      </c>
      <c r="I1241" s="216"/>
      <c r="J1241" s="213"/>
      <c r="K1241" s="213"/>
      <c r="L1241" s="217"/>
      <c r="M1241" s="218"/>
      <c r="N1241" s="219"/>
      <c r="O1241" s="219"/>
      <c r="P1241" s="219"/>
      <c r="Q1241" s="219"/>
      <c r="R1241" s="219"/>
      <c r="S1241" s="219"/>
      <c r="T1241" s="220"/>
      <c r="AT1241" s="221" t="s">
        <v>278</v>
      </c>
      <c r="AU1241" s="221" t="s">
        <v>142</v>
      </c>
      <c r="AV1241" s="13" t="s">
        <v>80</v>
      </c>
      <c r="AW1241" s="13" t="s">
        <v>35</v>
      </c>
      <c r="AX1241" s="13" t="s">
        <v>73</v>
      </c>
      <c r="AY1241" s="221" t="s">
        <v>267</v>
      </c>
    </row>
    <row r="1242" spans="1:65" s="14" customFormat="1" x14ac:dyDescent="0.2">
      <c r="B1242" s="222"/>
      <c r="C1242" s="223"/>
      <c r="D1242" s="208" t="s">
        <v>278</v>
      </c>
      <c r="E1242" s="224" t="s">
        <v>21</v>
      </c>
      <c r="F1242" s="225" t="s">
        <v>1480</v>
      </c>
      <c r="G1242" s="223"/>
      <c r="H1242" s="226">
        <v>2.5</v>
      </c>
      <c r="I1242" s="227"/>
      <c r="J1242" s="223"/>
      <c r="K1242" s="223"/>
      <c r="L1242" s="228"/>
      <c r="M1242" s="229"/>
      <c r="N1242" s="230"/>
      <c r="O1242" s="230"/>
      <c r="P1242" s="230"/>
      <c r="Q1242" s="230"/>
      <c r="R1242" s="230"/>
      <c r="S1242" s="230"/>
      <c r="T1242" s="231"/>
      <c r="AT1242" s="232" t="s">
        <v>278</v>
      </c>
      <c r="AU1242" s="232" t="s">
        <v>142</v>
      </c>
      <c r="AV1242" s="14" t="s">
        <v>82</v>
      </c>
      <c r="AW1242" s="14" t="s">
        <v>35</v>
      </c>
      <c r="AX1242" s="14" t="s">
        <v>80</v>
      </c>
      <c r="AY1242" s="232" t="s">
        <v>267</v>
      </c>
    </row>
    <row r="1243" spans="1:65" s="12" customFormat="1" ht="22.9" customHeight="1" x14ac:dyDescent="0.2">
      <c r="B1243" s="179"/>
      <c r="C1243" s="180"/>
      <c r="D1243" s="181" t="s">
        <v>72</v>
      </c>
      <c r="E1243" s="193" t="s">
        <v>1481</v>
      </c>
      <c r="F1243" s="193" t="s">
        <v>1482</v>
      </c>
      <c r="G1243" s="180"/>
      <c r="H1243" s="180"/>
      <c r="I1243" s="183"/>
      <c r="J1243" s="194">
        <f>BK1243</f>
        <v>0</v>
      </c>
      <c r="K1243" s="180"/>
      <c r="L1243" s="185"/>
      <c r="M1243" s="186"/>
      <c r="N1243" s="187"/>
      <c r="O1243" s="187"/>
      <c r="P1243" s="188">
        <f>SUM(P1244:P1254)</f>
        <v>0</v>
      </c>
      <c r="Q1243" s="187"/>
      <c r="R1243" s="188">
        <f>SUM(R1244:R1254)</f>
        <v>0</v>
      </c>
      <c r="S1243" s="187"/>
      <c r="T1243" s="189">
        <f>SUM(T1244:T1254)</f>
        <v>0</v>
      </c>
      <c r="AR1243" s="190" t="s">
        <v>80</v>
      </c>
      <c r="AT1243" s="191" t="s">
        <v>72</v>
      </c>
      <c r="AU1243" s="191" t="s">
        <v>80</v>
      </c>
      <c r="AY1243" s="190" t="s">
        <v>267</v>
      </c>
      <c r="BK1243" s="192">
        <f>SUM(BK1244:BK1254)</f>
        <v>0</v>
      </c>
    </row>
    <row r="1244" spans="1:65" s="2" customFormat="1" ht="16.5" customHeight="1" x14ac:dyDescent="0.2">
      <c r="A1244" s="36"/>
      <c r="B1244" s="37"/>
      <c r="C1244" s="195" t="s">
        <v>1483</v>
      </c>
      <c r="D1244" s="195" t="s">
        <v>269</v>
      </c>
      <c r="E1244" s="196" t="s">
        <v>1484</v>
      </c>
      <c r="F1244" s="197" t="s">
        <v>1485</v>
      </c>
      <c r="G1244" s="198" t="s">
        <v>395</v>
      </c>
      <c r="H1244" s="199">
        <v>364.31299999999999</v>
      </c>
      <c r="I1244" s="200"/>
      <c r="J1244" s="201">
        <f>ROUND(I1244*H1244,2)</f>
        <v>0</v>
      </c>
      <c r="K1244" s="197" t="s">
        <v>273</v>
      </c>
      <c r="L1244" s="41"/>
      <c r="M1244" s="202" t="s">
        <v>21</v>
      </c>
      <c r="N1244" s="203" t="s">
        <v>44</v>
      </c>
      <c r="O1244" s="66"/>
      <c r="P1244" s="204">
        <f>O1244*H1244</f>
        <v>0</v>
      </c>
      <c r="Q1244" s="204">
        <v>0</v>
      </c>
      <c r="R1244" s="204">
        <f>Q1244*H1244</f>
        <v>0</v>
      </c>
      <c r="S1244" s="204">
        <v>0</v>
      </c>
      <c r="T1244" s="205">
        <f>S1244*H1244</f>
        <v>0</v>
      </c>
      <c r="U1244" s="36"/>
      <c r="V1244" s="36"/>
      <c r="W1244" s="36"/>
      <c r="X1244" s="36"/>
      <c r="Y1244" s="36"/>
      <c r="Z1244" s="36"/>
      <c r="AA1244" s="36"/>
      <c r="AB1244" s="36"/>
      <c r="AC1244" s="36"/>
      <c r="AD1244" s="36"/>
      <c r="AE1244" s="36"/>
      <c r="AR1244" s="206" t="s">
        <v>274</v>
      </c>
      <c r="AT1244" s="206" t="s">
        <v>269</v>
      </c>
      <c r="AU1244" s="206" t="s">
        <v>82</v>
      </c>
      <c r="AY1244" s="19" t="s">
        <v>267</v>
      </c>
      <c r="BE1244" s="207">
        <f>IF(N1244="základní",J1244,0)</f>
        <v>0</v>
      </c>
      <c r="BF1244" s="207">
        <f>IF(N1244="snížená",J1244,0)</f>
        <v>0</v>
      </c>
      <c r="BG1244" s="207">
        <f>IF(N1244="zákl. přenesená",J1244,0)</f>
        <v>0</v>
      </c>
      <c r="BH1244" s="207">
        <f>IF(N1244="sníž. přenesená",J1244,0)</f>
        <v>0</v>
      </c>
      <c r="BI1244" s="207">
        <f>IF(N1244="nulová",J1244,0)</f>
        <v>0</v>
      </c>
      <c r="BJ1244" s="19" t="s">
        <v>80</v>
      </c>
      <c r="BK1244" s="207">
        <f>ROUND(I1244*H1244,2)</f>
        <v>0</v>
      </c>
      <c r="BL1244" s="19" t="s">
        <v>274</v>
      </c>
      <c r="BM1244" s="206" t="s">
        <v>1486</v>
      </c>
    </row>
    <row r="1245" spans="1:65" s="2" customFormat="1" ht="58.5" x14ac:dyDescent="0.2">
      <c r="A1245" s="36"/>
      <c r="B1245" s="37"/>
      <c r="C1245" s="38"/>
      <c r="D1245" s="208" t="s">
        <v>276</v>
      </c>
      <c r="E1245" s="38"/>
      <c r="F1245" s="209" t="s">
        <v>1487</v>
      </c>
      <c r="G1245" s="38"/>
      <c r="H1245" s="38"/>
      <c r="I1245" s="118"/>
      <c r="J1245" s="38"/>
      <c r="K1245" s="38"/>
      <c r="L1245" s="41"/>
      <c r="M1245" s="210"/>
      <c r="N1245" s="211"/>
      <c r="O1245" s="66"/>
      <c r="P1245" s="66"/>
      <c r="Q1245" s="66"/>
      <c r="R1245" s="66"/>
      <c r="S1245" s="66"/>
      <c r="T1245" s="67"/>
      <c r="U1245" s="36"/>
      <c r="V1245" s="36"/>
      <c r="W1245" s="36"/>
      <c r="X1245" s="36"/>
      <c r="Y1245" s="36"/>
      <c r="Z1245" s="36"/>
      <c r="AA1245" s="36"/>
      <c r="AB1245" s="36"/>
      <c r="AC1245" s="36"/>
      <c r="AD1245" s="36"/>
      <c r="AE1245" s="36"/>
      <c r="AT1245" s="19" t="s">
        <v>276</v>
      </c>
      <c r="AU1245" s="19" t="s">
        <v>82</v>
      </c>
    </row>
    <row r="1246" spans="1:65" s="2" customFormat="1" ht="21.75" customHeight="1" x14ac:dyDescent="0.2">
      <c r="A1246" s="36"/>
      <c r="B1246" s="37"/>
      <c r="C1246" s="195" t="s">
        <v>1488</v>
      </c>
      <c r="D1246" s="195" t="s">
        <v>269</v>
      </c>
      <c r="E1246" s="196" t="s">
        <v>1489</v>
      </c>
      <c r="F1246" s="197" t="s">
        <v>1490</v>
      </c>
      <c r="G1246" s="198" t="s">
        <v>395</v>
      </c>
      <c r="H1246" s="199">
        <v>6921.9470000000001</v>
      </c>
      <c r="I1246" s="200"/>
      <c r="J1246" s="201">
        <f>ROUND(I1246*H1246,2)</f>
        <v>0</v>
      </c>
      <c r="K1246" s="197" t="s">
        <v>273</v>
      </c>
      <c r="L1246" s="41"/>
      <c r="M1246" s="202" t="s">
        <v>21</v>
      </c>
      <c r="N1246" s="203" t="s">
        <v>44</v>
      </c>
      <c r="O1246" s="66"/>
      <c r="P1246" s="204">
        <f>O1246*H1246</f>
        <v>0</v>
      </c>
      <c r="Q1246" s="204">
        <v>0</v>
      </c>
      <c r="R1246" s="204">
        <f>Q1246*H1246</f>
        <v>0</v>
      </c>
      <c r="S1246" s="204">
        <v>0</v>
      </c>
      <c r="T1246" s="205">
        <f>S1246*H1246</f>
        <v>0</v>
      </c>
      <c r="U1246" s="36"/>
      <c r="V1246" s="36"/>
      <c r="W1246" s="36"/>
      <c r="X1246" s="36"/>
      <c r="Y1246" s="36"/>
      <c r="Z1246" s="36"/>
      <c r="AA1246" s="36"/>
      <c r="AB1246" s="36"/>
      <c r="AC1246" s="36"/>
      <c r="AD1246" s="36"/>
      <c r="AE1246" s="36"/>
      <c r="AR1246" s="206" t="s">
        <v>274</v>
      </c>
      <c r="AT1246" s="206" t="s">
        <v>269</v>
      </c>
      <c r="AU1246" s="206" t="s">
        <v>82</v>
      </c>
      <c r="AY1246" s="19" t="s">
        <v>267</v>
      </c>
      <c r="BE1246" s="207">
        <f>IF(N1246="základní",J1246,0)</f>
        <v>0</v>
      </c>
      <c r="BF1246" s="207">
        <f>IF(N1246="snížená",J1246,0)</f>
        <v>0</v>
      </c>
      <c r="BG1246" s="207">
        <f>IF(N1246="zákl. přenesená",J1246,0)</f>
        <v>0</v>
      </c>
      <c r="BH1246" s="207">
        <f>IF(N1246="sníž. přenesená",J1246,0)</f>
        <v>0</v>
      </c>
      <c r="BI1246" s="207">
        <f>IF(N1246="nulová",J1246,0)</f>
        <v>0</v>
      </c>
      <c r="BJ1246" s="19" t="s">
        <v>80</v>
      </c>
      <c r="BK1246" s="207">
        <f>ROUND(I1246*H1246,2)</f>
        <v>0</v>
      </c>
      <c r="BL1246" s="19" t="s">
        <v>274</v>
      </c>
      <c r="BM1246" s="206" t="s">
        <v>1491</v>
      </c>
    </row>
    <row r="1247" spans="1:65" s="2" customFormat="1" ht="58.5" x14ac:dyDescent="0.2">
      <c r="A1247" s="36"/>
      <c r="B1247" s="37"/>
      <c r="C1247" s="38"/>
      <c r="D1247" s="208" t="s">
        <v>276</v>
      </c>
      <c r="E1247" s="38"/>
      <c r="F1247" s="209" t="s">
        <v>1487</v>
      </c>
      <c r="G1247" s="38"/>
      <c r="H1247" s="38"/>
      <c r="I1247" s="118"/>
      <c r="J1247" s="38"/>
      <c r="K1247" s="38"/>
      <c r="L1247" s="41"/>
      <c r="M1247" s="210"/>
      <c r="N1247" s="211"/>
      <c r="O1247" s="66"/>
      <c r="P1247" s="66"/>
      <c r="Q1247" s="66"/>
      <c r="R1247" s="66"/>
      <c r="S1247" s="66"/>
      <c r="T1247" s="67"/>
      <c r="U1247" s="36"/>
      <c r="V1247" s="36"/>
      <c r="W1247" s="36"/>
      <c r="X1247" s="36"/>
      <c r="Y1247" s="36"/>
      <c r="Z1247" s="36"/>
      <c r="AA1247" s="36"/>
      <c r="AB1247" s="36"/>
      <c r="AC1247" s="36"/>
      <c r="AD1247" s="36"/>
      <c r="AE1247" s="36"/>
      <c r="AT1247" s="19" t="s">
        <v>276</v>
      </c>
      <c r="AU1247" s="19" t="s">
        <v>82</v>
      </c>
    </row>
    <row r="1248" spans="1:65" s="14" customFormat="1" x14ac:dyDescent="0.2">
      <c r="B1248" s="222"/>
      <c r="C1248" s="223"/>
      <c r="D1248" s="208" t="s">
        <v>278</v>
      </c>
      <c r="E1248" s="223"/>
      <c r="F1248" s="225" t="s">
        <v>1492</v>
      </c>
      <c r="G1248" s="223"/>
      <c r="H1248" s="226">
        <v>6921.9470000000001</v>
      </c>
      <c r="I1248" s="227"/>
      <c r="J1248" s="223"/>
      <c r="K1248" s="223"/>
      <c r="L1248" s="228"/>
      <c r="M1248" s="229"/>
      <c r="N1248" s="230"/>
      <c r="O1248" s="230"/>
      <c r="P1248" s="230"/>
      <c r="Q1248" s="230"/>
      <c r="R1248" s="230"/>
      <c r="S1248" s="230"/>
      <c r="T1248" s="231"/>
      <c r="AT1248" s="232" t="s">
        <v>278</v>
      </c>
      <c r="AU1248" s="232" t="s">
        <v>82</v>
      </c>
      <c r="AV1248" s="14" t="s">
        <v>82</v>
      </c>
      <c r="AW1248" s="14" t="s">
        <v>4</v>
      </c>
      <c r="AX1248" s="14" t="s">
        <v>80</v>
      </c>
      <c r="AY1248" s="232" t="s">
        <v>267</v>
      </c>
    </row>
    <row r="1249" spans="1:65" s="2" customFormat="1" ht="21.75" customHeight="1" x14ac:dyDescent="0.2">
      <c r="A1249" s="36"/>
      <c r="B1249" s="37"/>
      <c r="C1249" s="195" t="s">
        <v>1493</v>
      </c>
      <c r="D1249" s="195" t="s">
        <v>269</v>
      </c>
      <c r="E1249" s="196" t="s">
        <v>1494</v>
      </c>
      <c r="F1249" s="197" t="s">
        <v>1495</v>
      </c>
      <c r="G1249" s="198" t="s">
        <v>395</v>
      </c>
      <c r="H1249" s="199">
        <v>364.19799999999998</v>
      </c>
      <c r="I1249" s="200"/>
      <c r="J1249" s="201">
        <f>ROUND(I1249*H1249,2)</f>
        <v>0</v>
      </c>
      <c r="K1249" s="197" t="s">
        <v>273</v>
      </c>
      <c r="L1249" s="41"/>
      <c r="M1249" s="202" t="s">
        <v>21</v>
      </c>
      <c r="N1249" s="203" t="s">
        <v>44</v>
      </c>
      <c r="O1249" s="66"/>
      <c r="P1249" s="204">
        <f>O1249*H1249</f>
        <v>0</v>
      </c>
      <c r="Q1249" s="204">
        <v>0</v>
      </c>
      <c r="R1249" s="204">
        <f>Q1249*H1249</f>
        <v>0</v>
      </c>
      <c r="S1249" s="204">
        <v>0</v>
      </c>
      <c r="T1249" s="205">
        <f>S1249*H1249</f>
        <v>0</v>
      </c>
      <c r="U1249" s="36"/>
      <c r="V1249" s="36"/>
      <c r="W1249" s="36"/>
      <c r="X1249" s="36"/>
      <c r="Y1249" s="36"/>
      <c r="Z1249" s="36"/>
      <c r="AA1249" s="36"/>
      <c r="AB1249" s="36"/>
      <c r="AC1249" s="36"/>
      <c r="AD1249" s="36"/>
      <c r="AE1249" s="36"/>
      <c r="AR1249" s="206" t="s">
        <v>274</v>
      </c>
      <c r="AT1249" s="206" t="s">
        <v>269</v>
      </c>
      <c r="AU1249" s="206" t="s">
        <v>82</v>
      </c>
      <c r="AY1249" s="19" t="s">
        <v>267</v>
      </c>
      <c r="BE1249" s="207">
        <f>IF(N1249="základní",J1249,0)</f>
        <v>0</v>
      </c>
      <c r="BF1249" s="207">
        <f>IF(N1249="snížená",J1249,0)</f>
        <v>0</v>
      </c>
      <c r="BG1249" s="207">
        <f>IF(N1249="zákl. přenesená",J1249,0)</f>
        <v>0</v>
      </c>
      <c r="BH1249" s="207">
        <f>IF(N1249="sníž. přenesená",J1249,0)</f>
        <v>0</v>
      </c>
      <c r="BI1249" s="207">
        <f>IF(N1249="nulová",J1249,0)</f>
        <v>0</v>
      </c>
      <c r="BJ1249" s="19" t="s">
        <v>80</v>
      </c>
      <c r="BK1249" s="207">
        <f>ROUND(I1249*H1249,2)</f>
        <v>0</v>
      </c>
      <c r="BL1249" s="19" t="s">
        <v>274</v>
      </c>
      <c r="BM1249" s="206" t="s">
        <v>1496</v>
      </c>
    </row>
    <row r="1250" spans="1:65" s="2" customFormat="1" ht="58.5" x14ac:dyDescent="0.2">
      <c r="A1250" s="36"/>
      <c r="B1250" s="37"/>
      <c r="C1250" s="38"/>
      <c r="D1250" s="208" t="s">
        <v>276</v>
      </c>
      <c r="E1250" s="38"/>
      <c r="F1250" s="209" t="s">
        <v>1497</v>
      </c>
      <c r="G1250" s="38"/>
      <c r="H1250" s="38"/>
      <c r="I1250" s="118"/>
      <c r="J1250" s="38"/>
      <c r="K1250" s="38"/>
      <c r="L1250" s="41"/>
      <c r="M1250" s="210"/>
      <c r="N1250" s="211"/>
      <c r="O1250" s="66"/>
      <c r="P1250" s="66"/>
      <c r="Q1250" s="66"/>
      <c r="R1250" s="66"/>
      <c r="S1250" s="66"/>
      <c r="T1250" s="67"/>
      <c r="U1250" s="36"/>
      <c r="V1250" s="36"/>
      <c r="W1250" s="36"/>
      <c r="X1250" s="36"/>
      <c r="Y1250" s="36"/>
      <c r="Z1250" s="36"/>
      <c r="AA1250" s="36"/>
      <c r="AB1250" s="36"/>
      <c r="AC1250" s="36"/>
      <c r="AD1250" s="36"/>
      <c r="AE1250" s="36"/>
      <c r="AT1250" s="19" t="s">
        <v>276</v>
      </c>
      <c r="AU1250" s="19" t="s">
        <v>82</v>
      </c>
    </row>
    <row r="1251" spans="1:65" s="2" customFormat="1" ht="21.75" customHeight="1" x14ac:dyDescent="0.2">
      <c r="A1251" s="36"/>
      <c r="B1251" s="37"/>
      <c r="C1251" s="195" t="s">
        <v>1498</v>
      </c>
      <c r="D1251" s="195" t="s">
        <v>269</v>
      </c>
      <c r="E1251" s="196" t="s">
        <v>1499</v>
      </c>
      <c r="F1251" s="197" t="s">
        <v>394</v>
      </c>
      <c r="G1251" s="198" t="s">
        <v>395</v>
      </c>
      <c r="H1251" s="199">
        <v>297.20999999999998</v>
      </c>
      <c r="I1251" s="200"/>
      <c r="J1251" s="201">
        <f>ROUND(I1251*H1251,2)</f>
        <v>0</v>
      </c>
      <c r="K1251" s="197" t="s">
        <v>273</v>
      </c>
      <c r="L1251" s="41"/>
      <c r="M1251" s="202" t="s">
        <v>21</v>
      </c>
      <c r="N1251" s="203" t="s">
        <v>44</v>
      </c>
      <c r="O1251" s="66"/>
      <c r="P1251" s="204">
        <f>O1251*H1251</f>
        <v>0</v>
      </c>
      <c r="Q1251" s="204">
        <v>0</v>
      </c>
      <c r="R1251" s="204">
        <f>Q1251*H1251</f>
        <v>0</v>
      </c>
      <c r="S1251" s="204">
        <v>0</v>
      </c>
      <c r="T1251" s="205">
        <f>S1251*H1251</f>
        <v>0</v>
      </c>
      <c r="U1251" s="36"/>
      <c r="V1251" s="36"/>
      <c r="W1251" s="36"/>
      <c r="X1251" s="36"/>
      <c r="Y1251" s="36"/>
      <c r="Z1251" s="36"/>
      <c r="AA1251" s="36"/>
      <c r="AB1251" s="36"/>
      <c r="AC1251" s="36"/>
      <c r="AD1251" s="36"/>
      <c r="AE1251" s="36"/>
      <c r="AR1251" s="206" t="s">
        <v>274</v>
      </c>
      <c r="AT1251" s="206" t="s">
        <v>269</v>
      </c>
      <c r="AU1251" s="206" t="s">
        <v>82</v>
      </c>
      <c r="AY1251" s="19" t="s">
        <v>267</v>
      </c>
      <c r="BE1251" s="207">
        <f>IF(N1251="základní",J1251,0)</f>
        <v>0</v>
      </c>
      <c r="BF1251" s="207">
        <f>IF(N1251="snížená",J1251,0)</f>
        <v>0</v>
      </c>
      <c r="BG1251" s="207">
        <f>IF(N1251="zákl. přenesená",J1251,0)</f>
        <v>0</v>
      </c>
      <c r="BH1251" s="207">
        <f>IF(N1251="sníž. přenesená",J1251,0)</f>
        <v>0</v>
      </c>
      <c r="BI1251" s="207">
        <f>IF(N1251="nulová",J1251,0)</f>
        <v>0</v>
      </c>
      <c r="BJ1251" s="19" t="s">
        <v>80</v>
      </c>
      <c r="BK1251" s="207">
        <f>ROUND(I1251*H1251,2)</f>
        <v>0</v>
      </c>
      <c r="BL1251" s="19" t="s">
        <v>274</v>
      </c>
      <c r="BM1251" s="206" t="s">
        <v>1500</v>
      </c>
    </row>
    <row r="1252" spans="1:65" s="2" customFormat="1" ht="58.5" x14ac:dyDescent="0.2">
      <c r="A1252" s="36"/>
      <c r="B1252" s="37"/>
      <c r="C1252" s="38"/>
      <c r="D1252" s="208" t="s">
        <v>276</v>
      </c>
      <c r="E1252" s="38"/>
      <c r="F1252" s="209" t="s">
        <v>1497</v>
      </c>
      <c r="G1252" s="38"/>
      <c r="H1252" s="38"/>
      <c r="I1252" s="118"/>
      <c r="J1252" s="38"/>
      <c r="K1252" s="38"/>
      <c r="L1252" s="41"/>
      <c r="M1252" s="210"/>
      <c r="N1252" s="211"/>
      <c r="O1252" s="66"/>
      <c r="P1252" s="66"/>
      <c r="Q1252" s="66"/>
      <c r="R1252" s="66"/>
      <c r="S1252" s="66"/>
      <c r="T1252" s="67"/>
      <c r="U1252" s="36"/>
      <c r="V1252" s="36"/>
      <c r="W1252" s="36"/>
      <c r="X1252" s="36"/>
      <c r="Y1252" s="36"/>
      <c r="Z1252" s="36"/>
      <c r="AA1252" s="36"/>
      <c r="AB1252" s="36"/>
      <c r="AC1252" s="36"/>
      <c r="AD1252" s="36"/>
      <c r="AE1252" s="36"/>
      <c r="AT1252" s="19" t="s">
        <v>276</v>
      </c>
      <c r="AU1252" s="19" t="s">
        <v>82</v>
      </c>
    </row>
    <row r="1253" spans="1:65" s="2" customFormat="1" ht="21.75" customHeight="1" x14ac:dyDescent="0.2">
      <c r="A1253" s="36"/>
      <c r="B1253" s="37"/>
      <c r="C1253" s="195" t="s">
        <v>1501</v>
      </c>
      <c r="D1253" s="195" t="s">
        <v>269</v>
      </c>
      <c r="E1253" s="196" t="s">
        <v>1502</v>
      </c>
      <c r="F1253" s="197" t="s">
        <v>1503</v>
      </c>
      <c r="G1253" s="198" t="s">
        <v>395</v>
      </c>
      <c r="H1253" s="199">
        <v>8.8999999999999996E-2</v>
      </c>
      <c r="I1253" s="200"/>
      <c r="J1253" s="201">
        <f>ROUND(I1253*H1253,2)</f>
        <v>0</v>
      </c>
      <c r="K1253" s="197" t="s">
        <v>273</v>
      </c>
      <c r="L1253" s="41"/>
      <c r="M1253" s="202" t="s">
        <v>21</v>
      </c>
      <c r="N1253" s="203" t="s">
        <v>44</v>
      </c>
      <c r="O1253" s="66"/>
      <c r="P1253" s="204">
        <f>O1253*H1253</f>
        <v>0</v>
      </c>
      <c r="Q1253" s="204">
        <v>0</v>
      </c>
      <c r="R1253" s="204">
        <f>Q1253*H1253</f>
        <v>0</v>
      </c>
      <c r="S1253" s="204">
        <v>0</v>
      </c>
      <c r="T1253" s="205">
        <f>S1253*H1253</f>
        <v>0</v>
      </c>
      <c r="U1253" s="36"/>
      <c r="V1253" s="36"/>
      <c r="W1253" s="36"/>
      <c r="X1253" s="36"/>
      <c r="Y1253" s="36"/>
      <c r="Z1253" s="36"/>
      <c r="AA1253" s="36"/>
      <c r="AB1253" s="36"/>
      <c r="AC1253" s="36"/>
      <c r="AD1253" s="36"/>
      <c r="AE1253" s="36"/>
      <c r="AR1253" s="206" t="s">
        <v>274</v>
      </c>
      <c r="AT1253" s="206" t="s">
        <v>269</v>
      </c>
      <c r="AU1253" s="206" t="s">
        <v>82</v>
      </c>
      <c r="AY1253" s="19" t="s">
        <v>267</v>
      </c>
      <c r="BE1253" s="207">
        <f>IF(N1253="základní",J1253,0)</f>
        <v>0</v>
      </c>
      <c r="BF1253" s="207">
        <f>IF(N1253="snížená",J1253,0)</f>
        <v>0</v>
      </c>
      <c r="BG1253" s="207">
        <f>IF(N1253="zákl. přenesená",J1253,0)</f>
        <v>0</v>
      </c>
      <c r="BH1253" s="207">
        <f>IF(N1253="sníž. přenesená",J1253,0)</f>
        <v>0</v>
      </c>
      <c r="BI1253" s="207">
        <f>IF(N1253="nulová",J1253,0)</f>
        <v>0</v>
      </c>
      <c r="BJ1253" s="19" t="s">
        <v>80</v>
      </c>
      <c r="BK1253" s="207">
        <f>ROUND(I1253*H1253,2)</f>
        <v>0</v>
      </c>
      <c r="BL1253" s="19" t="s">
        <v>274</v>
      </c>
      <c r="BM1253" s="206" t="s">
        <v>1504</v>
      </c>
    </row>
    <row r="1254" spans="1:65" s="2" customFormat="1" ht="58.5" x14ac:dyDescent="0.2">
      <c r="A1254" s="36"/>
      <c r="B1254" s="37"/>
      <c r="C1254" s="38"/>
      <c r="D1254" s="208" t="s">
        <v>276</v>
      </c>
      <c r="E1254" s="38"/>
      <c r="F1254" s="209" t="s">
        <v>1497</v>
      </c>
      <c r="G1254" s="38"/>
      <c r="H1254" s="38"/>
      <c r="I1254" s="118"/>
      <c r="J1254" s="38"/>
      <c r="K1254" s="38"/>
      <c r="L1254" s="41"/>
      <c r="M1254" s="210"/>
      <c r="N1254" s="211"/>
      <c r="O1254" s="66"/>
      <c r="P1254" s="66"/>
      <c r="Q1254" s="66"/>
      <c r="R1254" s="66"/>
      <c r="S1254" s="66"/>
      <c r="T1254" s="67"/>
      <c r="U1254" s="36"/>
      <c r="V1254" s="36"/>
      <c r="W1254" s="36"/>
      <c r="X1254" s="36"/>
      <c r="Y1254" s="36"/>
      <c r="Z1254" s="36"/>
      <c r="AA1254" s="36"/>
      <c r="AB1254" s="36"/>
      <c r="AC1254" s="36"/>
      <c r="AD1254" s="36"/>
      <c r="AE1254" s="36"/>
      <c r="AT1254" s="19" t="s">
        <v>276</v>
      </c>
      <c r="AU1254" s="19" t="s">
        <v>82</v>
      </c>
    </row>
    <row r="1255" spans="1:65" s="12" customFormat="1" ht="22.9" customHeight="1" x14ac:dyDescent="0.2">
      <c r="B1255" s="179"/>
      <c r="C1255" s="180"/>
      <c r="D1255" s="181" t="s">
        <v>72</v>
      </c>
      <c r="E1255" s="193" t="s">
        <v>1505</v>
      </c>
      <c r="F1255" s="193" t="s">
        <v>1506</v>
      </c>
      <c r="G1255" s="180"/>
      <c r="H1255" s="180"/>
      <c r="I1255" s="183"/>
      <c r="J1255" s="194">
        <f>BK1255</f>
        <v>0</v>
      </c>
      <c r="K1255" s="180"/>
      <c r="L1255" s="185"/>
      <c r="M1255" s="186"/>
      <c r="N1255" s="187"/>
      <c r="O1255" s="187"/>
      <c r="P1255" s="188">
        <f>SUM(P1256:P1257)</f>
        <v>0</v>
      </c>
      <c r="Q1255" s="187"/>
      <c r="R1255" s="188">
        <f>SUM(R1256:R1257)</f>
        <v>0</v>
      </c>
      <c r="S1255" s="187"/>
      <c r="T1255" s="189">
        <f>SUM(T1256:T1257)</f>
        <v>0</v>
      </c>
      <c r="AR1255" s="190" t="s">
        <v>80</v>
      </c>
      <c r="AT1255" s="191" t="s">
        <v>72</v>
      </c>
      <c r="AU1255" s="191" t="s">
        <v>80</v>
      </c>
      <c r="AY1255" s="190" t="s">
        <v>267</v>
      </c>
      <c r="BK1255" s="192">
        <f>SUM(BK1256:BK1257)</f>
        <v>0</v>
      </c>
    </row>
    <row r="1256" spans="1:65" s="2" customFormat="1" ht="33" customHeight="1" x14ac:dyDescent="0.2">
      <c r="A1256" s="36"/>
      <c r="B1256" s="37"/>
      <c r="C1256" s="195" t="s">
        <v>1507</v>
      </c>
      <c r="D1256" s="195" t="s">
        <v>269</v>
      </c>
      <c r="E1256" s="196" t="s">
        <v>1508</v>
      </c>
      <c r="F1256" s="197" t="s">
        <v>1509</v>
      </c>
      <c r="G1256" s="198" t="s">
        <v>395</v>
      </c>
      <c r="H1256" s="199">
        <v>2416.2109999999998</v>
      </c>
      <c r="I1256" s="200"/>
      <c r="J1256" s="201">
        <f>ROUND(I1256*H1256,2)</f>
        <v>0</v>
      </c>
      <c r="K1256" s="197" t="s">
        <v>273</v>
      </c>
      <c r="L1256" s="41"/>
      <c r="M1256" s="202" t="s">
        <v>21</v>
      </c>
      <c r="N1256" s="203" t="s">
        <v>44</v>
      </c>
      <c r="O1256" s="66"/>
      <c r="P1256" s="204">
        <f>O1256*H1256</f>
        <v>0</v>
      </c>
      <c r="Q1256" s="204">
        <v>0</v>
      </c>
      <c r="R1256" s="204">
        <f>Q1256*H1256</f>
        <v>0</v>
      </c>
      <c r="S1256" s="204">
        <v>0</v>
      </c>
      <c r="T1256" s="205">
        <f>S1256*H1256</f>
        <v>0</v>
      </c>
      <c r="U1256" s="36"/>
      <c r="V1256" s="36"/>
      <c r="W1256" s="36"/>
      <c r="X1256" s="36"/>
      <c r="Y1256" s="36"/>
      <c r="Z1256" s="36"/>
      <c r="AA1256" s="36"/>
      <c r="AB1256" s="36"/>
      <c r="AC1256" s="36"/>
      <c r="AD1256" s="36"/>
      <c r="AE1256" s="36"/>
      <c r="AR1256" s="206" t="s">
        <v>274</v>
      </c>
      <c r="AT1256" s="206" t="s">
        <v>269</v>
      </c>
      <c r="AU1256" s="206" t="s">
        <v>82</v>
      </c>
      <c r="AY1256" s="19" t="s">
        <v>267</v>
      </c>
      <c r="BE1256" s="207">
        <f>IF(N1256="základní",J1256,0)</f>
        <v>0</v>
      </c>
      <c r="BF1256" s="207">
        <f>IF(N1256="snížená",J1256,0)</f>
        <v>0</v>
      </c>
      <c r="BG1256" s="207">
        <f>IF(N1256="zákl. přenesená",J1256,0)</f>
        <v>0</v>
      </c>
      <c r="BH1256" s="207">
        <f>IF(N1256="sníž. přenesená",J1256,0)</f>
        <v>0</v>
      </c>
      <c r="BI1256" s="207">
        <f>IF(N1256="nulová",J1256,0)</f>
        <v>0</v>
      </c>
      <c r="BJ1256" s="19" t="s">
        <v>80</v>
      </c>
      <c r="BK1256" s="207">
        <f>ROUND(I1256*H1256,2)</f>
        <v>0</v>
      </c>
      <c r="BL1256" s="19" t="s">
        <v>274</v>
      </c>
      <c r="BM1256" s="206" t="s">
        <v>1510</v>
      </c>
    </row>
    <row r="1257" spans="1:65" s="2" customFormat="1" ht="58.5" x14ac:dyDescent="0.2">
      <c r="A1257" s="36"/>
      <c r="B1257" s="37"/>
      <c r="C1257" s="38"/>
      <c r="D1257" s="208" t="s">
        <v>276</v>
      </c>
      <c r="E1257" s="38"/>
      <c r="F1257" s="209" t="s">
        <v>1511</v>
      </c>
      <c r="G1257" s="38"/>
      <c r="H1257" s="38"/>
      <c r="I1257" s="118"/>
      <c r="J1257" s="38"/>
      <c r="K1257" s="38"/>
      <c r="L1257" s="41"/>
      <c r="M1257" s="210"/>
      <c r="N1257" s="211"/>
      <c r="O1257" s="66"/>
      <c r="P1257" s="66"/>
      <c r="Q1257" s="66"/>
      <c r="R1257" s="66"/>
      <c r="S1257" s="66"/>
      <c r="T1257" s="67"/>
      <c r="U1257" s="36"/>
      <c r="V1257" s="36"/>
      <c r="W1257" s="36"/>
      <c r="X1257" s="36"/>
      <c r="Y1257" s="36"/>
      <c r="Z1257" s="36"/>
      <c r="AA1257" s="36"/>
      <c r="AB1257" s="36"/>
      <c r="AC1257" s="36"/>
      <c r="AD1257" s="36"/>
      <c r="AE1257" s="36"/>
      <c r="AT1257" s="19" t="s">
        <v>276</v>
      </c>
      <c r="AU1257" s="19" t="s">
        <v>82</v>
      </c>
    </row>
    <row r="1258" spans="1:65" s="12" customFormat="1" ht="25.9" customHeight="1" x14ac:dyDescent="0.2">
      <c r="B1258" s="179"/>
      <c r="C1258" s="180"/>
      <c r="D1258" s="181" t="s">
        <v>72</v>
      </c>
      <c r="E1258" s="182" t="s">
        <v>1512</v>
      </c>
      <c r="F1258" s="182" t="s">
        <v>1513</v>
      </c>
      <c r="G1258" s="180"/>
      <c r="H1258" s="180"/>
      <c r="I1258" s="183"/>
      <c r="J1258" s="184">
        <f>BK1258</f>
        <v>0</v>
      </c>
      <c r="K1258" s="180"/>
      <c r="L1258" s="185"/>
      <c r="M1258" s="186"/>
      <c r="N1258" s="187"/>
      <c r="O1258" s="187"/>
      <c r="P1258" s="188">
        <f>P1259+P1309+P1348+P1413+P1561+P1570+P1613+P1633+P1643+P1686+P1699+P1768+P1813+P1857+P1888+P1947</f>
        <v>0</v>
      </c>
      <c r="Q1258" s="187"/>
      <c r="R1258" s="188">
        <f>R1259+R1309+R1348+R1413+R1561+R1570+R1613+R1633+R1643+R1686+R1699+R1768+R1813+R1857+R1888+R1947</f>
        <v>98.497361970000028</v>
      </c>
      <c r="S1258" s="187"/>
      <c r="T1258" s="189">
        <f>T1259+T1309+T1348+T1413+T1561+T1570+T1613+T1633+T1643+T1686+T1699+T1768+T1813+T1857+T1888+T1947</f>
        <v>0.11523750000000001</v>
      </c>
      <c r="AR1258" s="190" t="s">
        <v>82</v>
      </c>
      <c r="AT1258" s="191" t="s">
        <v>72</v>
      </c>
      <c r="AU1258" s="191" t="s">
        <v>73</v>
      </c>
      <c r="AY1258" s="190" t="s">
        <v>267</v>
      </c>
      <c r="BK1258" s="192">
        <f>BK1259+BK1309+BK1348+BK1413+BK1561+BK1570+BK1613+BK1633+BK1643+BK1686+BK1699+BK1768+BK1813+BK1857+BK1888+BK1947</f>
        <v>0</v>
      </c>
    </row>
    <row r="1259" spans="1:65" s="12" customFormat="1" ht="22.9" customHeight="1" x14ac:dyDescent="0.2">
      <c r="B1259" s="179"/>
      <c r="C1259" s="180"/>
      <c r="D1259" s="181" t="s">
        <v>72</v>
      </c>
      <c r="E1259" s="193" t="s">
        <v>1514</v>
      </c>
      <c r="F1259" s="193" t="s">
        <v>1515</v>
      </c>
      <c r="G1259" s="180"/>
      <c r="H1259" s="180"/>
      <c r="I1259" s="183"/>
      <c r="J1259" s="194">
        <f>BK1259</f>
        <v>0</v>
      </c>
      <c r="K1259" s="180"/>
      <c r="L1259" s="185"/>
      <c r="M1259" s="186"/>
      <c r="N1259" s="187"/>
      <c r="O1259" s="187"/>
      <c r="P1259" s="188">
        <f>SUM(P1260:P1308)</f>
        <v>0</v>
      </c>
      <c r="Q1259" s="187"/>
      <c r="R1259" s="188">
        <f>SUM(R1260:R1308)</f>
        <v>4.2882547300000002</v>
      </c>
      <c r="S1259" s="187"/>
      <c r="T1259" s="189">
        <f>SUM(T1260:T1308)</f>
        <v>0</v>
      </c>
      <c r="AR1259" s="190" t="s">
        <v>82</v>
      </c>
      <c r="AT1259" s="191" t="s">
        <v>72</v>
      </c>
      <c r="AU1259" s="191" t="s">
        <v>80</v>
      </c>
      <c r="AY1259" s="190" t="s">
        <v>267</v>
      </c>
      <c r="BK1259" s="192">
        <f>SUM(BK1260:BK1308)</f>
        <v>0</v>
      </c>
    </row>
    <row r="1260" spans="1:65" s="2" customFormat="1" ht="21.75" customHeight="1" x14ac:dyDescent="0.2">
      <c r="A1260" s="36"/>
      <c r="B1260" s="37"/>
      <c r="C1260" s="195" t="s">
        <v>1516</v>
      </c>
      <c r="D1260" s="195" t="s">
        <v>269</v>
      </c>
      <c r="E1260" s="196" t="s">
        <v>1517</v>
      </c>
      <c r="F1260" s="197" t="s">
        <v>1518</v>
      </c>
      <c r="G1260" s="198" t="s">
        <v>272</v>
      </c>
      <c r="H1260" s="199">
        <v>606.21500000000003</v>
      </c>
      <c r="I1260" s="200"/>
      <c r="J1260" s="201">
        <f>ROUND(I1260*H1260,2)</f>
        <v>0</v>
      </c>
      <c r="K1260" s="197" t="s">
        <v>273</v>
      </c>
      <c r="L1260" s="41"/>
      <c r="M1260" s="202" t="s">
        <v>21</v>
      </c>
      <c r="N1260" s="203" t="s">
        <v>44</v>
      </c>
      <c r="O1260" s="66"/>
      <c r="P1260" s="204">
        <f>O1260*H1260</f>
        <v>0</v>
      </c>
      <c r="Q1260" s="204">
        <v>4.0000000000000002E-4</v>
      </c>
      <c r="R1260" s="204">
        <f>Q1260*H1260</f>
        <v>0.24248600000000003</v>
      </c>
      <c r="S1260" s="204">
        <v>0</v>
      </c>
      <c r="T1260" s="205">
        <f>S1260*H1260</f>
        <v>0</v>
      </c>
      <c r="U1260" s="36"/>
      <c r="V1260" s="36"/>
      <c r="W1260" s="36"/>
      <c r="X1260" s="36"/>
      <c r="Y1260" s="36"/>
      <c r="Z1260" s="36"/>
      <c r="AA1260" s="36"/>
      <c r="AB1260" s="36"/>
      <c r="AC1260" s="36"/>
      <c r="AD1260" s="36"/>
      <c r="AE1260" s="36"/>
      <c r="AR1260" s="206" t="s">
        <v>441</v>
      </c>
      <c r="AT1260" s="206" t="s">
        <v>269</v>
      </c>
      <c r="AU1260" s="206" t="s">
        <v>82</v>
      </c>
      <c r="AY1260" s="19" t="s">
        <v>267</v>
      </c>
      <c r="BE1260" s="207">
        <f>IF(N1260="základní",J1260,0)</f>
        <v>0</v>
      </c>
      <c r="BF1260" s="207">
        <f>IF(N1260="snížená",J1260,0)</f>
        <v>0</v>
      </c>
      <c r="BG1260" s="207">
        <f>IF(N1260="zákl. přenesená",J1260,0)</f>
        <v>0</v>
      </c>
      <c r="BH1260" s="207">
        <f>IF(N1260="sníž. přenesená",J1260,0)</f>
        <v>0</v>
      </c>
      <c r="BI1260" s="207">
        <f>IF(N1260="nulová",J1260,0)</f>
        <v>0</v>
      </c>
      <c r="BJ1260" s="19" t="s">
        <v>80</v>
      </c>
      <c r="BK1260" s="207">
        <f>ROUND(I1260*H1260,2)</f>
        <v>0</v>
      </c>
      <c r="BL1260" s="19" t="s">
        <v>441</v>
      </c>
      <c r="BM1260" s="206" t="s">
        <v>1519</v>
      </c>
    </row>
    <row r="1261" spans="1:65" s="13" customFormat="1" x14ac:dyDescent="0.2">
      <c r="B1261" s="212"/>
      <c r="C1261" s="213"/>
      <c r="D1261" s="208" t="s">
        <v>278</v>
      </c>
      <c r="E1261" s="214" t="s">
        <v>21</v>
      </c>
      <c r="F1261" s="215" t="s">
        <v>1520</v>
      </c>
      <c r="G1261" s="213"/>
      <c r="H1261" s="214" t="s">
        <v>21</v>
      </c>
      <c r="I1261" s="216"/>
      <c r="J1261" s="213"/>
      <c r="K1261" s="213"/>
      <c r="L1261" s="217"/>
      <c r="M1261" s="218"/>
      <c r="N1261" s="219"/>
      <c r="O1261" s="219"/>
      <c r="P1261" s="219"/>
      <c r="Q1261" s="219"/>
      <c r="R1261" s="219"/>
      <c r="S1261" s="219"/>
      <c r="T1261" s="220"/>
      <c r="AT1261" s="221" t="s">
        <v>278</v>
      </c>
      <c r="AU1261" s="221" t="s">
        <v>82</v>
      </c>
      <c r="AV1261" s="13" t="s">
        <v>80</v>
      </c>
      <c r="AW1261" s="13" t="s">
        <v>35</v>
      </c>
      <c r="AX1261" s="13" t="s">
        <v>73</v>
      </c>
      <c r="AY1261" s="221" t="s">
        <v>267</v>
      </c>
    </row>
    <row r="1262" spans="1:65" s="14" customFormat="1" x14ac:dyDescent="0.2">
      <c r="B1262" s="222"/>
      <c r="C1262" s="223"/>
      <c r="D1262" s="208" t="s">
        <v>278</v>
      </c>
      <c r="E1262" s="224" t="s">
        <v>21</v>
      </c>
      <c r="F1262" s="225" t="s">
        <v>187</v>
      </c>
      <c r="G1262" s="223"/>
      <c r="H1262" s="226">
        <v>606.21500000000003</v>
      </c>
      <c r="I1262" s="227"/>
      <c r="J1262" s="223"/>
      <c r="K1262" s="223"/>
      <c r="L1262" s="228"/>
      <c r="M1262" s="229"/>
      <c r="N1262" s="230"/>
      <c r="O1262" s="230"/>
      <c r="P1262" s="230"/>
      <c r="Q1262" s="230"/>
      <c r="R1262" s="230"/>
      <c r="S1262" s="230"/>
      <c r="T1262" s="231"/>
      <c r="AT1262" s="232" t="s">
        <v>278</v>
      </c>
      <c r="AU1262" s="232" t="s">
        <v>82</v>
      </c>
      <c r="AV1262" s="14" t="s">
        <v>82</v>
      </c>
      <c r="AW1262" s="14" t="s">
        <v>35</v>
      </c>
      <c r="AX1262" s="14" t="s">
        <v>80</v>
      </c>
      <c r="AY1262" s="232" t="s">
        <v>267</v>
      </c>
    </row>
    <row r="1263" spans="1:65" s="2" customFormat="1" ht="16.5" customHeight="1" x14ac:dyDescent="0.2">
      <c r="A1263" s="36"/>
      <c r="B1263" s="37"/>
      <c r="C1263" s="195" t="s">
        <v>1521</v>
      </c>
      <c r="D1263" s="195" t="s">
        <v>269</v>
      </c>
      <c r="E1263" s="196" t="s">
        <v>1522</v>
      </c>
      <c r="F1263" s="197" t="s">
        <v>1523</v>
      </c>
      <c r="G1263" s="198" t="s">
        <v>296</v>
      </c>
      <c r="H1263" s="199">
        <v>90.26</v>
      </c>
      <c r="I1263" s="200"/>
      <c r="J1263" s="201">
        <f>ROUND(I1263*H1263,2)</f>
        <v>0</v>
      </c>
      <c r="K1263" s="197" t="s">
        <v>273</v>
      </c>
      <c r="L1263" s="41"/>
      <c r="M1263" s="202" t="s">
        <v>21</v>
      </c>
      <c r="N1263" s="203" t="s">
        <v>44</v>
      </c>
      <c r="O1263" s="66"/>
      <c r="P1263" s="204">
        <f>O1263*H1263</f>
        <v>0</v>
      </c>
      <c r="Q1263" s="204">
        <v>1.6000000000000001E-4</v>
      </c>
      <c r="R1263" s="204">
        <f>Q1263*H1263</f>
        <v>1.4441600000000002E-2</v>
      </c>
      <c r="S1263" s="204">
        <v>0</v>
      </c>
      <c r="T1263" s="205">
        <f>S1263*H1263</f>
        <v>0</v>
      </c>
      <c r="U1263" s="36"/>
      <c r="V1263" s="36"/>
      <c r="W1263" s="36"/>
      <c r="X1263" s="36"/>
      <c r="Y1263" s="36"/>
      <c r="Z1263" s="36"/>
      <c r="AA1263" s="36"/>
      <c r="AB1263" s="36"/>
      <c r="AC1263" s="36"/>
      <c r="AD1263" s="36"/>
      <c r="AE1263" s="36"/>
      <c r="AR1263" s="206" t="s">
        <v>441</v>
      </c>
      <c r="AT1263" s="206" t="s">
        <v>269</v>
      </c>
      <c r="AU1263" s="206" t="s">
        <v>82</v>
      </c>
      <c r="AY1263" s="19" t="s">
        <v>267</v>
      </c>
      <c r="BE1263" s="207">
        <f>IF(N1263="základní",J1263,0)</f>
        <v>0</v>
      </c>
      <c r="BF1263" s="207">
        <f>IF(N1263="snížená",J1263,0)</f>
        <v>0</v>
      </c>
      <c r="BG1263" s="207">
        <f>IF(N1263="zákl. přenesená",J1263,0)</f>
        <v>0</v>
      </c>
      <c r="BH1263" s="207">
        <f>IF(N1263="sníž. přenesená",J1263,0)</f>
        <v>0</v>
      </c>
      <c r="BI1263" s="207">
        <f>IF(N1263="nulová",J1263,0)</f>
        <v>0</v>
      </c>
      <c r="BJ1263" s="19" t="s">
        <v>80</v>
      </c>
      <c r="BK1263" s="207">
        <f>ROUND(I1263*H1263,2)</f>
        <v>0</v>
      </c>
      <c r="BL1263" s="19" t="s">
        <v>441</v>
      </c>
      <c r="BM1263" s="206" t="s">
        <v>1524</v>
      </c>
    </row>
    <row r="1264" spans="1:65" s="13" customFormat="1" x14ac:dyDescent="0.2">
      <c r="B1264" s="212"/>
      <c r="C1264" s="213"/>
      <c r="D1264" s="208" t="s">
        <v>278</v>
      </c>
      <c r="E1264" s="214" t="s">
        <v>21</v>
      </c>
      <c r="F1264" s="215" t="s">
        <v>1525</v>
      </c>
      <c r="G1264" s="213"/>
      <c r="H1264" s="214" t="s">
        <v>21</v>
      </c>
      <c r="I1264" s="216"/>
      <c r="J1264" s="213"/>
      <c r="K1264" s="213"/>
      <c r="L1264" s="217"/>
      <c r="M1264" s="218"/>
      <c r="N1264" s="219"/>
      <c r="O1264" s="219"/>
      <c r="P1264" s="219"/>
      <c r="Q1264" s="219"/>
      <c r="R1264" s="219"/>
      <c r="S1264" s="219"/>
      <c r="T1264" s="220"/>
      <c r="AT1264" s="221" t="s">
        <v>278</v>
      </c>
      <c r="AU1264" s="221" t="s">
        <v>82</v>
      </c>
      <c r="AV1264" s="13" t="s">
        <v>80</v>
      </c>
      <c r="AW1264" s="13" t="s">
        <v>35</v>
      </c>
      <c r="AX1264" s="13" t="s">
        <v>73</v>
      </c>
      <c r="AY1264" s="221" t="s">
        <v>267</v>
      </c>
    </row>
    <row r="1265" spans="1:65" s="14" customFormat="1" x14ac:dyDescent="0.2">
      <c r="B1265" s="222"/>
      <c r="C1265" s="223"/>
      <c r="D1265" s="208" t="s">
        <v>278</v>
      </c>
      <c r="E1265" s="224" t="s">
        <v>21</v>
      </c>
      <c r="F1265" s="225" t="s">
        <v>1526</v>
      </c>
      <c r="G1265" s="223"/>
      <c r="H1265" s="226">
        <v>90.26</v>
      </c>
      <c r="I1265" s="227"/>
      <c r="J1265" s="223"/>
      <c r="K1265" s="223"/>
      <c r="L1265" s="228"/>
      <c r="M1265" s="229"/>
      <c r="N1265" s="230"/>
      <c r="O1265" s="230"/>
      <c r="P1265" s="230"/>
      <c r="Q1265" s="230"/>
      <c r="R1265" s="230"/>
      <c r="S1265" s="230"/>
      <c r="T1265" s="231"/>
      <c r="AT1265" s="232" t="s">
        <v>278</v>
      </c>
      <c r="AU1265" s="232" t="s">
        <v>82</v>
      </c>
      <c r="AV1265" s="14" t="s">
        <v>82</v>
      </c>
      <c r="AW1265" s="14" t="s">
        <v>35</v>
      </c>
      <c r="AX1265" s="14" t="s">
        <v>80</v>
      </c>
      <c r="AY1265" s="232" t="s">
        <v>267</v>
      </c>
    </row>
    <row r="1266" spans="1:65" s="2" customFormat="1" ht="21.75" customHeight="1" x14ac:dyDescent="0.2">
      <c r="A1266" s="36"/>
      <c r="B1266" s="37"/>
      <c r="C1266" s="195" t="s">
        <v>1527</v>
      </c>
      <c r="D1266" s="195" t="s">
        <v>269</v>
      </c>
      <c r="E1266" s="196" t="s">
        <v>1528</v>
      </c>
      <c r="F1266" s="197" t="s">
        <v>1529</v>
      </c>
      <c r="G1266" s="198" t="s">
        <v>272</v>
      </c>
      <c r="H1266" s="199">
        <v>566.98099999999999</v>
      </c>
      <c r="I1266" s="200"/>
      <c r="J1266" s="201">
        <f>ROUND(I1266*H1266,2)</f>
        <v>0</v>
      </c>
      <c r="K1266" s="197" t="s">
        <v>273</v>
      </c>
      <c r="L1266" s="41"/>
      <c r="M1266" s="202" t="s">
        <v>21</v>
      </c>
      <c r="N1266" s="203" t="s">
        <v>44</v>
      </c>
      <c r="O1266" s="66"/>
      <c r="P1266" s="204">
        <f>O1266*H1266</f>
        <v>0</v>
      </c>
      <c r="Q1266" s="204">
        <v>3.0000000000000001E-5</v>
      </c>
      <c r="R1266" s="204">
        <f>Q1266*H1266</f>
        <v>1.7009429999999999E-2</v>
      </c>
      <c r="S1266" s="204">
        <v>0</v>
      </c>
      <c r="T1266" s="205">
        <f>S1266*H1266</f>
        <v>0</v>
      </c>
      <c r="U1266" s="36"/>
      <c r="V1266" s="36"/>
      <c r="W1266" s="36"/>
      <c r="X1266" s="36"/>
      <c r="Y1266" s="36"/>
      <c r="Z1266" s="36"/>
      <c r="AA1266" s="36"/>
      <c r="AB1266" s="36"/>
      <c r="AC1266" s="36"/>
      <c r="AD1266" s="36"/>
      <c r="AE1266" s="36"/>
      <c r="AR1266" s="206" t="s">
        <v>441</v>
      </c>
      <c r="AT1266" s="206" t="s">
        <v>269</v>
      </c>
      <c r="AU1266" s="206" t="s">
        <v>82</v>
      </c>
      <c r="AY1266" s="19" t="s">
        <v>267</v>
      </c>
      <c r="BE1266" s="207">
        <f>IF(N1266="základní",J1266,0)</f>
        <v>0</v>
      </c>
      <c r="BF1266" s="207">
        <f>IF(N1266="snížená",J1266,0)</f>
        <v>0</v>
      </c>
      <c r="BG1266" s="207">
        <f>IF(N1266="zákl. přenesená",J1266,0)</f>
        <v>0</v>
      </c>
      <c r="BH1266" s="207">
        <f>IF(N1266="sníž. přenesená",J1266,0)</f>
        <v>0</v>
      </c>
      <c r="BI1266" s="207">
        <f>IF(N1266="nulová",J1266,0)</f>
        <v>0</v>
      </c>
      <c r="BJ1266" s="19" t="s">
        <v>80</v>
      </c>
      <c r="BK1266" s="207">
        <f>ROUND(I1266*H1266,2)</f>
        <v>0</v>
      </c>
      <c r="BL1266" s="19" t="s">
        <v>441</v>
      </c>
      <c r="BM1266" s="206" t="s">
        <v>1530</v>
      </c>
    </row>
    <row r="1267" spans="1:65" s="2" customFormat="1" ht="39" x14ac:dyDescent="0.2">
      <c r="A1267" s="36"/>
      <c r="B1267" s="37"/>
      <c r="C1267" s="38"/>
      <c r="D1267" s="208" t="s">
        <v>276</v>
      </c>
      <c r="E1267" s="38"/>
      <c r="F1267" s="209" t="s">
        <v>1531</v>
      </c>
      <c r="G1267" s="38"/>
      <c r="H1267" s="38"/>
      <c r="I1267" s="118"/>
      <c r="J1267" s="38"/>
      <c r="K1267" s="38"/>
      <c r="L1267" s="41"/>
      <c r="M1267" s="210"/>
      <c r="N1267" s="211"/>
      <c r="O1267" s="66"/>
      <c r="P1267" s="66"/>
      <c r="Q1267" s="66"/>
      <c r="R1267" s="66"/>
      <c r="S1267" s="66"/>
      <c r="T1267" s="67"/>
      <c r="U1267" s="36"/>
      <c r="V1267" s="36"/>
      <c r="W1267" s="36"/>
      <c r="X1267" s="36"/>
      <c r="Y1267" s="36"/>
      <c r="Z1267" s="36"/>
      <c r="AA1267" s="36"/>
      <c r="AB1267" s="36"/>
      <c r="AC1267" s="36"/>
      <c r="AD1267" s="36"/>
      <c r="AE1267" s="36"/>
      <c r="AT1267" s="19" t="s">
        <v>276</v>
      </c>
      <c r="AU1267" s="19" t="s">
        <v>82</v>
      </c>
    </row>
    <row r="1268" spans="1:65" s="13" customFormat="1" x14ac:dyDescent="0.2">
      <c r="B1268" s="212"/>
      <c r="C1268" s="213"/>
      <c r="D1268" s="208" t="s">
        <v>278</v>
      </c>
      <c r="E1268" s="214" t="s">
        <v>21</v>
      </c>
      <c r="F1268" s="215" t="s">
        <v>1532</v>
      </c>
      <c r="G1268" s="213"/>
      <c r="H1268" s="214" t="s">
        <v>21</v>
      </c>
      <c r="I1268" s="216"/>
      <c r="J1268" s="213"/>
      <c r="K1268" s="213"/>
      <c r="L1268" s="217"/>
      <c r="M1268" s="218"/>
      <c r="N1268" s="219"/>
      <c r="O1268" s="219"/>
      <c r="P1268" s="219"/>
      <c r="Q1268" s="219"/>
      <c r="R1268" s="219"/>
      <c r="S1268" s="219"/>
      <c r="T1268" s="220"/>
      <c r="AT1268" s="221" t="s">
        <v>278</v>
      </c>
      <c r="AU1268" s="221" t="s">
        <v>82</v>
      </c>
      <c r="AV1268" s="13" t="s">
        <v>80</v>
      </c>
      <c r="AW1268" s="13" t="s">
        <v>35</v>
      </c>
      <c r="AX1268" s="13" t="s">
        <v>73</v>
      </c>
      <c r="AY1268" s="221" t="s">
        <v>267</v>
      </c>
    </row>
    <row r="1269" spans="1:65" s="13" customFormat="1" x14ac:dyDescent="0.2">
      <c r="B1269" s="212"/>
      <c r="C1269" s="213"/>
      <c r="D1269" s="208" t="s">
        <v>278</v>
      </c>
      <c r="E1269" s="214" t="s">
        <v>21</v>
      </c>
      <c r="F1269" s="215" t="s">
        <v>464</v>
      </c>
      <c r="G1269" s="213"/>
      <c r="H1269" s="214" t="s">
        <v>21</v>
      </c>
      <c r="I1269" s="216"/>
      <c r="J1269" s="213"/>
      <c r="K1269" s="213"/>
      <c r="L1269" s="217"/>
      <c r="M1269" s="218"/>
      <c r="N1269" s="219"/>
      <c r="O1269" s="219"/>
      <c r="P1269" s="219"/>
      <c r="Q1269" s="219"/>
      <c r="R1269" s="219"/>
      <c r="S1269" s="219"/>
      <c r="T1269" s="220"/>
      <c r="AT1269" s="221" t="s">
        <v>278</v>
      </c>
      <c r="AU1269" s="221" t="s">
        <v>82</v>
      </c>
      <c r="AV1269" s="13" t="s">
        <v>80</v>
      </c>
      <c r="AW1269" s="13" t="s">
        <v>35</v>
      </c>
      <c r="AX1269" s="13" t="s">
        <v>73</v>
      </c>
      <c r="AY1269" s="221" t="s">
        <v>267</v>
      </c>
    </row>
    <row r="1270" spans="1:65" s="14" customFormat="1" x14ac:dyDescent="0.2">
      <c r="B1270" s="222"/>
      <c r="C1270" s="223"/>
      <c r="D1270" s="208" t="s">
        <v>278</v>
      </c>
      <c r="E1270" s="224" t="s">
        <v>21</v>
      </c>
      <c r="F1270" s="225" t="s">
        <v>1533</v>
      </c>
      <c r="G1270" s="223"/>
      <c r="H1270" s="226">
        <v>513.59699999999998</v>
      </c>
      <c r="I1270" s="227"/>
      <c r="J1270" s="223"/>
      <c r="K1270" s="223"/>
      <c r="L1270" s="228"/>
      <c r="M1270" s="229"/>
      <c r="N1270" s="230"/>
      <c r="O1270" s="230"/>
      <c r="P1270" s="230"/>
      <c r="Q1270" s="230"/>
      <c r="R1270" s="230"/>
      <c r="S1270" s="230"/>
      <c r="T1270" s="231"/>
      <c r="AT1270" s="232" t="s">
        <v>278</v>
      </c>
      <c r="AU1270" s="232" t="s">
        <v>82</v>
      </c>
      <c r="AV1270" s="14" t="s">
        <v>82</v>
      </c>
      <c r="AW1270" s="14" t="s">
        <v>35</v>
      </c>
      <c r="AX1270" s="14" t="s">
        <v>73</v>
      </c>
      <c r="AY1270" s="232" t="s">
        <v>267</v>
      </c>
    </row>
    <row r="1271" spans="1:65" s="14" customFormat="1" x14ac:dyDescent="0.2">
      <c r="B1271" s="222"/>
      <c r="C1271" s="223"/>
      <c r="D1271" s="208" t="s">
        <v>278</v>
      </c>
      <c r="E1271" s="224" t="s">
        <v>21</v>
      </c>
      <c r="F1271" s="225" t="s">
        <v>1534</v>
      </c>
      <c r="G1271" s="223"/>
      <c r="H1271" s="226">
        <v>-6.5419999999999998</v>
      </c>
      <c r="I1271" s="227"/>
      <c r="J1271" s="223"/>
      <c r="K1271" s="223"/>
      <c r="L1271" s="228"/>
      <c r="M1271" s="229"/>
      <c r="N1271" s="230"/>
      <c r="O1271" s="230"/>
      <c r="P1271" s="230"/>
      <c r="Q1271" s="230"/>
      <c r="R1271" s="230"/>
      <c r="S1271" s="230"/>
      <c r="T1271" s="231"/>
      <c r="AT1271" s="232" t="s">
        <v>278</v>
      </c>
      <c r="AU1271" s="232" t="s">
        <v>82</v>
      </c>
      <c r="AV1271" s="14" t="s">
        <v>82</v>
      </c>
      <c r="AW1271" s="14" t="s">
        <v>35</v>
      </c>
      <c r="AX1271" s="14" t="s">
        <v>73</v>
      </c>
      <c r="AY1271" s="232" t="s">
        <v>267</v>
      </c>
    </row>
    <row r="1272" spans="1:65" s="13" customFormat="1" x14ac:dyDescent="0.2">
      <c r="B1272" s="212"/>
      <c r="C1272" s="213"/>
      <c r="D1272" s="208" t="s">
        <v>278</v>
      </c>
      <c r="E1272" s="214" t="s">
        <v>21</v>
      </c>
      <c r="F1272" s="215" t="s">
        <v>467</v>
      </c>
      <c r="G1272" s="213"/>
      <c r="H1272" s="214" t="s">
        <v>21</v>
      </c>
      <c r="I1272" s="216"/>
      <c r="J1272" s="213"/>
      <c r="K1272" s="213"/>
      <c r="L1272" s="217"/>
      <c r="M1272" s="218"/>
      <c r="N1272" s="219"/>
      <c r="O1272" s="219"/>
      <c r="P1272" s="219"/>
      <c r="Q1272" s="219"/>
      <c r="R1272" s="219"/>
      <c r="S1272" s="219"/>
      <c r="T1272" s="220"/>
      <c r="AT1272" s="221" t="s">
        <v>278</v>
      </c>
      <c r="AU1272" s="221" t="s">
        <v>82</v>
      </c>
      <c r="AV1272" s="13" t="s">
        <v>80</v>
      </c>
      <c r="AW1272" s="13" t="s">
        <v>35</v>
      </c>
      <c r="AX1272" s="13" t="s">
        <v>73</v>
      </c>
      <c r="AY1272" s="221" t="s">
        <v>267</v>
      </c>
    </row>
    <row r="1273" spans="1:65" s="14" customFormat="1" x14ac:dyDescent="0.2">
      <c r="B1273" s="222"/>
      <c r="C1273" s="223"/>
      <c r="D1273" s="208" t="s">
        <v>278</v>
      </c>
      <c r="E1273" s="224" t="s">
        <v>21</v>
      </c>
      <c r="F1273" s="225" t="s">
        <v>1535</v>
      </c>
      <c r="G1273" s="223"/>
      <c r="H1273" s="226">
        <v>3.9950000000000001</v>
      </c>
      <c r="I1273" s="227"/>
      <c r="J1273" s="223"/>
      <c r="K1273" s="223"/>
      <c r="L1273" s="228"/>
      <c r="M1273" s="229"/>
      <c r="N1273" s="230"/>
      <c r="O1273" s="230"/>
      <c r="P1273" s="230"/>
      <c r="Q1273" s="230"/>
      <c r="R1273" s="230"/>
      <c r="S1273" s="230"/>
      <c r="T1273" s="231"/>
      <c r="AT1273" s="232" t="s">
        <v>278</v>
      </c>
      <c r="AU1273" s="232" t="s">
        <v>82</v>
      </c>
      <c r="AV1273" s="14" t="s">
        <v>82</v>
      </c>
      <c r="AW1273" s="14" t="s">
        <v>35</v>
      </c>
      <c r="AX1273" s="14" t="s">
        <v>73</v>
      </c>
      <c r="AY1273" s="232" t="s">
        <v>267</v>
      </c>
    </row>
    <row r="1274" spans="1:65" s="14" customFormat="1" x14ac:dyDescent="0.2">
      <c r="B1274" s="222"/>
      <c r="C1274" s="223"/>
      <c r="D1274" s="208" t="s">
        <v>278</v>
      </c>
      <c r="E1274" s="224" t="s">
        <v>21</v>
      </c>
      <c r="F1274" s="225" t="s">
        <v>1536</v>
      </c>
      <c r="G1274" s="223"/>
      <c r="H1274" s="226">
        <v>39.435000000000002</v>
      </c>
      <c r="I1274" s="227"/>
      <c r="J1274" s="223"/>
      <c r="K1274" s="223"/>
      <c r="L1274" s="228"/>
      <c r="M1274" s="229"/>
      <c r="N1274" s="230"/>
      <c r="O1274" s="230"/>
      <c r="P1274" s="230"/>
      <c r="Q1274" s="230"/>
      <c r="R1274" s="230"/>
      <c r="S1274" s="230"/>
      <c r="T1274" s="231"/>
      <c r="AT1274" s="232" t="s">
        <v>278</v>
      </c>
      <c r="AU1274" s="232" t="s">
        <v>82</v>
      </c>
      <c r="AV1274" s="14" t="s">
        <v>82</v>
      </c>
      <c r="AW1274" s="14" t="s">
        <v>35</v>
      </c>
      <c r="AX1274" s="14" t="s">
        <v>73</v>
      </c>
      <c r="AY1274" s="232" t="s">
        <v>267</v>
      </c>
    </row>
    <row r="1275" spans="1:65" s="14" customFormat="1" x14ac:dyDescent="0.2">
      <c r="B1275" s="222"/>
      <c r="C1275" s="223"/>
      <c r="D1275" s="208" t="s">
        <v>278</v>
      </c>
      <c r="E1275" s="224" t="s">
        <v>21</v>
      </c>
      <c r="F1275" s="225" t="s">
        <v>1537</v>
      </c>
      <c r="G1275" s="223"/>
      <c r="H1275" s="226">
        <v>3.78</v>
      </c>
      <c r="I1275" s="227"/>
      <c r="J1275" s="223"/>
      <c r="K1275" s="223"/>
      <c r="L1275" s="228"/>
      <c r="M1275" s="229"/>
      <c r="N1275" s="230"/>
      <c r="O1275" s="230"/>
      <c r="P1275" s="230"/>
      <c r="Q1275" s="230"/>
      <c r="R1275" s="230"/>
      <c r="S1275" s="230"/>
      <c r="T1275" s="231"/>
      <c r="AT1275" s="232" t="s">
        <v>278</v>
      </c>
      <c r="AU1275" s="232" t="s">
        <v>82</v>
      </c>
      <c r="AV1275" s="14" t="s">
        <v>82</v>
      </c>
      <c r="AW1275" s="14" t="s">
        <v>35</v>
      </c>
      <c r="AX1275" s="14" t="s">
        <v>73</v>
      </c>
      <c r="AY1275" s="232" t="s">
        <v>267</v>
      </c>
    </row>
    <row r="1276" spans="1:65" s="13" customFormat="1" x14ac:dyDescent="0.2">
      <c r="B1276" s="212"/>
      <c r="C1276" s="213"/>
      <c r="D1276" s="208" t="s">
        <v>278</v>
      </c>
      <c r="E1276" s="214" t="s">
        <v>21</v>
      </c>
      <c r="F1276" s="215" t="s">
        <v>471</v>
      </c>
      <c r="G1276" s="213"/>
      <c r="H1276" s="214" t="s">
        <v>21</v>
      </c>
      <c r="I1276" s="216"/>
      <c r="J1276" s="213"/>
      <c r="K1276" s="213"/>
      <c r="L1276" s="217"/>
      <c r="M1276" s="218"/>
      <c r="N1276" s="219"/>
      <c r="O1276" s="219"/>
      <c r="P1276" s="219"/>
      <c r="Q1276" s="219"/>
      <c r="R1276" s="219"/>
      <c r="S1276" s="219"/>
      <c r="T1276" s="220"/>
      <c r="AT1276" s="221" t="s">
        <v>278</v>
      </c>
      <c r="AU1276" s="221" t="s">
        <v>82</v>
      </c>
      <c r="AV1276" s="13" t="s">
        <v>80</v>
      </c>
      <c r="AW1276" s="13" t="s">
        <v>35</v>
      </c>
      <c r="AX1276" s="13" t="s">
        <v>73</v>
      </c>
      <c r="AY1276" s="221" t="s">
        <v>267</v>
      </c>
    </row>
    <row r="1277" spans="1:65" s="14" customFormat="1" x14ac:dyDescent="0.2">
      <c r="B1277" s="222"/>
      <c r="C1277" s="223"/>
      <c r="D1277" s="208" t="s">
        <v>278</v>
      </c>
      <c r="E1277" s="224" t="s">
        <v>21</v>
      </c>
      <c r="F1277" s="225" t="s">
        <v>1538</v>
      </c>
      <c r="G1277" s="223"/>
      <c r="H1277" s="226">
        <v>12.715999999999999</v>
      </c>
      <c r="I1277" s="227"/>
      <c r="J1277" s="223"/>
      <c r="K1277" s="223"/>
      <c r="L1277" s="228"/>
      <c r="M1277" s="229"/>
      <c r="N1277" s="230"/>
      <c r="O1277" s="230"/>
      <c r="P1277" s="230"/>
      <c r="Q1277" s="230"/>
      <c r="R1277" s="230"/>
      <c r="S1277" s="230"/>
      <c r="T1277" s="231"/>
      <c r="AT1277" s="232" t="s">
        <v>278</v>
      </c>
      <c r="AU1277" s="232" t="s">
        <v>82</v>
      </c>
      <c r="AV1277" s="14" t="s">
        <v>82</v>
      </c>
      <c r="AW1277" s="14" t="s">
        <v>35</v>
      </c>
      <c r="AX1277" s="14" t="s">
        <v>73</v>
      </c>
      <c r="AY1277" s="232" t="s">
        <v>267</v>
      </c>
    </row>
    <row r="1278" spans="1:65" s="15" customFormat="1" x14ac:dyDescent="0.2">
      <c r="B1278" s="233"/>
      <c r="C1278" s="234"/>
      <c r="D1278" s="208" t="s">
        <v>278</v>
      </c>
      <c r="E1278" s="235" t="s">
        <v>21</v>
      </c>
      <c r="F1278" s="236" t="s">
        <v>326</v>
      </c>
      <c r="G1278" s="234"/>
      <c r="H1278" s="237">
        <v>566.98099999999999</v>
      </c>
      <c r="I1278" s="238"/>
      <c r="J1278" s="234"/>
      <c r="K1278" s="234"/>
      <c r="L1278" s="239"/>
      <c r="M1278" s="240"/>
      <c r="N1278" s="241"/>
      <c r="O1278" s="241"/>
      <c r="P1278" s="241"/>
      <c r="Q1278" s="241"/>
      <c r="R1278" s="241"/>
      <c r="S1278" s="241"/>
      <c r="T1278" s="242"/>
      <c r="AT1278" s="243" t="s">
        <v>278</v>
      </c>
      <c r="AU1278" s="243" t="s">
        <v>82</v>
      </c>
      <c r="AV1278" s="15" t="s">
        <v>142</v>
      </c>
      <c r="AW1278" s="15" t="s">
        <v>35</v>
      </c>
      <c r="AX1278" s="15" t="s">
        <v>73</v>
      </c>
      <c r="AY1278" s="243" t="s">
        <v>267</v>
      </c>
    </row>
    <row r="1279" spans="1:65" s="16" customFormat="1" x14ac:dyDescent="0.2">
      <c r="B1279" s="244"/>
      <c r="C1279" s="245"/>
      <c r="D1279" s="208" t="s">
        <v>278</v>
      </c>
      <c r="E1279" s="246" t="s">
        <v>199</v>
      </c>
      <c r="F1279" s="247" t="s">
        <v>355</v>
      </c>
      <c r="G1279" s="245"/>
      <c r="H1279" s="248">
        <v>566.98099999999999</v>
      </c>
      <c r="I1279" s="249"/>
      <c r="J1279" s="245"/>
      <c r="K1279" s="245"/>
      <c r="L1279" s="250"/>
      <c r="M1279" s="251"/>
      <c r="N1279" s="252"/>
      <c r="O1279" s="252"/>
      <c r="P1279" s="252"/>
      <c r="Q1279" s="252"/>
      <c r="R1279" s="252"/>
      <c r="S1279" s="252"/>
      <c r="T1279" s="253"/>
      <c r="AT1279" s="254" t="s">
        <v>278</v>
      </c>
      <c r="AU1279" s="254" t="s">
        <v>82</v>
      </c>
      <c r="AV1279" s="16" t="s">
        <v>274</v>
      </c>
      <c r="AW1279" s="16" t="s">
        <v>35</v>
      </c>
      <c r="AX1279" s="16" t="s">
        <v>80</v>
      </c>
      <c r="AY1279" s="254" t="s">
        <v>267</v>
      </c>
    </row>
    <row r="1280" spans="1:65" s="2" customFormat="1" ht="16.5" customHeight="1" x14ac:dyDescent="0.2">
      <c r="A1280" s="36"/>
      <c r="B1280" s="37"/>
      <c r="C1280" s="195" t="s">
        <v>1539</v>
      </c>
      <c r="D1280" s="195" t="s">
        <v>269</v>
      </c>
      <c r="E1280" s="196" t="s">
        <v>1540</v>
      </c>
      <c r="F1280" s="197" t="s">
        <v>1541</v>
      </c>
      <c r="G1280" s="198" t="s">
        <v>272</v>
      </c>
      <c r="H1280" s="199">
        <v>618.55200000000002</v>
      </c>
      <c r="I1280" s="200"/>
      <c r="J1280" s="201">
        <f>ROUND(I1280*H1280,2)</f>
        <v>0</v>
      </c>
      <c r="K1280" s="197" t="s">
        <v>273</v>
      </c>
      <c r="L1280" s="41"/>
      <c r="M1280" s="202" t="s">
        <v>21</v>
      </c>
      <c r="N1280" s="203" t="s">
        <v>44</v>
      </c>
      <c r="O1280" s="66"/>
      <c r="P1280" s="204">
        <f>O1280*H1280</f>
        <v>0</v>
      </c>
      <c r="Q1280" s="204">
        <v>5.0000000000000002E-5</v>
      </c>
      <c r="R1280" s="204">
        <f>Q1280*H1280</f>
        <v>3.0927600000000003E-2</v>
      </c>
      <c r="S1280" s="204">
        <v>0</v>
      </c>
      <c r="T1280" s="205">
        <f>S1280*H1280</f>
        <v>0</v>
      </c>
      <c r="U1280" s="36"/>
      <c r="V1280" s="36"/>
      <c r="W1280" s="36"/>
      <c r="X1280" s="36"/>
      <c r="Y1280" s="36"/>
      <c r="Z1280" s="36"/>
      <c r="AA1280" s="36"/>
      <c r="AB1280" s="36"/>
      <c r="AC1280" s="36"/>
      <c r="AD1280" s="36"/>
      <c r="AE1280" s="36"/>
      <c r="AR1280" s="206" t="s">
        <v>441</v>
      </c>
      <c r="AT1280" s="206" t="s">
        <v>269</v>
      </c>
      <c r="AU1280" s="206" t="s">
        <v>82</v>
      </c>
      <c r="AY1280" s="19" t="s">
        <v>267</v>
      </c>
      <c r="BE1280" s="207">
        <f>IF(N1280="základní",J1280,0)</f>
        <v>0</v>
      </c>
      <c r="BF1280" s="207">
        <f>IF(N1280="snížená",J1280,0)</f>
        <v>0</v>
      </c>
      <c r="BG1280" s="207">
        <f>IF(N1280="zákl. přenesená",J1280,0)</f>
        <v>0</v>
      </c>
      <c r="BH1280" s="207">
        <f>IF(N1280="sníž. přenesená",J1280,0)</f>
        <v>0</v>
      </c>
      <c r="BI1280" s="207">
        <f>IF(N1280="nulová",J1280,0)</f>
        <v>0</v>
      </c>
      <c r="BJ1280" s="19" t="s">
        <v>80</v>
      </c>
      <c r="BK1280" s="207">
        <f>ROUND(I1280*H1280,2)</f>
        <v>0</v>
      </c>
      <c r="BL1280" s="19" t="s">
        <v>441</v>
      </c>
      <c r="BM1280" s="206" t="s">
        <v>1542</v>
      </c>
    </row>
    <row r="1281" spans="1:65" s="2" customFormat="1" ht="39" x14ac:dyDescent="0.2">
      <c r="A1281" s="36"/>
      <c r="B1281" s="37"/>
      <c r="C1281" s="38"/>
      <c r="D1281" s="208" t="s">
        <v>276</v>
      </c>
      <c r="E1281" s="38"/>
      <c r="F1281" s="209" t="s">
        <v>1531</v>
      </c>
      <c r="G1281" s="38"/>
      <c r="H1281" s="38"/>
      <c r="I1281" s="118"/>
      <c r="J1281" s="38"/>
      <c r="K1281" s="38"/>
      <c r="L1281" s="41"/>
      <c r="M1281" s="210"/>
      <c r="N1281" s="211"/>
      <c r="O1281" s="66"/>
      <c r="P1281" s="66"/>
      <c r="Q1281" s="66"/>
      <c r="R1281" s="66"/>
      <c r="S1281" s="66"/>
      <c r="T1281" s="67"/>
      <c r="U1281" s="36"/>
      <c r="V1281" s="36"/>
      <c r="W1281" s="36"/>
      <c r="X1281" s="36"/>
      <c r="Y1281" s="36"/>
      <c r="Z1281" s="36"/>
      <c r="AA1281" s="36"/>
      <c r="AB1281" s="36"/>
      <c r="AC1281" s="36"/>
      <c r="AD1281" s="36"/>
      <c r="AE1281" s="36"/>
      <c r="AT1281" s="19" t="s">
        <v>276</v>
      </c>
      <c r="AU1281" s="19" t="s">
        <v>82</v>
      </c>
    </row>
    <row r="1282" spans="1:65" s="14" customFormat="1" x14ac:dyDescent="0.2">
      <c r="B1282" s="222"/>
      <c r="C1282" s="223"/>
      <c r="D1282" s="208" t="s">
        <v>278</v>
      </c>
      <c r="E1282" s="224" t="s">
        <v>21</v>
      </c>
      <c r="F1282" s="225" t="s">
        <v>187</v>
      </c>
      <c r="G1282" s="223"/>
      <c r="H1282" s="226">
        <v>606.21500000000003</v>
      </c>
      <c r="I1282" s="227"/>
      <c r="J1282" s="223"/>
      <c r="K1282" s="223"/>
      <c r="L1282" s="228"/>
      <c r="M1282" s="229"/>
      <c r="N1282" s="230"/>
      <c r="O1282" s="230"/>
      <c r="P1282" s="230"/>
      <c r="Q1282" s="230"/>
      <c r="R1282" s="230"/>
      <c r="S1282" s="230"/>
      <c r="T1282" s="231"/>
      <c r="AT1282" s="232" t="s">
        <v>278</v>
      </c>
      <c r="AU1282" s="232" t="s">
        <v>82</v>
      </c>
      <c r="AV1282" s="14" t="s">
        <v>82</v>
      </c>
      <c r="AW1282" s="14" t="s">
        <v>35</v>
      </c>
      <c r="AX1282" s="14" t="s">
        <v>73</v>
      </c>
      <c r="AY1282" s="232" t="s">
        <v>267</v>
      </c>
    </row>
    <row r="1283" spans="1:65" s="14" customFormat="1" x14ac:dyDescent="0.2">
      <c r="B1283" s="222"/>
      <c r="C1283" s="223"/>
      <c r="D1283" s="208" t="s">
        <v>278</v>
      </c>
      <c r="E1283" s="224" t="s">
        <v>21</v>
      </c>
      <c r="F1283" s="225" t="s">
        <v>193</v>
      </c>
      <c r="G1283" s="223"/>
      <c r="H1283" s="226">
        <v>12.337</v>
      </c>
      <c r="I1283" s="227"/>
      <c r="J1283" s="223"/>
      <c r="K1283" s="223"/>
      <c r="L1283" s="228"/>
      <c r="M1283" s="229"/>
      <c r="N1283" s="230"/>
      <c r="O1283" s="230"/>
      <c r="P1283" s="230"/>
      <c r="Q1283" s="230"/>
      <c r="R1283" s="230"/>
      <c r="S1283" s="230"/>
      <c r="T1283" s="231"/>
      <c r="AT1283" s="232" t="s">
        <v>278</v>
      </c>
      <c r="AU1283" s="232" t="s">
        <v>82</v>
      </c>
      <c r="AV1283" s="14" t="s">
        <v>82</v>
      </c>
      <c r="AW1283" s="14" t="s">
        <v>35</v>
      </c>
      <c r="AX1283" s="14" t="s">
        <v>73</v>
      </c>
      <c r="AY1283" s="232" t="s">
        <v>267</v>
      </c>
    </row>
    <row r="1284" spans="1:65" s="16" customFormat="1" x14ac:dyDescent="0.2">
      <c r="B1284" s="244"/>
      <c r="C1284" s="245"/>
      <c r="D1284" s="208" t="s">
        <v>278</v>
      </c>
      <c r="E1284" s="246" t="s">
        <v>202</v>
      </c>
      <c r="F1284" s="247" t="s">
        <v>355</v>
      </c>
      <c r="G1284" s="245"/>
      <c r="H1284" s="248">
        <v>618.55200000000002</v>
      </c>
      <c r="I1284" s="249"/>
      <c r="J1284" s="245"/>
      <c r="K1284" s="245"/>
      <c r="L1284" s="250"/>
      <c r="M1284" s="251"/>
      <c r="N1284" s="252"/>
      <c r="O1284" s="252"/>
      <c r="P1284" s="252"/>
      <c r="Q1284" s="252"/>
      <c r="R1284" s="252"/>
      <c r="S1284" s="252"/>
      <c r="T1284" s="253"/>
      <c r="AT1284" s="254" t="s">
        <v>278</v>
      </c>
      <c r="AU1284" s="254" t="s">
        <v>82</v>
      </c>
      <c r="AV1284" s="16" t="s">
        <v>274</v>
      </c>
      <c r="AW1284" s="16" t="s">
        <v>35</v>
      </c>
      <c r="AX1284" s="16" t="s">
        <v>80</v>
      </c>
      <c r="AY1284" s="254" t="s">
        <v>267</v>
      </c>
    </row>
    <row r="1285" spans="1:65" s="2" customFormat="1" ht="16.5" customHeight="1" x14ac:dyDescent="0.2">
      <c r="A1285" s="36"/>
      <c r="B1285" s="37"/>
      <c r="C1285" s="255" t="s">
        <v>1543</v>
      </c>
      <c r="D1285" s="255" t="s">
        <v>751</v>
      </c>
      <c r="E1285" s="256" t="s">
        <v>1544</v>
      </c>
      <c r="F1285" s="257" t="s">
        <v>1545</v>
      </c>
      <c r="G1285" s="258" t="s">
        <v>272</v>
      </c>
      <c r="H1285" s="259">
        <v>1304.086</v>
      </c>
      <c r="I1285" s="260"/>
      <c r="J1285" s="261">
        <f>ROUND(I1285*H1285,2)</f>
        <v>0</v>
      </c>
      <c r="K1285" s="257" t="s">
        <v>273</v>
      </c>
      <c r="L1285" s="262"/>
      <c r="M1285" s="263" t="s">
        <v>21</v>
      </c>
      <c r="N1285" s="264" t="s">
        <v>44</v>
      </c>
      <c r="O1285" s="66"/>
      <c r="P1285" s="204">
        <f>O1285*H1285</f>
        <v>0</v>
      </c>
      <c r="Q1285" s="204">
        <v>2.0999999999999999E-3</v>
      </c>
      <c r="R1285" s="204">
        <f>Q1285*H1285</f>
        <v>2.7385805999999997</v>
      </c>
      <c r="S1285" s="204">
        <v>0</v>
      </c>
      <c r="T1285" s="205">
        <f>S1285*H1285</f>
        <v>0</v>
      </c>
      <c r="U1285" s="36"/>
      <c r="V1285" s="36"/>
      <c r="W1285" s="36"/>
      <c r="X1285" s="36"/>
      <c r="Y1285" s="36"/>
      <c r="Z1285" s="36"/>
      <c r="AA1285" s="36"/>
      <c r="AB1285" s="36"/>
      <c r="AC1285" s="36"/>
      <c r="AD1285" s="36"/>
      <c r="AE1285" s="36"/>
      <c r="AR1285" s="206" t="s">
        <v>696</v>
      </c>
      <c r="AT1285" s="206" t="s">
        <v>751</v>
      </c>
      <c r="AU1285" s="206" t="s">
        <v>82</v>
      </c>
      <c r="AY1285" s="19" t="s">
        <v>267</v>
      </c>
      <c r="BE1285" s="207">
        <f>IF(N1285="základní",J1285,0)</f>
        <v>0</v>
      </c>
      <c r="BF1285" s="207">
        <f>IF(N1285="snížená",J1285,0)</f>
        <v>0</v>
      </c>
      <c r="BG1285" s="207">
        <f>IF(N1285="zákl. přenesená",J1285,0)</f>
        <v>0</v>
      </c>
      <c r="BH1285" s="207">
        <f>IF(N1285="sníž. přenesená",J1285,0)</f>
        <v>0</v>
      </c>
      <c r="BI1285" s="207">
        <f>IF(N1285="nulová",J1285,0)</f>
        <v>0</v>
      </c>
      <c r="BJ1285" s="19" t="s">
        <v>80</v>
      </c>
      <c r="BK1285" s="207">
        <f>ROUND(I1285*H1285,2)</f>
        <v>0</v>
      </c>
      <c r="BL1285" s="19" t="s">
        <v>441</v>
      </c>
      <c r="BM1285" s="206" t="s">
        <v>1546</v>
      </c>
    </row>
    <row r="1286" spans="1:65" s="14" customFormat="1" x14ac:dyDescent="0.2">
      <c r="B1286" s="222"/>
      <c r="C1286" s="223"/>
      <c r="D1286" s="208" t="s">
        <v>278</v>
      </c>
      <c r="E1286" s="224" t="s">
        <v>21</v>
      </c>
      <c r="F1286" s="225" t="s">
        <v>1547</v>
      </c>
      <c r="G1286" s="223"/>
      <c r="H1286" s="226">
        <v>1304.086</v>
      </c>
      <c r="I1286" s="227"/>
      <c r="J1286" s="223"/>
      <c r="K1286" s="223"/>
      <c r="L1286" s="228"/>
      <c r="M1286" s="229"/>
      <c r="N1286" s="230"/>
      <c r="O1286" s="230"/>
      <c r="P1286" s="230"/>
      <c r="Q1286" s="230"/>
      <c r="R1286" s="230"/>
      <c r="S1286" s="230"/>
      <c r="T1286" s="231"/>
      <c r="AT1286" s="232" t="s">
        <v>278</v>
      </c>
      <c r="AU1286" s="232" t="s">
        <v>82</v>
      </c>
      <c r="AV1286" s="14" t="s">
        <v>82</v>
      </c>
      <c r="AW1286" s="14" t="s">
        <v>35</v>
      </c>
      <c r="AX1286" s="14" t="s">
        <v>80</v>
      </c>
      <c r="AY1286" s="232" t="s">
        <v>267</v>
      </c>
    </row>
    <row r="1287" spans="1:65" s="2" customFormat="1" ht="21.75" customHeight="1" x14ac:dyDescent="0.2">
      <c r="A1287" s="36"/>
      <c r="B1287" s="37"/>
      <c r="C1287" s="195" t="s">
        <v>1548</v>
      </c>
      <c r="D1287" s="195" t="s">
        <v>269</v>
      </c>
      <c r="E1287" s="196" t="s">
        <v>1549</v>
      </c>
      <c r="F1287" s="197" t="s">
        <v>1550</v>
      </c>
      <c r="G1287" s="198" t="s">
        <v>272</v>
      </c>
      <c r="H1287" s="199">
        <v>566.98099999999999</v>
      </c>
      <c r="I1287" s="200"/>
      <c r="J1287" s="201">
        <f>ROUND(I1287*H1287,2)</f>
        <v>0</v>
      </c>
      <c r="K1287" s="197" t="s">
        <v>273</v>
      </c>
      <c r="L1287" s="41"/>
      <c r="M1287" s="202" t="s">
        <v>21</v>
      </c>
      <c r="N1287" s="203" t="s">
        <v>44</v>
      </c>
      <c r="O1287" s="66"/>
      <c r="P1287" s="204">
        <f>O1287*H1287</f>
        <v>0</v>
      </c>
      <c r="Q1287" s="204">
        <v>0</v>
      </c>
      <c r="R1287" s="204">
        <f>Q1287*H1287</f>
        <v>0</v>
      </c>
      <c r="S1287" s="204">
        <v>0</v>
      </c>
      <c r="T1287" s="205">
        <f>S1287*H1287</f>
        <v>0</v>
      </c>
      <c r="U1287" s="36"/>
      <c r="V1287" s="36"/>
      <c r="W1287" s="36"/>
      <c r="X1287" s="36"/>
      <c r="Y1287" s="36"/>
      <c r="Z1287" s="36"/>
      <c r="AA1287" s="36"/>
      <c r="AB1287" s="36"/>
      <c r="AC1287" s="36"/>
      <c r="AD1287" s="36"/>
      <c r="AE1287" s="36"/>
      <c r="AR1287" s="206" t="s">
        <v>441</v>
      </c>
      <c r="AT1287" s="206" t="s">
        <v>269</v>
      </c>
      <c r="AU1287" s="206" t="s">
        <v>82</v>
      </c>
      <c r="AY1287" s="19" t="s">
        <v>267</v>
      </c>
      <c r="BE1287" s="207">
        <f>IF(N1287="základní",J1287,0)</f>
        <v>0</v>
      </c>
      <c r="BF1287" s="207">
        <f>IF(N1287="snížená",J1287,0)</f>
        <v>0</v>
      </c>
      <c r="BG1287" s="207">
        <f>IF(N1287="zákl. přenesená",J1287,0)</f>
        <v>0</v>
      </c>
      <c r="BH1287" s="207">
        <f>IF(N1287="sníž. přenesená",J1287,0)</f>
        <v>0</v>
      </c>
      <c r="BI1287" s="207">
        <f>IF(N1287="nulová",J1287,0)</f>
        <v>0</v>
      </c>
      <c r="BJ1287" s="19" t="s">
        <v>80</v>
      </c>
      <c r="BK1287" s="207">
        <f>ROUND(I1287*H1287,2)</f>
        <v>0</v>
      </c>
      <c r="BL1287" s="19" t="s">
        <v>441</v>
      </c>
      <c r="BM1287" s="206" t="s">
        <v>1551</v>
      </c>
    </row>
    <row r="1288" spans="1:65" s="2" customFormat="1" ht="58.5" x14ac:dyDescent="0.2">
      <c r="A1288" s="36"/>
      <c r="B1288" s="37"/>
      <c r="C1288" s="38"/>
      <c r="D1288" s="208" t="s">
        <v>276</v>
      </c>
      <c r="E1288" s="38"/>
      <c r="F1288" s="209" t="s">
        <v>1552</v>
      </c>
      <c r="G1288" s="38"/>
      <c r="H1288" s="38"/>
      <c r="I1288" s="118"/>
      <c r="J1288" s="38"/>
      <c r="K1288" s="38"/>
      <c r="L1288" s="41"/>
      <c r="M1288" s="210"/>
      <c r="N1288" s="211"/>
      <c r="O1288" s="66"/>
      <c r="P1288" s="66"/>
      <c r="Q1288" s="66"/>
      <c r="R1288" s="66"/>
      <c r="S1288" s="66"/>
      <c r="T1288" s="67"/>
      <c r="U1288" s="36"/>
      <c r="V1288" s="36"/>
      <c r="W1288" s="36"/>
      <c r="X1288" s="36"/>
      <c r="Y1288" s="36"/>
      <c r="Z1288" s="36"/>
      <c r="AA1288" s="36"/>
      <c r="AB1288" s="36"/>
      <c r="AC1288" s="36"/>
      <c r="AD1288" s="36"/>
      <c r="AE1288" s="36"/>
      <c r="AT1288" s="19" t="s">
        <v>276</v>
      </c>
      <c r="AU1288" s="19" t="s">
        <v>82</v>
      </c>
    </row>
    <row r="1289" spans="1:65" s="13" customFormat="1" x14ac:dyDescent="0.2">
      <c r="B1289" s="212"/>
      <c r="C1289" s="213"/>
      <c r="D1289" s="208" t="s">
        <v>278</v>
      </c>
      <c r="E1289" s="214" t="s">
        <v>21</v>
      </c>
      <c r="F1289" s="215" t="s">
        <v>1553</v>
      </c>
      <c r="G1289" s="213"/>
      <c r="H1289" s="214" t="s">
        <v>21</v>
      </c>
      <c r="I1289" s="216"/>
      <c r="J1289" s="213"/>
      <c r="K1289" s="213"/>
      <c r="L1289" s="217"/>
      <c r="M1289" s="218"/>
      <c r="N1289" s="219"/>
      <c r="O1289" s="219"/>
      <c r="P1289" s="219"/>
      <c r="Q1289" s="219"/>
      <c r="R1289" s="219"/>
      <c r="S1289" s="219"/>
      <c r="T1289" s="220"/>
      <c r="AT1289" s="221" t="s">
        <v>278</v>
      </c>
      <c r="AU1289" s="221" t="s">
        <v>82</v>
      </c>
      <c r="AV1289" s="13" t="s">
        <v>80</v>
      </c>
      <c r="AW1289" s="13" t="s">
        <v>35</v>
      </c>
      <c r="AX1289" s="13" t="s">
        <v>73</v>
      </c>
      <c r="AY1289" s="221" t="s">
        <v>267</v>
      </c>
    </row>
    <row r="1290" spans="1:65" s="14" customFormat="1" x14ac:dyDescent="0.2">
      <c r="B1290" s="222"/>
      <c r="C1290" s="223"/>
      <c r="D1290" s="208" t="s">
        <v>278</v>
      </c>
      <c r="E1290" s="224" t="s">
        <v>21</v>
      </c>
      <c r="F1290" s="225" t="s">
        <v>199</v>
      </c>
      <c r="G1290" s="223"/>
      <c r="H1290" s="226">
        <v>566.98099999999999</v>
      </c>
      <c r="I1290" s="227"/>
      <c r="J1290" s="223"/>
      <c r="K1290" s="223"/>
      <c r="L1290" s="228"/>
      <c r="M1290" s="229"/>
      <c r="N1290" s="230"/>
      <c r="O1290" s="230"/>
      <c r="P1290" s="230"/>
      <c r="Q1290" s="230"/>
      <c r="R1290" s="230"/>
      <c r="S1290" s="230"/>
      <c r="T1290" s="231"/>
      <c r="AT1290" s="232" t="s">
        <v>278</v>
      </c>
      <c r="AU1290" s="232" t="s">
        <v>82</v>
      </c>
      <c r="AV1290" s="14" t="s">
        <v>82</v>
      </c>
      <c r="AW1290" s="14" t="s">
        <v>35</v>
      </c>
      <c r="AX1290" s="14" t="s">
        <v>80</v>
      </c>
      <c r="AY1290" s="232" t="s">
        <v>267</v>
      </c>
    </row>
    <row r="1291" spans="1:65" s="2" customFormat="1" ht="21.75" customHeight="1" x14ac:dyDescent="0.2">
      <c r="A1291" s="36"/>
      <c r="B1291" s="37"/>
      <c r="C1291" s="195" t="s">
        <v>1554</v>
      </c>
      <c r="D1291" s="195" t="s">
        <v>269</v>
      </c>
      <c r="E1291" s="196" t="s">
        <v>1555</v>
      </c>
      <c r="F1291" s="197" t="s">
        <v>1556</v>
      </c>
      <c r="G1291" s="198" t="s">
        <v>272</v>
      </c>
      <c r="H1291" s="199">
        <v>566.98099999999999</v>
      </c>
      <c r="I1291" s="200"/>
      <c r="J1291" s="201">
        <f>ROUND(I1291*H1291,2)</f>
        <v>0</v>
      </c>
      <c r="K1291" s="197" t="s">
        <v>273</v>
      </c>
      <c r="L1291" s="41"/>
      <c r="M1291" s="202" t="s">
        <v>21</v>
      </c>
      <c r="N1291" s="203" t="s">
        <v>44</v>
      </c>
      <c r="O1291" s="66"/>
      <c r="P1291" s="204">
        <f>O1291*H1291</f>
        <v>0</v>
      </c>
      <c r="Q1291" s="204">
        <v>0</v>
      </c>
      <c r="R1291" s="204">
        <f>Q1291*H1291</f>
        <v>0</v>
      </c>
      <c r="S1291" s="204">
        <v>0</v>
      </c>
      <c r="T1291" s="205">
        <f>S1291*H1291</f>
        <v>0</v>
      </c>
      <c r="U1291" s="36"/>
      <c r="V1291" s="36"/>
      <c r="W1291" s="36"/>
      <c r="X1291" s="36"/>
      <c r="Y1291" s="36"/>
      <c r="Z1291" s="36"/>
      <c r="AA1291" s="36"/>
      <c r="AB1291" s="36"/>
      <c r="AC1291" s="36"/>
      <c r="AD1291" s="36"/>
      <c r="AE1291" s="36"/>
      <c r="AR1291" s="206" t="s">
        <v>441</v>
      </c>
      <c r="AT1291" s="206" t="s">
        <v>269</v>
      </c>
      <c r="AU1291" s="206" t="s">
        <v>82</v>
      </c>
      <c r="AY1291" s="19" t="s">
        <v>267</v>
      </c>
      <c r="BE1291" s="207">
        <f>IF(N1291="základní",J1291,0)</f>
        <v>0</v>
      </c>
      <c r="BF1291" s="207">
        <f>IF(N1291="snížená",J1291,0)</f>
        <v>0</v>
      </c>
      <c r="BG1291" s="207">
        <f>IF(N1291="zákl. přenesená",J1291,0)</f>
        <v>0</v>
      </c>
      <c r="BH1291" s="207">
        <f>IF(N1291="sníž. přenesená",J1291,0)</f>
        <v>0</v>
      </c>
      <c r="BI1291" s="207">
        <f>IF(N1291="nulová",J1291,0)</f>
        <v>0</v>
      </c>
      <c r="BJ1291" s="19" t="s">
        <v>80</v>
      </c>
      <c r="BK1291" s="207">
        <f>ROUND(I1291*H1291,2)</f>
        <v>0</v>
      </c>
      <c r="BL1291" s="19" t="s">
        <v>441</v>
      </c>
      <c r="BM1291" s="206" t="s">
        <v>1557</v>
      </c>
    </row>
    <row r="1292" spans="1:65" s="2" customFormat="1" ht="58.5" x14ac:dyDescent="0.2">
      <c r="A1292" s="36"/>
      <c r="B1292" s="37"/>
      <c r="C1292" s="38"/>
      <c r="D1292" s="208" t="s">
        <v>276</v>
      </c>
      <c r="E1292" s="38"/>
      <c r="F1292" s="209" t="s">
        <v>1552</v>
      </c>
      <c r="G1292" s="38"/>
      <c r="H1292" s="38"/>
      <c r="I1292" s="118"/>
      <c r="J1292" s="38"/>
      <c r="K1292" s="38"/>
      <c r="L1292" s="41"/>
      <c r="M1292" s="210"/>
      <c r="N1292" s="211"/>
      <c r="O1292" s="66"/>
      <c r="P1292" s="66"/>
      <c r="Q1292" s="66"/>
      <c r="R1292" s="66"/>
      <c r="S1292" s="66"/>
      <c r="T1292" s="67"/>
      <c r="U1292" s="36"/>
      <c r="V1292" s="36"/>
      <c r="W1292" s="36"/>
      <c r="X1292" s="36"/>
      <c r="Y1292" s="36"/>
      <c r="Z1292" s="36"/>
      <c r="AA1292" s="36"/>
      <c r="AB1292" s="36"/>
      <c r="AC1292" s="36"/>
      <c r="AD1292" s="36"/>
      <c r="AE1292" s="36"/>
      <c r="AT1292" s="19" t="s">
        <v>276</v>
      </c>
      <c r="AU1292" s="19" t="s">
        <v>82</v>
      </c>
    </row>
    <row r="1293" spans="1:65" s="13" customFormat="1" x14ac:dyDescent="0.2">
      <c r="B1293" s="212"/>
      <c r="C1293" s="213"/>
      <c r="D1293" s="208" t="s">
        <v>278</v>
      </c>
      <c r="E1293" s="214" t="s">
        <v>21</v>
      </c>
      <c r="F1293" s="215" t="s">
        <v>1553</v>
      </c>
      <c r="G1293" s="213"/>
      <c r="H1293" s="214" t="s">
        <v>21</v>
      </c>
      <c r="I1293" s="216"/>
      <c r="J1293" s="213"/>
      <c r="K1293" s="213"/>
      <c r="L1293" s="217"/>
      <c r="M1293" s="218"/>
      <c r="N1293" s="219"/>
      <c r="O1293" s="219"/>
      <c r="P1293" s="219"/>
      <c r="Q1293" s="219"/>
      <c r="R1293" s="219"/>
      <c r="S1293" s="219"/>
      <c r="T1293" s="220"/>
      <c r="AT1293" s="221" t="s">
        <v>278</v>
      </c>
      <c r="AU1293" s="221" t="s">
        <v>82</v>
      </c>
      <c r="AV1293" s="13" t="s">
        <v>80</v>
      </c>
      <c r="AW1293" s="13" t="s">
        <v>35</v>
      </c>
      <c r="AX1293" s="13" t="s">
        <v>73</v>
      </c>
      <c r="AY1293" s="221" t="s">
        <v>267</v>
      </c>
    </row>
    <row r="1294" spans="1:65" s="14" customFormat="1" x14ac:dyDescent="0.2">
      <c r="B1294" s="222"/>
      <c r="C1294" s="223"/>
      <c r="D1294" s="208" t="s">
        <v>278</v>
      </c>
      <c r="E1294" s="224" t="s">
        <v>21</v>
      </c>
      <c r="F1294" s="225" t="s">
        <v>199</v>
      </c>
      <c r="G1294" s="223"/>
      <c r="H1294" s="226">
        <v>566.98099999999999</v>
      </c>
      <c r="I1294" s="227"/>
      <c r="J1294" s="223"/>
      <c r="K1294" s="223"/>
      <c r="L1294" s="228"/>
      <c r="M1294" s="229"/>
      <c r="N1294" s="230"/>
      <c r="O1294" s="230"/>
      <c r="P1294" s="230"/>
      <c r="Q1294" s="230"/>
      <c r="R1294" s="230"/>
      <c r="S1294" s="230"/>
      <c r="T1294" s="231"/>
      <c r="AT1294" s="232" t="s">
        <v>278</v>
      </c>
      <c r="AU1294" s="232" t="s">
        <v>82</v>
      </c>
      <c r="AV1294" s="14" t="s">
        <v>82</v>
      </c>
      <c r="AW1294" s="14" t="s">
        <v>35</v>
      </c>
      <c r="AX1294" s="14" t="s">
        <v>80</v>
      </c>
      <c r="AY1294" s="232" t="s">
        <v>267</v>
      </c>
    </row>
    <row r="1295" spans="1:65" s="2" customFormat="1" ht="21.75" customHeight="1" x14ac:dyDescent="0.2">
      <c r="A1295" s="36"/>
      <c r="B1295" s="37"/>
      <c r="C1295" s="195" t="s">
        <v>1558</v>
      </c>
      <c r="D1295" s="195" t="s">
        <v>269</v>
      </c>
      <c r="E1295" s="196" t="s">
        <v>1559</v>
      </c>
      <c r="F1295" s="197" t="s">
        <v>1560</v>
      </c>
      <c r="G1295" s="198" t="s">
        <v>272</v>
      </c>
      <c r="H1295" s="199">
        <v>618.55200000000002</v>
      </c>
      <c r="I1295" s="200"/>
      <c r="J1295" s="201">
        <f>ROUND(I1295*H1295,2)</f>
        <v>0</v>
      </c>
      <c r="K1295" s="197" t="s">
        <v>273</v>
      </c>
      <c r="L1295" s="41"/>
      <c r="M1295" s="202" t="s">
        <v>21</v>
      </c>
      <c r="N1295" s="203" t="s">
        <v>44</v>
      </c>
      <c r="O1295" s="66"/>
      <c r="P1295" s="204">
        <f>O1295*H1295</f>
        <v>0</v>
      </c>
      <c r="Q1295" s="204">
        <v>0</v>
      </c>
      <c r="R1295" s="204">
        <f>Q1295*H1295</f>
        <v>0</v>
      </c>
      <c r="S1295" s="204">
        <v>0</v>
      </c>
      <c r="T1295" s="205">
        <f>S1295*H1295</f>
        <v>0</v>
      </c>
      <c r="U1295" s="36"/>
      <c r="V1295" s="36"/>
      <c r="W1295" s="36"/>
      <c r="X1295" s="36"/>
      <c r="Y1295" s="36"/>
      <c r="Z1295" s="36"/>
      <c r="AA1295" s="36"/>
      <c r="AB1295" s="36"/>
      <c r="AC1295" s="36"/>
      <c r="AD1295" s="36"/>
      <c r="AE1295" s="36"/>
      <c r="AR1295" s="206" t="s">
        <v>441</v>
      </c>
      <c r="AT1295" s="206" t="s">
        <v>269</v>
      </c>
      <c r="AU1295" s="206" t="s">
        <v>82</v>
      </c>
      <c r="AY1295" s="19" t="s">
        <v>267</v>
      </c>
      <c r="BE1295" s="207">
        <f>IF(N1295="základní",J1295,0)</f>
        <v>0</v>
      </c>
      <c r="BF1295" s="207">
        <f>IF(N1295="snížená",J1295,0)</f>
        <v>0</v>
      </c>
      <c r="BG1295" s="207">
        <f>IF(N1295="zákl. přenesená",J1295,0)</f>
        <v>0</v>
      </c>
      <c r="BH1295" s="207">
        <f>IF(N1295="sníž. přenesená",J1295,0)</f>
        <v>0</v>
      </c>
      <c r="BI1295" s="207">
        <f>IF(N1295="nulová",J1295,0)</f>
        <v>0</v>
      </c>
      <c r="BJ1295" s="19" t="s">
        <v>80</v>
      </c>
      <c r="BK1295" s="207">
        <f>ROUND(I1295*H1295,2)</f>
        <v>0</v>
      </c>
      <c r="BL1295" s="19" t="s">
        <v>441</v>
      </c>
      <c r="BM1295" s="206" t="s">
        <v>1561</v>
      </c>
    </row>
    <row r="1296" spans="1:65" s="2" customFormat="1" ht="58.5" x14ac:dyDescent="0.2">
      <c r="A1296" s="36"/>
      <c r="B1296" s="37"/>
      <c r="C1296" s="38"/>
      <c r="D1296" s="208" t="s">
        <v>276</v>
      </c>
      <c r="E1296" s="38"/>
      <c r="F1296" s="209" t="s">
        <v>1552</v>
      </c>
      <c r="G1296" s="38"/>
      <c r="H1296" s="38"/>
      <c r="I1296" s="118"/>
      <c r="J1296" s="38"/>
      <c r="K1296" s="38"/>
      <c r="L1296" s="41"/>
      <c r="M1296" s="210"/>
      <c r="N1296" s="211"/>
      <c r="O1296" s="66"/>
      <c r="P1296" s="66"/>
      <c r="Q1296" s="66"/>
      <c r="R1296" s="66"/>
      <c r="S1296" s="66"/>
      <c r="T1296" s="67"/>
      <c r="U1296" s="36"/>
      <c r="V1296" s="36"/>
      <c r="W1296" s="36"/>
      <c r="X1296" s="36"/>
      <c r="Y1296" s="36"/>
      <c r="Z1296" s="36"/>
      <c r="AA1296" s="36"/>
      <c r="AB1296" s="36"/>
      <c r="AC1296" s="36"/>
      <c r="AD1296" s="36"/>
      <c r="AE1296" s="36"/>
      <c r="AT1296" s="19" t="s">
        <v>276</v>
      </c>
      <c r="AU1296" s="19" t="s">
        <v>82</v>
      </c>
    </row>
    <row r="1297" spans="1:65" s="13" customFormat="1" x14ac:dyDescent="0.2">
      <c r="B1297" s="212"/>
      <c r="C1297" s="213"/>
      <c r="D1297" s="208" t="s">
        <v>278</v>
      </c>
      <c r="E1297" s="214" t="s">
        <v>21</v>
      </c>
      <c r="F1297" s="215" t="s">
        <v>1553</v>
      </c>
      <c r="G1297" s="213"/>
      <c r="H1297" s="214" t="s">
        <v>21</v>
      </c>
      <c r="I1297" s="216"/>
      <c r="J1297" s="213"/>
      <c r="K1297" s="213"/>
      <c r="L1297" s="217"/>
      <c r="M1297" s="218"/>
      <c r="N1297" s="219"/>
      <c r="O1297" s="219"/>
      <c r="P1297" s="219"/>
      <c r="Q1297" s="219"/>
      <c r="R1297" s="219"/>
      <c r="S1297" s="219"/>
      <c r="T1297" s="220"/>
      <c r="AT1297" s="221" t="s">
        <v>278</v>
      </c>
      <c r="AU1297" s="221" t="s">
        <v>82</v>
      </c>
      <c r="AV1297" s="13" t="s">
        <v>80</v>
      </c>
      <c r="AW1297" s="13" t="s">
        <v>35</v>
      </c>
      <c r="AX1297" s="13" t="s">
        <v>73</v>
      </c>
      <c r="AY1297" s="221" t="s">
        <v>267</v>
      </c>
    </row>
    <row r="1298" spans="1:65" s="14" customFormat="1" x14ac:dyDescent="0.2">
      <c r="B1298" s="222"/>
      <c r="C1298" s="223"/>
      <c r="D1298" s="208" t="s">
        <v>278</v>
      </c>
      <c r="E1298" s="224" t="s">
        <v>21</v>
      </c>
      <c r="F1298" s="225" t="s">
        <v>202</v>
      </c>
      <c r="G1298" s="223"/>
      <c r="H1298" s="226">
        <v>618.55200000000002</v>
      </c>
      <c r="I1298" s="227"/>
      <c r="J1298" s="223"/>
      <c r="K1298" s="223"/>
      <c r="L1298" s="228"/>
      <c r="M1298" s="229"/>
      <c r="N1298" s="230"/>
      <c r="O1298" s="230"/>
      <c r="P1298" s="230"/>
      <c r="Q1298" s="230"/>
      <c r="R1298" s="230"/>
      <c r="S1298" s="230"/>
      <c r="T1298" s="231"/>
      <c r="AT1298" s="232" t="s">
        <v>278</v>
      </c>
      <c r="AU1298" s="232" t="s">
        <v>82</v>
      </c>
      <c r="AV1298" s="14" t="s">
        <v>82</v>
      </c>
      <c r="AW1298" s="14" t="s">
        <v>35</v>
      </c>
      <c r="AX1298" s="14" t="s">
        <v>80</v>
      </c>
      <c r="AY1298" s="232" t="s">
        <v>267</v>
      </c>
    </row>
    <row r="1299" spans="1:65" s="2" customFormat="1" ht="21.75" customHeight="1" x14ac:dyDescent="0.2">
      <c r="A1299" s="36"/>
      <c r="B1299" s="37"/>
      <c r="C1299" s="195" t="s">
        <v>1562</v>
      </c>
      <c r="D1299" s="195" t="s">
        <v>269</v>
      </c>
      <c r="E1299" s="196" t="s">
        <v>1563</v>
      </c>
      <c r="F1299" s="197" t="s">
        <v>1564</v>
      </c>
      <c r="G1299" s="198" t="s">
        <v>272</v>
      </c>
      <c r="H1299" s="199">
        <v>618.55200000000002</v>
      </c>
      <c r="I1299" s="200"/>
      <c r="J1299" s="201">
        <f>ROUND(I1299*H1299,2)</f>
        <v>0</v>
      </c>
      <c r="K1299" s="197" t="s">
        <v>273</v>
      </c>
      <c r="L1299" s="41"/>
      <c r="M1299" s="202" t="s">
        <v>21</v>
      </c>
      <c r="N1299" s="203" t="s">
        <v>44</v>
      </c>
      <c r="O1299" s="66"/>
      <c r="P1299" s="204">
        <f>O1299*H1299</f>
        <v>0</v>
      </c>
      <c r="Q1299" s="204">
        <v>0</v>
      </c>
      <c r="R1299" s="204">
        <f>Q1299*H1299</f>
        <v>0</v>
      </c>
      <c r="S1299" s="204">
        <v>0</v>
      </c>
      <c r="T1299" s="205">
        <f>S1299*H1299</f>
        <v>0</v>
      </c>
      <c r="U1299" s="36"/>
      <c r="V1299" s="36"/>
      <c r="W1299" s="36"/>
      <c r="X1299" s="36"/>
      <c r="Y1299" s="36"/>
      <c r="Z1299" s="36"/>
      <c r="AA1299" s="36"/>
      <c r="AB1299" s="36"/>
      <c r="AC1299" s="36"/>
      <c r="AD1299" s="36"/>
      <c r="AE1299" s="36"/>
      <c r="AR1299" s="206" t="s">
        <v>441</v>
      </c>
      <c r="AT1299" s="206" t="s">
        <v>269</v>
      </c>
      <c r="AU1299" s="206" t="s">
        <v>82</v>
      </c>
      <c r="AY1299" s="19" t="s">
        <v>267</v>
      </c>
      <c r="BE1299" s="207">
        <f>IF(N1299="základní",J1299,0)</f>
        <v>0</v>
      </c>
      <c r="BF1299" s="207">
        <f>IF(N1299="snížená",J1299,0)</f>
        <v>0</v>
      </c>
      <c r="BG1299" s="207">
        <f>IF(N1299="zákl. přenesená",J1299,0)</f>
        <v>0</v>
      </c>
      <c r="BH1299" s="207">
        <f>IF(N1299="sníž. přenesená",J1299,0)</f>
        <v>0</v>
      </c>
      <c r="BI1299" s="207">
        <f>IF(N1299="nulová",J1299,0)</f>
        <v>0</v>
      </c>
      <c r="BJ1299" s="19" t="s">
        <v>80</v>
      </c>
      <c r="BK1299" s="207">
        <f>ROUND(I1299*H1299,2)</f>
        <v>0</v>
      </c>
      <c r="BL1299" s="19" t="s">
        <v>441</v>
      </c>
      <c r="BM1299" s="206" t="s">
        <v>1565</v>
      </c>
    </row>
    <row r="1300" spans="1:65" s="2" customFormat="1" ht="58.5" x14ac:dyDescent="0.2">
      <c r="A1300" s="36"/>
      <c r="B1300" s="37"/>
      <c r="C1300" s="38"/>
      <c r="D1300" s="208" t="s">
        <v>276</v>
      </c>
      <c r="E1300" s="38"/>
      <c r="F1300" s="209" t="s">
        <v>1552</v>
      </c>
      <c r="G1300" s="38"/>
      <c r="H1300" s="38"/>
      <c r="I1300" s="118"/>
      <c r="J1300" s="38"/>
      <c r="K1300" s="38"/>
      <c r="L1300" s="41"/>
      <c r="M1300" s="210"/>
      <c r="N1300" s="211"/>
      <c r="O1300" s="66"/>
      <c r="P1300" s="66"/>
      <c r="Q1300" s="66"/>
      <c r="R1300" s="66"/>
      <c r="S1300" s="66"/>
      <c r="T1300" s="67"/>
      <c r="U1300" s="36"/>
      <c r="V1300" s="36"/>
      <c r="W1300" s="36"/>
      <c r="X1300" s="36"/>
      <c r="Y1300" s="36"/>
      <c r="Z1300" s="36"/>
      <c r="AA1300" s="36"/>
      <c r="AB1300" s="36"/>
      <c r="AC1300" s="36"/>
      <c r="AD1300" s="36"/>
      <c r="AE1300" s="36"/>
      <c r="AT1300" s="19" t="s">
        <v>276</v>
      </c>
      <c r="AU1300" s="19" t="s">
        <v>82</v>
      </c>
    </row>
    <row r="1301" spans="1:65" s="13" customFormat="1" x14ac:dyDescent="0.2">
      <c r="B1301" s="212"/>
      <c r="C1301" s="213"/>
      <c r="D1301" s="208" t="s">
        <v>278</v>
      </c>
      <c r="E1301" s="214" t="s">
        <v>21</v>
      </c>
      <c r="F1301" s="215" t="s">
        <v>1553</v>
      </c>
      <c r="G1301" s="213"/>
      <c r="H1301" s="214" t="s">
        <v>21</v>
      </c>
      <c r="I1301" s="216"/>
      <c r="J1301" s="213"/>
      <c r="K1301" s="213"/>
      <c r="L1301" s="217"/>
      <c r="M1301" s="218"/>
      <c r="N1301" s="219"/>
      <c r="O1301" s="219"/>
      <c r="P1301" s="219"/>
      <c r="Q1301" s="219"/>
      <c r="R1301" s="219"/>
      <c r="S1301" s="219"/>
      <c r="T1301" s="220"/>
      <c r="AT1301" s="221" t="s">
        <v>278</v>
      </c>
      <c r="AU1301" s="221" t="s">
        <v>82</v>
      </c>
      <c r="AV1301" s="13" t="s">
        <v>80</v>
      </c>
      <c r="AW1301" s="13" t="s">
        <v>35</v>
      </c>
      <c r="AX1301" s="13" t="s">
        <v>73</v>
      </c>
      <c r="AY1301" s="221" t="s">
        <v>267</v>
      </c>
    </row>
    <row r="1302" spans="1:65" s="14" customFormat="1" x14ac:dyDescent="0.2">
      <c r="B1302" s="222"/>
      <c r="C1302" s="223"/>
      <c r="D1302" s="208" t="s">
        <v>278</v>
      </c>
      <c r="E1302" s="224" t="s">
        <v>21</v>
      </c>
      <c r="F1302" s="225" t="s">
        <v>202</v>
      </c>
      <c r="G1302" s="223"/>
      <c r="H1302" s="226">
        <v>618.55200000000002</v>
      </c>
      <c r="I1302" s="227"/>
      <c r="J1302" s="223"/>
      <c r="K1302" s="223"/>
      <c r="L1302" s="228"/>
      <c r="M1302" s="229"/>
      <c r="N1302" s="230"/>
      <c r="O1302" s="230"/>
      <c r="P1302" s="230"/>
      <c r="Q1302" s="230"/>
      <c r="R1302" s="230"/>
      <c r="S1302" s="230"/>
      <c r="T1302" s="231"/>
      <c r="AT1302" s="232" t="s">
        <v>278</v>
      </c>
      <c r="AU1302" s="232" t="s">
        <v>82</v>
      </c>
      <c r="AV1302" s="14" t="s">
        <v>82</v>
      </c>
      <c r="AW1302" s="14" t="s">
        <v>35</v>
      </c>
      <c r="AX1302" s="14" t="s">
        <v>80</v>
      </c>
      <c r="AY1302" s="232" t="s">
        <v>267</v>
      </c>
    </row>
    <row r="1303" spans="1:65" s="2" customFormat="1" ht="16.5" customHeight="1" x14ac:dyDescent="0.2">
      <c r="A1303" s="36"/>
      <c r="B1303" s="37"/>
      <c r="C1303" s="255" t="s">
        <v>1566</v>
      </c>
      <c r="D1303" s="255" t="s">
        <v>751</v>
      </c>
      <c r="E1303" s="256" t="s">
        <v>1567</v>
      </c>
      <c r="F1303" s="257" t="s">
        <v>1568</v>
      </c>
      <c r="G1303" s="258" t="s">
        <v>272</v>
      </c>
      <c r="H1303" s="259">
        <v>2489.6190000000001</v>
      </c>
      <c r="I1303" s="260"/>
      <c r="J1303" s="261">
        <f>ROUND(I1303*H1303,2)</f>
        <v>0</v>
      </c>
      <c r="K1303" s="257" t="s">
        <v>273</v>
      </c>
      <c r="L1303" s="262"/>
      <c r="M1303" s="263" t="s">
        <v>21</v>
      </c>
      <c r="N1303" s="264" t="s">
        <v>44</v>
      </c>
      <c r="O1303" s="66"/>
      <c r="P1303" s="204">
        <f>O1303*H1303</f>
        <v>0</v>
      </c>
      <c r="Q1303" s="204">
        <v>5.0000000000000001E-4</v>
      </c>
      <c r="R1303" s="204">
        <f>Q1303*H1303</f>
        <v>1.2448095000000001</v>
      </c>
      <c r="S1303" s="204">
        <v>0</v>
      </c>
      <c r="T1303" s="205">
        <f>S1303*H1303</f>
        <v>0</v>
      </c>
      <c r="U1303" s="36"/>
      <c r="V1303" s="36"/>
      <c r="W1303" s="36"/>
      <c r="X1303" s="36"/>
      <c r="Y1303" s="36"/>
      <c r="Z1303" s="36"/>
      <c r="AA1303" s="36"/>
      <c r="AB1303" s="36"/>
      <c r="AC1303" s="36"/>
      <c r="AD1303" s="36"/>
      <c r="AE1303" s="36"/>
      <c r="AR1303" s="206" t="s">
        <v>696</v>
      </c>
      <c r="AT1303" s="206" t="s">
        <v>751</v>
      </c>
      <c r="AU1303" s="206" t="s">
        <v>82</v>
      </c>
      <c r="AY1303" s="19" t="s">
        <v>267</v>
      </c>
      <c r="BE1303" s="207">
        <f>IF(N1303="základní",J1303,0)</f>
        <v>0</v>
      </c>
      <c r="BF1303" s="207">
        <f>IF(N1303="snížená",J1303,0)</f>
        <v>0</v>
      </c>
      <c r="BG1303" s="207">
        <f>IF(N1303="zákl. přenesená",J1303,0)</f>
        <v>0</v>
      </c>
      <c r="BH1303" s="207">
        <f>IF(N1303="sníž. přenesená",J1303,0)</f>
        <v>0</v>
      </c>
      <c r="BI1303" s="207">
        <f>IF(N1303="nulová",J1303,0)</f>
        <v>0</v>
      </c>
      <c r="BJ1303" s="19" t="s">
        <v>80</v>
      </c>
      <c r="BK1303" s="207">
        <f>ROUND(I1303*H1303,2)</f>
        <v>0</v>
      </c>
      <c r="BL1303" s="19" t="s">
        <v>441</v>
      </c>
      <c r="BM1303" s="206" t="s">
        <v>1569</v>
      </c>
    </row>
    <row r="1304" spans="1:65" s="14" customFormat="1" x14ac:dyDescent="0.2">
      <c r="B1304" s="222"/>
      <c r="C1304" s="223"/>
      <c r="D1304" s="208" t="s">
        <v>278</v>
      </c>
      <c r="E1304" s="224" t="s">
        <v>21</v>
      </c>
      <c r="F1304" s="225" t="s">
        <v>1570</v>
      </c>
      <c r="G1304" s="223"/>
      <c r="H1304" s="226">
        <v>1190.6600000000001</v>
      </c>
      <c r="I1304" s="227"/>
      <c r="J1304" s="223"/>
      <c r="K1304" s="223"/>
      <c r="L1304" s="228"/>
      <c r="M1304" s="229"/>
      <c r="N1304" s="230"/>
      <c r="O1304" s="230"/>
      <c r="P1304" s="230"/>
      <c r="Q1304" s="230"/>
      <c r="R1304" s="230"/>
      <c r="S1304" s="230"/>
      <c r="T1304" s="231"/>
      <c r="AT1304" s="232" t="s">
        <v>278</v>
      </c>
      <c r="AU1304" s="232" t="s">
        <v>82</v>
      </c>
      <c r="AV1304" s="14" t="s">
        <v>82</v>
      </c>
      <c r="AW1304" s="14" t="s">
        <v>35</v>
      </c>
      <c r="AX1304" s="14" t="s">
        <v>73</v>
      </c>
      <c r="AY1304" s="232" t="s">
        <v>267</v>
      </c>
    </row>
    <row r="1305" spans="1:65" s="14" customFormat="1" x14ac:dyDescent="0.2">
      <c r="B1305" s="222"/>
      <c r="C1305" s="223"/>
      <c r="D1305" s="208" t="s">
        <v>278</v>
      </c>
      <c r="E1305" s="224" t="s">
        <v>21</v>
      </c>
      <c r="F1305" s="225" t="s">
        <v>1571</v>
      </c>
      <c r="G1305" s="223"/>
      <c r="H1305" s="226">
        <v>1298.9590000000001</v>
      </c>
      <c r="I1305" s="227"/>
      <c r="J1305" s="223"/>
      <c r="K1305" s="223"/>
      <c r="L1305" s="228"/>
      <c r="M1305" s="229"/>
      <c r="N1305" s="230"/>
      <c r="O1305" s="230"/>
      <c r="P1305" s="230"/>
      <c r="Q1305" s="230"/>
      <c r="R1305" s="230"/>
      <c r="S1305" s="230"/>
      <c r="T1305" s="231"/>
      <c r="AT1305" s="232" t="s">
        <v>278</v>
      </c>
      <c r="AU1305" s="232" t="s">
        <v>82</v>
      </c>
      <c r="AV1305" s="14" t="s">
        <v>82</v>
      </c>
      <c r="AW1305" s="14" t="s">
        <v>35</v>
      </c>
      <c r="AX1305" s="14" t="s">
        <v>73</v>
      </c>
      <c r="AY1305" s="232" t="s">
        <v>267</v>
      </c>
    </row>
    <row r="1306" spans="1:65" s="16" customFormat="1" x14ac:dyDescent="0.2">
      <c r="B1306" s="244"/>
      <c r="C1306" s="245"/>
      <c r="D1306" s="208" t="s">
        <v>278</v>
      </c>
      <c r="E1306" s="246" t="s">
        <v>21</v>
      </c>
      <c r="F1306" s="247" t="s">
        <v>355</v>
      </c>
      <c r="G1306" s="245"/>
      <c r="H1306" s="248">
        <v>2489.6190000000001</v>
      </c>
      <c r="I1306" s="249"/>
      <c r="J1306" s="245"/>
      <c r="K1306" s="245"/>
      <c r="L1306" s="250"/>
      <c r="M1306" s="251"/>
      <c r="N1306" s="252"/>
      <c r="O1306" s="252"/>
      <c r="P1306" s="252"/>
      <c r="Q1306" s="252"/>
      <c r="R1306" s="252"/>
      <c r="S1306" s="252"/>
      <c r="T1306" s="253"/>
      <c r="AT1306" s="254" t="s">
        <v>278</v>
      </c>
      <c r="AU1306" s="254" t="s">
        <v>82</v>
      </c>
      <c r="AV1306" s="16" t="s">
        <v>274</v>
      </c>
      <c r="AW1306" s="16" t="s">
        <v>35</v>
      </c>
      <c r="AX1306" s="16" t="s">
        <v>80</v>
      </c>
      <c r="AY1306" s="254" t="s">
        <v>267</v>
      </c>
    </row>
    <row r="1307" spans="1:65" s="2" customFormat="1" ht="21.75" customHeight="1" x14ac:dyDescent="0.2">
      <c r="A1307" s="36"/>
      <c r="B1307" s="37"/>
      <c r="C1307" s="195" t="s">
        <v>1572</v>
      </c>
      <c r="D1307" s="195" t="s">
        <v>269</v>
      </c>
      <c r="E1307" s="196" t="s">
        <v>1573</v>
      </c>
      <c r="F1307" s="197" t="s">
        <v>1574</v>
      </c>
      <c r="G1307" s="198" t="s">
        <v>395</v>
      </c>
      <c r="H1307" s="199">
        <v>4.2880000000000003</v>
      </c>
      <c r="I1307" s="200"/>
      <c r="J1307" s="201">
        <f>ROUND(I1307*H1307,2)</f>
        <v>0</v>
      </c>
      <c r="K1307" s="197" t="s">
        <v>273</v>
      </c>
      <c r="L1307" s="41"/>
      <c r="M1307" s="202" t="s">
        <v>21</v>
      </c>
      <c r="N1307" s="203" t="s">
        <v>44</v>
      </c>
      <c r="O1307" s="66"/>
      <c r="P1307" s="204">
        <f>O1307*H1307</f>
        <v>0</v>
      </c>
      <c r="Q1307" s="204">
        <v>0</v>
      </c>
      <c r="R1307" s="204">
        <f>Q1307*H1307</f>
        <v>0</v>
      </c>
      <c r="S1307" s="204">
        <v>0</v>
      </c>
      <c r="T1307" s="205">
        <f>S1307*H1307</f>
        <v>0</v>
      </c>
      <c r="U1307" s="36"/>
      <c r="V1307" s="36"/>
      <c r="W1307" s="36"/>
      <c r="X1307" s="36"/>
      <c r="Y1307" s="36"/>
      <c r="Z1307" s="36"/>
      <c r="AA1307" s="36"/>
      <c r="AB1307" s="36"/>
      <c r="AC1307" s="36"/>
      <c r="AD1307" s="36"/>
      <c r="AE1307" s="36"/>
      <c r="AR1307" s="206" t="s">
        <v>441</v>
      </c>
      <c r="AT1307" s="206" t="s">
        <v>269</v>
      </c>
      <c r="AU1307" s="206" t="s">
        <v>82</v>
      </c>
      <c r="AY1307" s="19" t="s">
        <v>267</v>
      </c>
      <c r="BE1307" s="207">
        <f>IF(N1307="základní",J1307,0)</f>
        <v>0</v>
      </c>
      <c r="BF1307" s="207">
        <f>IF(N1307="snížená",J1307,0)</f>
        <v>0</v>
      </c>
      <c r="BG1307" s="207">
        <f>IF(N1307="zákl. přenesená",J1307,0)</f>
        <v>0</v>
      </c>
      <c r="BH1307" s="207">
        <f>IF(N1307="sníž. přenesená",J1307,0)</f>
        <v>0</v>
      </c>
      <c r="BI1307" s="207">
        <f>IF(N1307="nulová",J1307,0)</f>
        <v>0</v>
      </c>
      <c r="BJ1307" s="19" t="s">
        <v>80</v>
      </c>
      <c r="BK1307" s="207">
        <f>ROUND(I1307*H1307,2)</f>
        <v>0</v>
      </c>
      <c r="BL1307" s="19" t="s">
        <v>441</v>
      </c>
      <c r="BM1307" s="206" t="s">
        <v>1575</v>
      </c>
    </row>
    <row r="1308" spans="1:65" s="2" customFormat="1" ht="78" x14ac:dyDescent="0.2">
      <c r="A1308" s="36"/>
      <c r="B1308" s="37"/>
      <c r="C1308" s="38"/>
      <c r="D1308" s="208" t="s">
        <v>276</v>
      </c>
      <c r="E1308" s="38"/>
      <c r="F1308" s="209" t="s">
        <v>1576</v>
      </c>
      <c r="G1308" s="38"/>
      <c r="H1308" s="38"/>
      <c r="I1308" s="118"/>
      <c r="J1308" s="38"/>
      <c r="K1308" s="38"/>
      <c r="L1308" s="41"/>
      <c r="M1308" s="210"/>
      <c r="N1308" s="211"/>
      <c r="O1308" s="66"/>
      <c r="P1308" s="66"/>
      <c r="Q1308" s="66"/>
      <c r="R1308" s="66"/>
      <c r="S1308" s="66"/>
      <c r="T1308" s="67"/>
      <c r="U1308" s="36"/>
      <c r="V1308" s="36"/>
      <c r="W1308" s="36"/>
      <c r="X1308" s="36"/>
      <c r="Y1308" s="36"/>
      <c r="Z1308" s="36"/>
      <c r="AA1308" s="36"/>
      <c r="AB1308" s="36"/>
      <c r="AC1308" s="36"/>
      <c r="AD1308" s="36"/>
      <c r="AE1308" s="36"/>
      <c r="AT1308" s="19" t="s">
        <v>276</v>
      </c>
      <c r="AU1308" s="19" t="s">
        <v>82</v>
      </c>
    </row>
    <row r="1309" spans="1:65" s="12" customFormat="1" ht="22.9" customHeight="1" x14ac:dyDescent="0.2">
      <c r="B1309" s="179"/>
      <c r="C1309" s="180"/>
      <c r="D1309" s="181" t="s">
        <v>72</v>
      </c>
      <c r="E1309" s="193" t="s">
        <v>1577</v>
      </c>
      <c r="F1309" s="193" t="s">
        <v>1578</v>
      </c>
      <c r="G1309" s="180"/>
      <c r="H1309" s="180"/>
      <c r="I1309" s="183"/>
      <c r="J1309" s="194">
        <f>BK1309</f>
        <v>0</v>
      </c>
      <c r="K1309" s="180"/>
      <c r="L1309" s="185"/>
      <c r="M1309" s="186"/>
      <c r="N1309" s="187"/>
      <c r="O1309" s="187"/>
      <c r="P1309" s="188">
        <f>SUM(P1310:P1347)</f>
        <v>0</v>
      </c>
      <c r="Q1309" s="187"/>
      <c r="R1309" s="188">
        <f>SUM(R1310:R1347)</f>
        <v>4.3823800500000001</v>
      </c>
      <c r="S1309" s="187"/>
      <c r="T1309" s="189">
        <f>SUM(T1310:T1347)</f>
        <v>0</v>
      </c>
      <c r="AR1309" s="190" t="s">
        <v>82</v>
      </c>
      <c r="AT1309" s="191" t="s">
        <v>72</v>
      </c>
      <c r="AU1309" s="191" t="s">
        <v>80</v>
      </c>
      <c r="AY1309" s="190" t="s">
        <v>267</v>
      </c>
      <c r="BK1309" s="192">
        <f>SUM(BK1310:BK1347)</f>
        <v>0</v>
      </c>
    </row>
    <row r="1310" spans="1:65" s="2" customFormat="1" ht="21.75" customHeight="1" x14ac:dyDescent="0.2">
      <c r="A1310" s="36"/>
      <c r="B1310" s="37"/>
      <c r="C1310" s="195" t="s">
        <v>1579</v>
      </c>
      <c r="D1310" s="195" t="s">
        <v>269</v>
      </c>
      <c r="E1310" s="196" t="s">
        <v>1580</v>
      </c>
      <c r="F1310" s="197" t="s">
        <v>1581</v>
      </c>
      <c r="G1310" s="198" t="s">
        <v>272</v>
      </c>
      <c r="H1310" s="199">
        <v>422.00299999999999</v>
      </c>
      <c r="I1310" s="200"/>
      <c r="J1310" s="201">
        <f>ROUND(I1310*H1310,2)</f>
        <v>0</v>
      </c>
      <c r="K1310" s="197" t="s">
        <v>273</v>
      </c>
      <c r="L1310" s="41"/>
      <c r="M1310" s="202" t="s">
        <v>21</v>
      </c>
      <c r="N1310" s="203" t="s">
        <v>44</v>
      </c>
      <c r="O1310" s="66"/>
      <c r="P1310" s="204">
        <f>O1310*H1310</f>
        <v>0</v>
      </c>
      <c r="Q1310" s="204">
        <v>0</v>
      </c>
      <c r="R1310" s="204">
        <f>Q1310*H1310</f>
        <v>0</v>
      </c>
      <c r="S1310" s="204">
        <v>0</v>
      </c>
      <c r="T1310" s="205">
        <f>S1310*H1310</f>
        <v>0</v>
      </c>
      <c r="U1310" s="36"/>
      <c r="V1310" s="36"/>
      <c r="W1310" s="36"/>
      <c r="X1310" s="36"/>
      <c r="Y1310" s="36"/>
      <c r="Z1310" s="36"/>
      <c r="AA1310" s="36"/>
      <c r="AB1310" s="36"/>
      <c r="AC1310" s="36"/>
      <c r="AD1310" s="36"/>
      <c r="AE1310" s="36"/>
      <c r="AR1310" s="206" t="s">
        <v>441</v>
      </c>
      <c r="AT1310" s="206" t="s">
        <v>269</v>
      </c>
      <c r="AU1310" s="206" t="s">
        <v>82</v>
      </c>
      <c r="AY1310" s="19" t="s">
        <v>267</v>
      </c>
      <c r="BE1310" s="207">
        <f>IF(N1310="základní",J1310,0)</f>
        <v>0</v>
      </c>
      <c r="BF1310" s="207">
        <f>IF(N1310="snížená",J1310,0)</f>
        <v>0</v>
      </c>
      <c r="BG1310" s="207">
        <f>IF(N1310="zákl. přenesená",J1310,0)</f>
        <v>0</v>
      </c>
      <c r="BH1310" s="207">
        <f>IF(N1310="sníž. přenesená",J1310,0)</f>
        <v>0</v>
      </c>
      <c r="BI1310" s="207">
        <f>IF(N1310="nulová",J1310,0)</f>
        <v>0</v>
      </c>
      <c r="BJ1310" s="19" t="s">
        <v>80</v>
      </c>
      <c r="BK1310" s="207">
        <f>ROUND(I1310*H1310,2)</f>
        <v>0</v>
      </c>
      <c r="BL1310" s="19" t="s">
        <v>441</v>
      </c>
      <c r="BM1310" s="206" t="s">
        <v>1582</v>
      </c>
    </row>
    <row r="1311" spans="1:65" s="2" customFormat="1" ht="39" x14ac:dyDescent="0.2">
      <c r="A1311" s="36"/>
      <c r="B1311" s="37"/>
      <c r="C1311" s="38"/>
      <c r="D1311" s="208" t="s">
        <v>276</v>
      </c>
      <c r="E1311" s="38"/>
      <c r="F1311" s="209" t="s">
        <v>1583</v>
      </c>
      <c r="G1311" s="38"/>
      <c r="H1311" s="38"/>
      <c r="I1311" s="118"/>
      <c r="J1311" s="38"/>
      <c r="K1311" s="38"/>
      <c r="L1311" s="41"/>
      <c r="M1311" s="210"/>
      <c r="N1311" s="211"/>
      <c r="O1311" s="66"/>
      <c r="P1311" s="66"/>
      <c r="Q1311" s="66"/>
      <c r="R1311" s="66"/>
      <c r="S1311" s="66"/>
      <c r="T1311" s="67"/>
      <c r="U1311" s="36"/>
      <c r="V1311" s="36"/>
      <c r="W1311" s="36"/>
      <c r="X1311" s="36"/>
      <c r="Y1311" s="36"/>
      <c r="Z1311" s="36"/>
      <c r="AA1311" s="36"/>
      <c r="AB1311" s="36"/>
      <c r="AC1311" s="36"/>
      <c r="AD1311" s="36"/>
      <c r="AE1311" s="36"/>
      <c r="AT1311" s="19" t="s">
        <v>276</v>
      </c>
      <c r="AU1311" s="19" t="s">
        <v>82</v>
      </c>
    </row>
    <row r="1312" spans="1:65" s="14" customFormat="1" x14ac:dyDescent="0.2">
      <c r="B1312" s="222"/>
      <c r="C1312" s="223"/>
      <c r="D1312" s="208" t="s">
        <v>278</v>
      </c>
      <c r="E1312" s="224" t="s">
        <v>21</v>
      </c>
      <c r="F1312" s="225" t="s">
        <v>205</v>
      </c>
      <c r="G1312" s="223"/>
      <c r="H1312" s="226">
        <v>422.00299999999999</v>
      </c>
      <c r="I1312" s="227"/>
      <c r="J1312" s="223"/>
      <c r="K1312" s="223"/>
      <c r="L1312" s="228"/>
      <c r="M1312" s="229"/>
      <c r="N1312" s="230"/>
      <c r="O1312" s="230"/>
      <c r="P1312" s="230"/>
      <c r="Q1312" s="230"/>
      <c r="R1312" s="230"/>
      <c r="S1312" s="230"/>
      <c r="T1312" s="231"/>
      <c r="AT1312" s="232" t="s">
        <v>278</v>
      </c>
      <c r="AU1312" s="232" t="s">
        <v>82</v>
      </c>
      <c r="AV1312" s="14" t="s">
        <v>82</v>
      </c>
      <c r="AW1312" s="14" t="s">
        <v>35</v>
      </c>
      <c r="AX1312" s="14" t="s">
        <v>80</v>
      </c>
      <c r="AY1312" s="232" t="s">
        <v>267</v>
      </c>
    </row>
    <row r="1313" spans="1:65" s="2" customFormat="1" ht="16.5" customHeight="1" x14ac:dyDescent="0.2">
      <c r="A1313" s="36"/>
      <c r="B1313" s="37"/>
      <c r="C1313" s="255" t="s">
        <v>1584</v>
      </c>
      <c r="D1313" s="255" t="s">
        <v>751</v>
      </c>
      <c r="E1313" s="256" t="s">
        <v>1585</v>
      </c>
      <c r="F1313" s="257" t="s">
        <v>1586</v>
      </c>
      <c r="G1313" s="258" t="s">
        <v>1587</v>
      </c>
      <c r="H1313" s="259">
        <v>126.601</v>
      </c>
      <c r="I1313" s="260"/>
      <c r="J1313" s="261">
        <f>ROUND(I1313*H1313,2)</f>
        <v>0</v>
      </c>
      <c r="K1313" s="257" t="s">
        <v>273</v>
      </c>
      <c r="L1313" s="262"/>
      <c r="M1313" s="263" t="s">
        <v>21</v>
      </c>
      <c r="N1313" s="264" t="s">
        <v>44</v>
      </c>
      <c r="O1313" s="66"/>
      <c r="P1313" s="204">
        <f>O1313*H1313</f>
        <v>0</v>
      </c>
      <c r="Q1313" s="204">
        <v>1E-3</v>
      </c>
      <c r="R1313" s="204">
        <f>Q1313*H1313</f>
        <v>0.12660099999999999</v>
      </c>
      <c r="S1313" s="204">
        <v>0</v>
      </c>
      <c r="T1313" s="205">
        <f>S1313*H1313</f>
        <v>0</v>
      </c>
      <c r="U1313" s="36"/>
      <c r="V1313" s="36"/>
      <c r="W1313" s="36"/>
      <c r="X1313" s="36"/>
      <c r="Y1313" s="36"/>
      <c r="Z1313" s="36"/>
      <c r="AA1313" s="36"/>
      <c r="AB1313" s="36"/>
      <c r="AC1313" s="36"/>
      <c r="AD1313" s="36"/>
      <c r="AE1313" s="36"/>
      <c r="AR1313" s="206" t="s">
        <v>696</v>
      </c>
      <c r="AT1313" s="206" t="s">
        <v>751</v>
      </c>
      <c r="AU1313" s="206" t="s">
        <v>82</v>
      </c>
      <c r="AY1313" s="19" t="s">
        <v>267</v>
      </c>
      <c r="BE1313" s="207">
        <f>IF(N1313="základní",J1313,0)</f>
        <v>0</v>
      </c>
      <c r="BF1313" s="207">
        <f>IF(N1313="snížená",J1313,0)</f>
        <v>0</v>
      </c>
      <c r="BG1313" s="207">
        <f>IF(N1313="zákl. přenesená",J1313,0)</f>
        <v>0</v>
      </c>
      <c r="BH1313" s="207">
        <f>IF(N1313="sníž. přenesená",J1313,0)</f>
        <v>0</v>
      </c>
      <c r="BI1313" s="207">
        <f>IF(N1313="nulová",J1313,0)</f>
        <v>0</v>
      </c>
      <c r="BJ1313" s="19" t="s">
        <v>80</v>
      </c>
      <c r="BK1313" s="207">
        <f>ROUND(I1313*H1313,2)</f>
        <v>0</v>
      </c>
      <c r="BL1313" s="19" t="s">
        <v>441</v>
      </c>
      <c r="BM1313" s="206" t="s">
        <v>1588</v>
      </c>
    </row>
    <row r="1314" spans="1:65" s="14" customFormat="1" x14ac:dyDescent="0.2">
      <c r="B1314" s="222"/>
      <c r="C1314" s="223"/>
      <c r="D1314" s="208" t="s">
        <v>278</v>
      </c>
      <c r="E1314" s="224" t="s">
        <v>21</v>
      </c>
      <c r="F1314" s="225" t="s">
        <v>1589</v>
      </c>
      <c r="G1314" s="223"/>
      <c r="H1314" s="226">
        <v>126.601</v>
      </c>
      <c r="I1314" s="227"/>
      <c r="J1314" s="223"/>
      <c r="K1314" s="223"/>
      <c r="L1314" s="228"/>
      <c r="M1314" s="229"/>
      <c r="N1314" s="230"/>
      <c r="O1314" s="230"/>
      <c r="P1314" s="230"/>
      <c r="Q1314" s="230"/>
      <c r="R1314" s="230"/>
      <c r="S1314" s="230"/>
      <c r="T1314" s="231"/>
      <c r="AT1314" s="232" t="s">
        <v>278</v>
      </c>
      <c r="AU1314" s="232" t="s">
        <v>82</v>
      </c>
      <c r="AV1314" s="14" t="s">
        <v>82</v>
      </c>
      <c r="AW1314" s="14" t="s">
        <v>35</v>
      </c>
      <c r="AX1314" s="14" t="s">
        <v>80</v>
      </c>
      <c r="AY1314" s="232" t="s">
        <v>267</v>
      </c>
    </row>
    <row r="1315" spans="1:65" s="2" customFormat="1" ht="16.5" customHeight="1" x14ac:dyDescent="0.2">
      <c r="A1315" s="36"/>
      <c r="B1315" s="37"/>
      <c r="C1315" s="195" t="s">
        <v>1590</v>
      </c>
      <c r="D1315" s="195" t="s">
        <v>269</v>
      </c>
      <c r="E1315" s="196" t="s">
        <v>1591</v>
      </c>
      <c r="F1315" s="197" t="s">
        <v>1592</v>
      </c>
      <c r="G1315" s="198" t="s">
        <v>272</v>
      </c>
      <c r="H1315" s="199">
        <v>422.00299999999999</v>
      </c>
      <c r="I1315" s="200"/>
      <c r="J1315" s="201">
        <f>ROUND(I1315*H1315,2)</f>
        <v>0</v>
      </c>
      <c r="K1315" s="197" t="s">
        <v>273</v>
      </c>
      <c r="L1315" s="41"/>
      <c r="M1315" s="202" t="s">
        <v>21</v>
      </c>
      <c r="N1315" s="203" t="s">
        <v>44</v>
      </c>
      <c r="O1315" s="66"/>
      <c r="P1315" s="204">
        <f>O1315*H1315</f>
        <v>0</v>
      </c>
      <c r="Q1315" s="204">
        <v>8.8000000000000003E-4</v>
      </c>
      <c r="R1315" s="204">
        <f>Q1315*H1315</f>
        <v>0.37136264000000002</v>
      </c>
      <c r="S1315" s="204">
        <v>0</v>
      </c>
      <c r="T1315" s="205">
        <f>S1315*H1315</f>
        <v>0</v>
      </c>
      <c r="U1315" s="36"/>
      <c r="V1315" s="36"/>
      <c r="W1315" s="36"/>
      <c r="X1315" s="36"/>
      <c r="Y1315" s="36"/>
      <c r="Z1315" s="36"/>
      <c r="AA1315" s="36"/>
      <c r="AB1315" s="36"/>
      <c r="AC1315" s="36"/>
      <c r="AD1315" s="36"/>
      <c r="AE1315" s="36"/>
      <c r="AR1315" s="206" t="s">
        <v>441</v>
      </c>
      <c r="AT1315" s="206" t="s">
        <v>269</v>
      </c>
      <c r="AU1315" s="206" t="s">
        <v>82</v>
      </c>
      <c r="AY1315" s="19" t="s">
        <v>267</v>
      </c>
      <c r="BE1315" s="207">
        <f>IF(N1315="základní",J1315,0)</f>
        <v>0</v>
      </c>
      <c r="BF1315" s="207">
        <f>IF(N1315="snížená",J1315,0)</f>
        <v>0</v>
      </c>
      <c r="BG1315" s="207">
        <f>IF(N1315="zákl. přenesená",J1315,0)</f>
        <v>0</v>
      </c>
      <c r="BH1315" s="207">
        <f>IF(N1315="sníž. přenesená",J1315,0)</f>
        <v>0</v>
      </c>
      <c r="BI1315" s="207">
        <f>IF(N1315="nulová",J1315,0)</f>
        <v>0</v>
      </c>
      <c r="BJ1315" s="19" t="s">
        <v>80</v>
      </c>
      <c r="BK1315" s="207">
        <f>ROUND(I1315*H1315,2)</f>
        <v>0</v>
      </c>
      <c r="BL1315" s="19" t="s">
        <v>441</v>
      </c>
      <c r="BM1315" s="206" t="s">
        <v>1593</v>
      </c>
    </row>
    <row r="1316" spans="1:65" s="2" customFormat="1" ht="39" x14ac:dyDescent="0.2">
      <c r="A1316" s="36"/>
      <c r="B1316" s="37"/>
      <c r="C1316" s="38"/>
      <c r="D1316" s="208" t="s">
        <v>276</v>
      </c>
      <c r="E1316" s="38"/>
      <c r="F1316" s="209" t="s">
        <v>1594</v>
      </c>
      <c r="G1316" s="38"/>
      <c r="H1316" s="38"/>
      <c r="I1316" s="118"/>
      <c r="J1316" s="38"/>
      <c r="K1316" s="38"/>
      <c r="L1316" s="41"/>
      <c r="M1316" s="210"/>
      <c r="N1316" s="211"/>
      <c r="O1316" s="66"/>
      <c r="P1316" s="66"/>
      <c r="Q1316" s="66"/>
      <c r="R1316" s="66"/>
      <c r="S1316" s="66"/>
      <c r="T1316" s="67"/>
      <c r="U1316" s="36"/>
      <c r="V1316" s="36"/>
      <c r="W1316" s="36"/>
      <c r="X1316" s="36"/>
      <c r="Y1316" s="36"/>
      <c r="Z1316" s="36"/>
      <c r="AA1316" s="36"/>
      <c r="AB1316" s="36"/>
      <c r="AC1316" s="36"/>
      <c r="AD1316" s="36"/>
      <c r="AE1316" s="36"/>
      <c r="AT1316" s="19" t="s">
        <v>276</v>
      </c>
      <c r="AU1316" s="19" t="s">
        <v>82</v>
      </c>
    </row>
    <row r="1317" spans="1:65" s="14" customFormat="1" x14ac:dyDescent="0.2">
      <c r="B1317" s="222"/>
      <c r="C1317" s="223"/>
      <c r="D1317" s="208" t="s">
        <v>278</v>
      </c>
      <c r="E1317" s="224" t="s">
        <v>21</v>
      </c>
      <c r="F1317" s="225" t="s">
        <v>205</v>
      </c>
      <c r="G1317" s="223"/>
      <c r="H1317" s="226">
        <v>422.00299999999999</v>
      </c>
      <c r="I1317" s="227"/>
      <c r="J1317" s="223"/>
      <c r="K1317" s="223"/>
      <c r="L1317" s="228"/>
      <c r="M1317" s="229"/>
      <c r="N1317" s="230"/>
      <c r="O1317" s="230"/>
      <c r="P1317" s="230"/>
      <c r="Q1317" s="230"/>
      <c r="R1317" s="230"/>
      <c r="S1317" s="230"/>
      <c r="T1317" s="231"/>
      <c r="AT1317" s="232" t="s">
        <v>278</v>
      </c>
      <c r="AU1317" s="232" t="s">
        <v>82</v>
      </c>
      <c r="AV1317" s="14" t="s">
        <v>82</v>
      </c>
      <c r="AW1317" s="14" t="s">
        <v>35</v>
      </c>
      <c r="AX1317" s="14" t="s">
        <v>80</v>
      </c>
      <c r="AY1317" s="232" t="s">
        <v>267</v>
      </c>
    </row>
    <row r="1318" spans="1:65" s="2" customFormat="1" ht="21.75" customHeight="1" x14ac:dyDescent="0.2">
      <c r="A1318" s="36"/>
      <c r="B1318" s="37"/>
      <c r="C1318" s="255" t="s">
        <v>1595</v>
      </c>
      <c r="D1318" s="255" t="s">
        <v>751</v>
      </c>
      <c r="E1318" s="256" t="s">
        <v>1596</v>
      </c>
      <c r="F1318" s="257" t="s">
        <v>1597</v>
      </c>
      <c r="G1318" s="258" t="s">
        <v>272</v>
      </c>
      <c r="H1318" s="259">
        <v>485.303</v>
      </c>
      <c r="I1318" s="260"/>
      <c r="J1318" s="261">
        <f>ROUND(I1318*H1318,2)</f>
        <v>0</v>
      </c>
      <c r="K1318" s="257" t="s">
        <v>273</v>
      </c>
      <c r="L1318" s="262"/>
      <c r="M1318" s="263" t="s">
        <v>21</v>
      </c>
      <c r="N1318" s="264" t="s">
        <v>44</v>
      </c>
      <c r="O1318" s="66"/>
      <c r="P1318" s="204">
        <f>O1318*H1318</f>
        <v>0</v>
      </c>
      <c r="Q1318" s="204">
        <v>5.4000000000000003E-3</v>
      </c>
      <c r="R1318" s="204">
        <f>Q1318*H1318</f>
        <v>2.6206362000000003</v>
      </c>
      <c r="S1318" s="204">
        <v>0</v>
      </c>
      <c r="T1318" s="205">
        <f>S1318*H1318</f>
        <v>0</v>
      </c>
      <c r="U1318" s="36"/>
      <c r="V1318" s="36"/>
      <c r="W1318" s="36"/>
      <c r="X1318" s="36"/>
      <c r="Y1318" s="36"/>
      <c r="Z1318" s="36"/>
      <c r="AA1318" s="36"/>
      <c r="AB1318" s="36"/>
      <c r="AC1318" s="36"/>
      <c r="AD1318" s="36"/>
      <c r="AE1318" s="36"/>
      <c r="AR1318" s="206" t="s">
        <v>696</v>
      </c>
      <c r="AT1318" s="206" t="s">
        <v>751</v>
      </c>
      <c r="AU1318" s="206" t="s">
        <v>82</v>
      </c>
      <c r="AY1318" s="19" t="s">
        <v>267</v>
      </c>
      <c r="BE1318" s="207">
        <f>IF(N1318="základní",J1318,0)</f>
        <v>0</v>
      </c>
      <c r="BF1318" s="207">
        <f>IF(N1318="snížená",J1318,0)</f>
        <v>0</v>
      </c>
      <c r="BG1318" s="207">
        <f>IF(N1318="zákl. přenesená",J1318,0)</f>
        <v>0</v>
      </c>
      <c r="BH1318" s="207">
        <f>IF(N1318="sníž. přenesená",J1318,0)</f>
        <v>0</v>
      </c>
      <c r="BI1318" s="207">
        <f>IF(N1318="nulová",J1318,0)</f>
        <v>0</v>
      </c>
      <c r="BJ1318" s="19" t="s">
        <v>80</v>
      </c>
      <c r="BK1318" s="207">
        <f>ROUND(I1318*H1318,2)</f>
        <v>0</v>
      </c>
      <c r="BL1318" s="19" t="s">
        <v>441</v>
      </c>
      <c r="BM1318" s="206" t="s">
        <v>1598</v>
      </c>
    </row>
    <row r="1319" spans="1:65" s="14" customFormat="1" x14ac:dyDescent="0.2">
      <c r="B1319" s="222"/>
      <c r="C1319" s="223"/>
      <c r="D1319" s="208" t="s">
        <v>278</v>
      </c>
      <c r="E1319" s="224" t="s">
        <v>21</v>
      </c>
      <c r="F1319" s="225" t="s">
        <v>1599</v>
      </c>
      <c r="G1319" s="223"/>
      <c r="H1319" s="226">
        <v>485.303</v>
      </c>
      <c r="I1319" s="227"/>
      <c r="J1319" s="223"/>
      <c r="K1319" s="223"/>
      <c r="L1319" s="228"/>
      <c r="M1319" s="229"/>
      <c r="N1319" s="230"/>
      <c r="O1319" s="230"/>
      <c r="P1319" s="230"/>
      <c r="Q1319" s="230"/>
      <c r="R1319" s="230"/>
      <c r="S1319" s="230"/>
      <c r="T1319" s="231"/>
      <c r="AT1319" s="232" t="s">
        <v>278</v>
      </c>
      <c r="AU1319" s="232" t="s">
        <v>82</v>
      </c>
      <c r="AV1319" s="14" t="s">
        <v>82</v>
      </c>
      <c r="AW1319" s="14" t="s">
        <v>35</v>
      </c>
      <c r="AX1319" s="14" t="s">
        <v>80</v>
      </c>
      <c r="AY1319" s="232" t="s">
        <v>267</v>
      </c>
    </row>
    <row r="1320" spans="1:65" s="2" customFormat="1" ht="16.5" customHeight="1" x14ac:dyDescent="0.2">
      <c r="A1320" s="36"/>
      <c r="B1320" s="37"/>
      <c r="C1320" s="195" t="s">
        <v>1600</v>
      </c>
      <c r="D1320" s="195" t="s">
        <v>269</v>
      </c>
      <c r="E1320" s="196" t="s">
        <v>1601</v>
      </c>
      <c r="F1320" s="197" t="s">
        <v>1602</v>
      </c>
      <c r="G1320" s="198" t="s">
        <v>272</v>
      </c>
      <c r="H1320" s="199">
        <v>459.55700000000002</v>
      </c>
      <c r="I1320" s="200"/>
      <c r="J1320" s="201">
        <f>ROUND(I1320*H1320,2)</f>
        <v>0</v>
      </c>
      <c r="K1320" s="197" t="s">
        <v>273</v>
      </c>
      <c r="L1320" s="41"/>
      <c r="M1320" s="202" t="s">
        <v>21</v>
      </c>
      <c r="N1320" s="203" t="s">
        <v>44</v>
      </c>
      <c r="O1320" s="66"/>
      <c r="P1320" s="204">
        <f>O1320*H1320</f>
        <v>0</v>
      </c>
      <c r="Q1320" s="204">
        <v>3.0000000000000001E-5</v>
      </c>
      <c r="R1320" s="204">
        <f>Q1320*H1320</f>
        <v>1.3786710000000001E-2</v>
      </c>
      <c r="S1320" s="204">
        <v>0</v>
      </c>
      <c r="T1320" s="205">
        <f>S1320*H1320</f>
        <v>0</v>
      </c>
      <c r="U1320" s="36"/>
      <c r="V1320" s="36"/>
      <c r="W1320" s="36"/>
      <c r="X1320" s="36"/>
      <c r="Y1320" s="36"/>
      <c r="Z1320" s="36"/>
      <c r="AA1320" s="36"/>
      <c r="AB1320" s="36"/>
      <c r="AC1320" s="36"/>
      <c r="AD1320" s="36"/>
      <c r="AE1320" s="36"/>
      <c r="AR1320" s="206" t="s">
        <v>441</v>
      </c>
      <c r="AT1320" s="206" t="s">
        <v>269</v>
      </c>
      <c r="AU1320" s="206" t="s">
        <v>82</v>
      </c>
      <c r="AY1320" s="19" t="s">
        <v>267</v>
      </c>
      <c r="BE1320" s="207">
        <f>IF(N1320="základní",J1320,0)</f>
        <v>0</v>
      </c>
      <c r="BF1320" s="207">
        <f>IF(N1320="snížená",J1320,0)</f>
        <v>0</v>
      </c>
      <c r="BG1320" s="207">
        <f>IF(N1320="zákl. přenesená",J1320,0)</f>
        <v>0</v>
      </c>
      <c r="BH1320" s="207">
        <f>IF(N1320="sníž. přenesená",J1320,0)</f>
        <v>0</v>
      </c>
      <c r="BI1320" s="207">
        <f>IF(N1320="nulová",J1320,0)</f>
        <v>0</v>
      </c>
      <c r="BJ1320" s="19" t="s">
        <v>80</v>
      </c>
      <c r="BK1320" s="207">
        <f>ROUND(I1320*H1320,2)</f>
        <v>0</v>
      </c>
      <c r="BL1320" s="19" t="s">
        <v>441</v>
      </c>
      <c r="BM1320" s="206" t="s">
        <v>1603</v>
      </c>
    </row>
    <row r="1321" spans="1:65" s="2" customFormat="1" ht="39" x14ac:dyDescent="0.2">
      <c r="A1321" s="36"/>
      <c r="B1321" s="37"/>
      <c r="C1321" s="38"/>
      <c r="D1321" s="208" t="s">
        <v>276</v>
      </c>
      <c r="E1321" s="38"/>
      <c r="F1321" s="209" t="s">
        <v>1594</v>
      </c>
      <c r="G1321" s="38"/>
      <c r="H1321" s="38"/>
      <c r="I1321" s="118"/>
      <c r="J1321" s="38"/>
      <c r="K1321" s="38"/>
      <c r="L1321" s="41"/>
      <c r="M1321" s="210"/>
      <c r="N1321" s="211"/>
      <c r="O1321" s="66"/>
      <c r="P1321" s="66"/>
      <c r="Q1321" s="66"/>
      <c r="R1321" s="66"/>
      <c r="S1321" s="66"/>
      <c r="T1321" s="67"/>
      <c r="U1321" s="36"/>
      <c r="V1321" s="36"/>
      <c r="W1321" s="36"/>
      <c r="X1321" s="36"/>
      <c r="Y1321" s="36"/>
      <c r="Z1321" s="36"/>
      <c r="AA1321" s="36"/>
      <c r="AB1321" s="36"/>
      <c r="AC1321" s="36"/>
      <c r="AD1321" s="36"/>
      <c r="AE1321" s="36"/>
      <c r="AT1321" s="19" t="s">
        <v>276</v>
      </c>
      <c r="AU1321" s="19" t="s">
        <v>82</v>
      </c>
    </row>
    <row r="1322" spans="1:65" s="13" customFormat="1" x14ac:dyDescent="0.2">
      <c r="B1322" s="212"/>
      <c r="C1322" s="213"/>
      <c r="D1322" s="208" t="s">
        <v>278</v>
      </c>
      <c r="E1322" s="214" t="s">
        <v>21</v>
      </c>
      <c r="F1322" s="215" t="s">
        <v>1604</v>
      </c>
      <c r="G1322" s="213"/>
      <c r="H1322" s="214" t="s">
        <v>21</v>
      </c>
      <c r="I1322" s="216"/>
      <c r="J1322" s="213"/>
      <c r="K1322" s="213"/>
      <c r="L1322" s="217"/>
      <c r="M1322" s="218"/>
      <c r="N1322" s="219"/>
      <c r="O1322" s="219"/>
      <c r="P1322" s="219"/>
      <c r="Q1322" s="219"/>
      <c r="R1322" s="219"/>
      <c r="S1322" s="219"/>
      <c r="T1322" s="220"/>
      <c r="AT1322" s="221" t="s">
        <v>278</v>
      </c>
      <c r="AU1322" s="221" t="s">
        <v>82</v>
      </c>
      <c r="AV1322" s="13" t="s">
        <v>80</v>
      </c>
      <c r="AW1322" s="13" t="s">
        <v>35</v>
      </c>
      <c r="AX1322" s="13" t="s">
        <v>73</v>
      </c>
      <c r="AY1322" s="221" t="s">
        <v>267</v>
      </c>
    </row>
    <row r="1323" spans="1:65" s="14" customFormat="1" x14ac:dyDescent="0.2">
      <c r="B1323" s="222"/>
      <c r="C1323" s="223"/>
      <c r="D1323" s="208" t="s">
        <v>278</v>
      </c>
      <c r="E1323" s="224" t="s">
        <v>21</v>
      </c>
      <c r="F1323" s="225" t="s">
        <v>205</v>
      </c>
      <c r="G1323" s="223"/>
      <c r="H1323" s="226">
        <v>422.00299999999999</v>
      </c>
      <c r="I1323" s="227"/>
      <c r="J1323" s="223"/>
      <c r="K1323" s="223"/>
      <c r="L1323" s="228"/>
      <c r="M1323" s="229"/>
      <c r="N1323" s="230"/>
      <c r="O1323" s="230"/>
      <c r="P1323" s="230"/>
      <c r="Q1323" s="230"/>
      <c r="R1323" s="230"/>
      <c r="S1323" s="230"/>
      <c r="T1323" s="231"/>
      <c r="AT1323" s="232" t="s">
        <v>278</v>
      </c>
      <c r="AU1323" s="232" t="s">
        <v>82</v>
      </c>
      <c r="AV1323" s="14" t="s">
        <v>82</v>
      </c>
      <c r="AW1323" s="14" t="s">
        <v>35</v>
      </c>
      <c r="AX1323" s="14" t="s">
        <v>73</v>
      </c>
      <c r="AY1323" s="232" t="s">
        <v>267</v>
      </c>
    </row>
    <row r="1324" spans="1:65" s="14" customFormat="1" x14ac:dyDescent="0.2">
      <c r="B1324" s="222"/>
      <c r="C1324" s="223"/>
      <c r="D1324" s="208" t="s">
        <v>278</v>
      </c>
      <c r="E1324" s="224" t="s">
        <v>21</v>
      </c>
      <c r="F1324" s="225" t="s">
        <v>208</v>
      </c>
      <c r="G1324" s="223"/>
      <c r="H1324" s="226">
        <v>37.554000000000002</v>
      </c>
      <c r="I1324" s="227"/>
      <c r="J1324" s="223"/>
      <c r="K1324" s="223"/>
      <c r="L1324" s="228"/>
      <c r="M1324" s="229"/>
      <c r="N1324" s="230"/>
      <c r="O1324" s="230"/>
      <c r="P1324" s="230"/>
      <c r="Q1324" s="230"/>
      <c r="R1324" s="230"/>
      <c r="S1324" s="230"/>
      <c r="T1324" s="231"/>
      <c r="AT1324" s="232" t="s">
        <v>278</v>
      </c>
      <c r="AU1324" s="232" t="s">
        <v>82</v>
      </c>
      <c r="AV1324" s="14" t="s">
        <v>82</v>
      </c>
      <c r="AW1324" s="14" t="s">
        <v>35</v>
      </c>
      <c r="AX1324" s="14" t="s">
        <v>73</v>
      </c>
      <c r="AY1324" s="232" t="s">
        <v>267</v>
      </c>
    </row>
    <row r="1325" spans="1:65" s="16" customFormat="1" x14ac:dyDescent="0.2">
      <c r="B1325" s="244"/>
      <c r="C1325" s="245"/>
      <c r="D1325" s="208" t="s">
        <v>278</v>
      </c>
      <c r="E1325" s="246" t="s">
        <v>21</v>
      </c>
      <c r="F1325" s="247" t="s">
        <v>355</v>
      </c>
      <c r="G1325" s="245"/>
      <c r="H1325" s="248">
        <v>459.55700000000002</v>
      </c>
      <c r="I1325" s="249"/>
      <c r="J1325" s="245"/>
      <c r="K1325" s="245"/>
      <c r="L1325" s="250"/>
      <c r="M1325" s="251"/>
      <c r="N1325" s="252"/>
      <c r="O1325" s="252"/>
      <c r="P1325" s="252"/>
      <c r="Q1325" s="252"/>
      <c r="R1325" s="252"/>
      <c r="S1325" s="252"/>
      <c r="T1325" s="253"/>
      <c r="AT1325" s="254" t="s">
        <v>278</v>
      </c>
      <c r="AU1325" s="254" t="s">
        <v>82</v>
      </c>
      <c r="AV1325" s="16" t="s">
        <v>274</v>
      </c>
      <c r="AW1325" s="16" t="s">
        <v>35</v>
      </c>
      <c r="AX1325" s="16" t="s">
        <v>80</v>
      </c>
      <c r="AY1325" s="254" t="s">
        <v>267</v>
      </c>
    </row>
    <row r="1326" spans="1:65" s="2" customFormat="1" ht="16.5" customHeight="1" x14ac:dyDescent="0.2">
      <c r="A1326" s="36"/>
      <c r="B1326" s="37"/>
      <c r="C1326" s="255" t="s">
        <v>1605</v>
      </c>
      <c r="D1326" s="255" t="s">
        <v>751</v>
      </c>
      <c r="E1326" s="256" t="s">
        <v>1606</v>
      </c>
      <c r="F1326" s="257" t="s">
        <v>1607</v>
      </c>
      <c r="G1326" s="258" t="s">
        <v>272</v>
      </c>
      <c r="H1326" s="259">
        <v>505.512</v>
      </c>
      <c r="I1326" s="260"/>
      <c r="J1326" s="261">
        <f>ROUND(I1326*H1326,2)</f>
        <v>0</v>
      </c>
      <c r="K1326" s="257" t="s">
        <v>273</v>
      </c>
      <c r="L1326" s="262"/>
      <c r="M1326" s="263" t="s">
        <v>21</v>
      </c>
      <c r="N1326" s="264" t="s">
        <v>44</v>
      </c>
      <c r="O1326" s="66"/>
      <c r="P1326" s="204">
        <f>O1326*H1326</f>
        <v>0</v>
      </c>
      <c r="Q1326" s="204">
        <v>1.9E-3</v>
      </c>
      <c r="R1326" s="204">
        <f>Q1326*H1326</f>
        <v>0.96047280000000002</v>
      </c>
      <c r="S1326" s="204">
        <v>0</v>
      </c>
      <c r="T1326" s="205">
        <f>S1326*H1326</f>
        <v>0</v>
      </c>
      <c r="U1326" s="36"/>
      <c r="V1326" s="36"/>
      <c r="W1326" s="36"/>
      <c r="X1326" s="36"/>
      <c r="Y1326" s="36"/>
      <c r="Z1326" s="36"/>
      <c r="AA1326" s="36"/>
      <c r="AB1326" s="36"/>
      <c r="AC1326" s="36"/>
      <c r="AD1326" s="36"/>
      <c r="AE1326" s="36"/>
      <c r="AR1326" s="206" t="s">
        <v>696</v>
      </c>
      <c r="AT1326" s="206" t="s">
        <v>751</v>
      </c>
      <c r="AU1326" s="206" t="s">
        <v>82</v>
      </c>
      <c r="AY1326" s="19" t="s">
        <v>267</v>
      </c>
      <c r="BE1326" s="207">
        <f>IF(N1326="základní",J1326,0)</f>
        <v>0</v>
      </c>
      <c r="BF1326" s="207">
        <f>IF(N1326="snížená",J1326,0)</f>
        <v>0</v>
      </c>
      <c r="BG1326" s="207">
        <f>IF(N1326="zákl. přenesená",J1326,0)</f>
        <v>0</v>
      </c>
      <c r="BH1326" s="207">
        <f>IF(N1326="sníž. přenesená",J1326,0)</f>
        <v>0</v>
      </c>
      <c r="BI1326" s="207">
        <f>IF(N1326="nulová",J1326,0)</f>
        <v>0</v>
      </c>
      <c r="BJ1326" s="19" t="s">
        <v>80</v>
      </c>
      <c r="BK1326" s="207">
        <f>ROUND(I1326*H1326,2)</f>
        <v>0</v>
      </c>
      <c r="BL1326" s="19" t="s">
        <v>441</v>
      </c>
      <c r="BM1326" s="206" t="s">
        <v>1608</v>
      </c>
    </row>
    <row r="1327" spans="1:65" s="14" customFormat="1" x14ac:dyDescent="0.2">
      <c r="B1327" s="222"/>
      <c r="C1327" s="223"/>
      <c r="D1327" s="208" t="s">
        <v>278</v>
      </c>
      <c r="E1327" s="224" t="s">
        <v>21</v>
      </c>
      <c r="F1327" s="225" t="s">
        <v>1609</v>
      </c>
      <c r="G1327" s="223"/>
      <c r="H1327" s="226">
        <v>464.20299999999997</v>
      </c>
      <c r="I1327" s="227"/>
      <c r="J1327" s="223"/>
      <c r="K1327" s="223"/>
      <c r="L1327" s="228"/>
      <c r="M1327" s="229"/>
      <c r="N1327" s="230"/>
      <c r="O1327" s="230"/>
      <c r="P1327" s="230"/>
      <c r="Q1327" s="230"/>
      <c r="R1327" s="230"/>
      <c r="S1327" s="230"/>
      <c r="T1327" s="231"/>
      <c r="AT1327" s="232" t="s">
        <v>278</v>
      </c>
      <c r="AU1327" s="232" t="s">
        <v>82</v>
      </c>
      <c r="AV1327" s="14" t="s">
        <v>82</v>
      </c>
      <c r="AW1327" s="14" t="s">
        <v>35</v>
      </c>
      <c r="AX1327" s="14" t="s">
        <v>73</v>
      </c>
      <c r="AY1327" s="232" t="s">
        <v>267</v>
      </c>
    </row>
    <row r="1328" spans="1:65" s="14" customFormat="1" x14ac:dyDescent="0.2">
      <c r="B1328" s="222"/>
      <c r="C1328" s="223"/>
      <c r="D1328" s="208" t="s">
        <v>278</v>
      </c>
      <c r="E1328" s="224" t="s">
        <v>21</v>
      </c>
      <c r="F1328" s="225" t="s">
        <v>1610</v>
      </c>
      <c r="G1328" s="223"/>
      <c r="H1328" s="226">
        <v>41.308999999999997</v>
      </c>
      <c r="I1328" s="227"/>
      <c r="J1328" s="223"/>
      <c r="K1328" s="223"/>
      <c r="L1328" s="228"/>
      <c r="M1328" s="229"/>
      <c r="N1328" s="230"/>
      <c r="O1328" s="230"/>
      <c r="P1328" s="230"/>
      <c r="Q1328" s="230"/>
      <c r="R1328" s="230"/>
      <c r="S1328" s="230"/>
      <c r="T1328" s="231"/>
      <c r="AT1328" s="232" t="s">
        <v>278</v>
      </c>
      <c r="AU1328" s="232" t="s">
        <v>82</v>
      </c>
      <c r="AV1328" s="14" t="s">
        <v>82</v>
      </c>
      <c r="AW1328" s="14" t="s">
        <v>35</v>
      </c>
      <c r="AX1328" s="14" t="s">
        <v>73</v>
      </c>
      <c r="AY1328" s="232" t="s">
        <v>267</v>
      </c>
    </row>
    <row r="1329" spans="1:65" s="16" customFormat="1" x14ac:dyDescent="0.2">
      <c r="B1329" s="244"/>
      <c r="C1329" s="245"/>
      <c r="D1329" s="208" t="s">
        <v>278</v>
      </c>
      <c r="E1329" s="246" t="s">
        <v>21</v>
      </c>
      <c r="F1329" s="247" t="s">
        <v>355</v>
      </c>
      <c r="G1329" s="245"/>
      <c r="H1329" s="248">
        <v>505.512</v>
      </c>
      <c r="I1329" s="249"/>
      <c r="J1329" s="245"/>
      <c r="K1329" s="245"/>
      <c r="L1329" s="250"/>
      <c r="M1329" s="251"/>
      <c r="N1329" s="252"/>
      <c r="O1329" s="252"/>
      <c r="P1329" s="252"/>
      <c r="Q1329" s="252"/>
      <c r="R1329" s="252"/>
      <c r="S1329" s="252"/>
      <c r="T1329" s="253"/>
      <c r="AT1329" s="254" t="s">
        <v>278</v>
      </c>
      <c r="AU1329" s="254" t="s">
        <v>82</v>
      </c>
      <c r="AV1329" s="16" t="s">
        <v>274</v>
      </c>
      <c r="AW1329" s="16" t="s">
        <v>35</v>
      </c>
      <c r="AX1329" s="16" t="s">
        <v>80</v>
      </c>
      <c r="AY1329" s="254" t="s">
        <v>267</v>
      </c>
    </row>
    <row r="1330" spans="1:65" s="2" customFormat="1" ht="16.5" customHeight="1" x14ac:dyDescent="0.2">
      <c r="A1330" s="36"/>
      <c r="B1330" s="37"/>
      <c r="C1330" s="195" t="s">
        <v>1611</v>
      </c>
      <c r="D1330" s="195" t="s">
        <v>269</v>
      </c>
      <c r="E1330" s="196" t="s">
        <v>1612</v>
      </c>
      <c r="F1330" s="197" t="s">
        <v>1613</v>
      </c>
      <c r="G1330" s="198" t="s">
        <v>272</v>
      </c>
      <c r="H1330" s="199">
        <v>459.55700000000002</v>
      </c>
      <c r="I1330" s="200"/>
      <c r="J1330" s="201">
        <f>ROUND(I1330*H1330,2)</f>
        <v>0</v>
      </c>
      <c r="K1330" s="197" t="s">
        <v>273</v>
      </c>
      <c r="L1330" s="41"/>
      <c r="M1330" s="202" t="s">
        <v>21</v>
      </c>
      <c r="N1330" s="203" t="s">
        <v>44</v>
      </c>
      <c r="O1330" s="66"/>
      <c r="P1330" s="204">
        <f>O1330*H1330</f>
        <v>0</v>
      </c>
      <c r="Q1330" s="204">
        <v>0</v>
      </c>
      <c r="R1330" s="204">
        <f>Q1330*H1330</f>
        <v>0</v>
      </c>
      <c r="S1330" s="204">
        <v>0</v>
      </c>
      <c r="T1330" s="205">
        <f>S1330*H1330</f>
        <v>0</v>
      </c>
      <c r="U1330" s="36"/>
      <c r="V1330" s="36"/>
      <c r="W1330" s="36"/>
      <c r="X1330" s="36"/>
      <c r="Y1330" s="36"/>
      <c r="Z1330" s="36"/>
      <c r="AA1330" s="36"/>
      <c r="AB1330" s="36"/>
      <c r="AC1330" s="36"/>
      <c r="AD1330" s="36"/>
      <c r="AE1330" s="36"/>
      <c r="AR1330" s="206" t="s">
        <v>441</v>
      </c>
      <c r="AT1330" s="206" t="s">
        <v>269</v>
      </c>
      <c r="AU1330" s="206" t="s">
        <v>82</v>
      </c>
      <c r="AY1330" s="19" t="s">
        <v>267</v>
      </c>
      <c r="BE1330" s="207">
        <f>IF(N1330="základní",J1330,0)</f>
        <v>0</v>
      </c>
      <c r="BF1330" s="207">
        <f>IF(N1330="snížená",J1330,0)</f>
        <v>0</v>
      </c>
      <c r="BG1330" s="207">
        <f>IF(N1330="zákl. přenesená",J1330,0)</f>
        <v>0</v>
      </c>
      <c r="BH1330" s="207">
        <f>IF(N1330="sníž. přenesená",J1330,0)</f>
        <v>0</v>
      </c>
      <c r="BI1330" s="207">
        <f>IF(N1330="nulová",J1330,0)</f>
        <v>0</v>
      </c>
      <c r="BJ1330" s="19" t="s">
        <v>80</v>
      </c>
      <c r="BK1330" s="207">
        <f>ROUND(I1330*H1330,2)</f>
        <v>0</v>
      </c>
      <c r="BL1330" s="19" t="s">
        <v>441</v>
      </c>
      <c r="BM1330" s="206" t="s">
        <v>1614</v>
      </c>
    </row>
    <row r="1331" spans="1:65" s="2" customFormat="1" ht="39" x14ac:dyDescent="0.2">
      <c r="A1331" s="36"/>
      <c r="B1331" s="37"/>
      <c r="C1331" s="38"/>
      <c r="D1331" s="208" t="s">
        <v>276</v>
      </c>
      <c r="E1331" s="38"/>
      <c r="F1331" s="209" t="s">
        <v>1615</v>
      </c>
      <c r="G1331" s="38"/>
      <c r="H1331" s="38"/>
      <c r="I1331" s="118"/>
      <c r="J1331" s="38"/>
      <c r="K1331" s="38"/>
      <c r="L1331" s="41"/>
      <c r="M1331" s="210"/>
      <c r="N1331" s="211"/>
      <c r="O1331" s="66"/>
      <c r="P1331" s="66"/>
      <c r="Q1331" s="66"/>
      <c r="R1331" s="66"/>
      <c r="S1331" s="66"/>
      <c r="T1331" s="67"/>
      <c r="U1331" s="36"/>
      <c r="V1331" s="36"/>
      <c r="W1331" s="36"/>
      <c r="X1331" s="36"/>
      <c r="Y1331" s="36"/>
      <c r="Z1331" s="36"/>
      <c r="AA1331" s="36"/>
      <c r="AB1331" s="36"/>
      <c r="AC1331" s="36"/>
      <c r="AD1331" s="36"/>
      <c r="AE1331" s="36"/>
      <c r="AT1331" s="19" t="s">
        <v>276</v>
      </c>
      <c r="AU1331" s="19" t="s">
        <v>82</v>
      </c>
    </row>
    <row r="1332" spans="1:65" s="13" customFormat="1" x14ac:dyDescent="0.2">
      <c r="B1332" s="212"/>
      <c r="C1332" s="213"/>
      <c r="D1332" s="208" t="s">
        <v>278</v>
      </c>
      <c r="E1332" s="214" t="s">
        <v>21</v>
      </c>
      <c r="F1332" s="215" t="s">
        <v>1616</v>
      </c>
      <c r="G1332" s="213"/>
      <c r="H1332" s="214" t="s">
        <v>21</v>
      </c>
      <c r="I1332" s="216"/>
      <c r="J1332" s="213"/>
      <c r="K1332" s="213"/>
      <c r="L1332" s="217"/>
      <c r="M1332" s="218"/>
      <c r="N1332" s="219"/>
      <c r="O1332" s="219"/>
      <c r="P1332" s="219"/>
      <c r="Q1332" s="219"/>
      <c r="R1332" s="219"/>
      <c r="S1332" s="219"/>
      <c r="T1332" s="220"/>
      <c r="AT1332" s="221" t="s">
        <v>278</v>
      </c>
      <c r="AU1332" s="221" t="s">
        <v>82</v>
      </c>
      <c r="AV1332" s="13" t="s">
        <v>80</v>
      </c>
      <c r="AW1332" s="13" t="s">
        <v>35</v>
      </c>
      <c r="AX1332" s="13" t="s">
        <v>73</v>
      </c>
      <c r="AY1332" s="221" t="s">
        <v>267</v>
      </c>
    </row>
    <row r="1333" spans="1:65" s="14" customFormat="1" x14ac:dyDescent="0.2">
      <c r="B1333" s="222"/>
      <c r="C1333" s="223"/>
      <c r="D1333" s="208" t="s">
        <v>278</v>
      </c>
      <c r="E1333" s="224" t="s">
        <v>21</v>
      </c>
      <c r="F1333" s="225" t="s">
        <v>205</v>
      </c>
      <c r="G1333" s="223"/>
      <c r="H1333" s="226">
        <v>422.00299999999999</v>
      </c>
      <c r="I1333" s="227"/>
      <c r="J1333" s="223"/>
      <c r="K1333" s="223"/>
      <c r="L1333" s="228"/>
      <c r="M1333" s="229"/>
      <c r="N1333" s="230"/>
      <c r="O1333" s="230"/>
      <c r="P1333" s="230"/>
      <c r="Q1333" s="230"/>
      <c r="R1333" s="230"/>
      <c r="S1333" s="230"/>
      <c r="T1333" s="231"/>
      <c r="AT1333" s="232" t="s">
        <v>278</v>
      </c>
      <c r="AU1333" s="232" t="s">
        <v>82</v>
      </c>
      <c r="AV1333" s="14" t="s">
        <v>82</v>
      </c>
      <c r="AW1333" s="14" t="s">
        <v>35</v>
      </c>
      <c r="AX1333" s="14" t="s">
        <v>73</v>
      </c>
      <c r="AY1333" s="232" t="s">
        <v>267</v>
      </c>
    </row>
    <row r="1334" spans="1:65" s="14" customFormat="1" x14ac:dyDescent="0.2">
      <c r="B1334" s="222"/>
      <c r="C1334" s="223"/>
      <c r="D1334" s="208" t="s">
        <v>278</v>
      </c>
      <c r="E1334" s="224" t="s">
        <v>21</v>
      </c>
      <c r="F1334" s="225" t="s">
        <v>208</v>
      </c>
      <c r="G1334" s="223"/>
      <c r="H1334" s="226">
        <v>37.554000000000002</v>
      </c>
      <c r="I1334" s="227"/>
      <c r="J1334" s="223"/>
      <c r="K1334" s="223"/>
      <c r="L1334" s="228"/>
      <c r="M1334" s="229"/>
      <c r="N1334" s="230"/>
      <c r="O1334" s="230"/>
      <c r="P1334" s="230"/>
      <c r="Q1334" s="230"/>
      <c r="R1334" s="230"/>
      <c r="S1334" s="230"/>
      <c r="T1334" s="231"/>
      <c r="AT1334" s="232" t="s">
        <v>278</v>
      </c>
      <c r="AU1334" s="232" t="s">
        <v>82</v>
      </c>
      <c r="AV1334" s="14" t="s">
        <v>82</v>
      </c>
      <c r="AW1334" s="14" t="s">
        <v>35</v>
      </c>
      <c r="AX1334" s="14" t="s">
        <v>73</v>
      </c>
      <c r="AY1334" s="232" t="s">
        <v>267</v>
      </c>
    </row>
    <row r="1335" spans="1:65" s="16" customFormat="1" x14ac:dyDescent="0.2">
      <c r="B1335" s="244"/>
      <c r="C1335" s="245"/>
      <c r="D1335" s="208" t="s">
        <v>278</v>
      </c>
      <c r="E1335" s="246" t="s">
        <v>21</v>
      </c>
      <c r="F1335" s="247" t="s">
        <v>355</v>
      </c>
      <c r="G1335" s="245"/>
      <c r="H1335" s="248">
        <v>459.55700000000002</v>
      </c>
      <c r="I1335" s="249"/>
      <c r="J1335" s="245"/>
      <c r="K1335" s="245"/>
      <c r="L1335" s="250"/>
      <c r="M1335" s="251"/>
      <c r="N1335" s="252"/>
      <c r="O1335" s="252"/>
      <c r="P1335" s="252"/>
      <c r="Q1335" s="252"/>
      <c r="R1335" s="252"/>
      <c r="S1335" s="252"/>
      <c r="T1335" s="253"/>
      <c r="AT1335" s="254" t="s">
        <v>278</v>
      </c>
      <c r="AU1335" s="254" t="s">
        <v>82</v>
      </c>
      <c r="AV1335" s="16" t="s">
        <v>274</v>
      </c>
      <c r="AW1335" s="16" t="s">
        <v>35</v>
      </c>
      <c r="AX1335" s="16" t="s">
        <v>80</v>
      </c>
      <c r="AY1335" s="254" t="s">
        <v>267</v>
      </c>
    </row>
    <row r="1336" spans="1:65" s="2" customFormat="1" ht="16.5" customHeight="1" x14ac:dyDescent="0.2">
      <c r="A1336" s="36"/>
      <c r="B1336" s="37"/>
      <c r="C1336" s="195" t="s">
        <v>1617</v>
      </c>
      <c r="D1336" s="195" t="s">
        <v>269</v>
      </c>
      <c r="E1336" s="196" t="s">
        <v>1618</v>
      </c>
      <c r="F1336" s="197" t="s">
        <v>1619</v>
      </c>
      <c r="G1336" s="198" t="s">
        <v>272</v>
      </c>
      <c r="H1336" s="199">
        <v>459.55700000000002</v>
      </c>
      <c r="I1336" s="200"/>
      <c r="J1336" s="201">
        <f>ROUND(I1336*H1336,2)</f>
        <v>0</v>
      </c>
      <c r="K1336" s="197" t="s">
        <v>273</v>
      </c>
      <c r="L1336" s="41"/>
      <c r="M1336" s="202" t="s">
        <v>21</v>
      </c>
      <c r="N1336" s="203" t="s">
        <v>44</v>
      </c>
      <c r="O1336" s="66"/>
      <c r="P1336" s="204">
        <f>O1336*H1336</f>
        <v>0</v>
      </c>
      <c r="Q1336" s="204">
        <v>0</v>
      </c>
      <c r="R1336" s="204">
        <f>Q1336*H1336</f>
        <v>0</v>
      </c>
      <c r="S1336" s="204">
        <v>0</v>
      </c>
      <c r="T1336" s="205">
        <f>S1336*H1336</f>
        <v>0</v>
      </c>
      <c r="U1336" s="36"/>
      <c r="V1336" s="36"/>
      <c r="W1336" s="36"/>
      <c r="X1336" s="36"/>
      <c r="Y1336" s="36"/>
      <c r="Z1336" s="36"/>
      <c r="AA1336" s="36"/>
      <c r="AB1336" s="36"/>
      <c r="AC1336" s="36"/>
      <c r="AD1336" s="36"/>
      <c r="AE1336" s="36"/>
      <c r="AR1336" s="206" t="s">
        <v>441</v>
      </c>
      <c r="AT1336" s="206" t="s">
        <v>269</v>
      </c>
      <c r="AU1336" s="206" t="s">
        <v>82</v>
      </c>
      <c r="AY1336" s="19" t="s">
        <v>267</v>
      </c>
      <c r="BE1336" s="207">
        <f>IF(N1336="základní",J1336,0)</f>
        <v>0</v>
      </c>
      <c r="BF1336" s="207">
        <f>IF(N1336="snížená",J1336,0)</f>
        <v>0</v>
      </c>
      <c r="BG1336" s="207">
        <f>IF(N1336="zákl. přenesená",J1336,0)</f>
        <v>0</v>
      </c>
      <c r="BH1336" s="207">
        <f>IF(N1336="sníž. přenesená",J1336,0)</f>
        <v>0</v>
      </c>
      <c r="BI1336" s="207">
        <f>IF(N1336="nulová",J1336,0)</f>
        <v>0</v>
      </c>
      <c r="BJ1336" s="19" t="s">
        <v>80</v>
      </c>
      <c r="BK1336" s="207">
        <f>ROUND(I1336*H1336,2)</f>
        <v>0</v>
      </c>
      <c r="BL1336" s="19" t="s">
        <v>441</v>
      </c>
      <c r="BM1336" s="206" t="s">
        <v>1620</v>
      </c>
    </row>
    <row r="1337" spans="1:65" s="2" customFormat="1" ht="39" x14ac:dyDescent="0.2">
      <c r="A1337" s="36"/>
      <c r="B1337" s="37"/>
      <c r="C1337" s="38"/>
      <c r="D1337" s="208" t="s">
        <v>276</v>
      </c>
      <c r="E1337" s="38"/>
      <c r="F1337" s="209" t="s">
        <v>1615</v>
      </c>
      <c r="G1337" s="38"/>
      <c r="H1337" s="38"/>
      <c r="I1337" s="118"/>
      <c r="J1337" s="38"/>
      <c r="K1337" s="38"/>
      <c r="L1337" s="41"/>
      <c r="M1337" s="210"/>
      <c r="N1337" s="211"/>
      <c r="O1337" s="66"/>
      <c r="P1337" s="66"/>
      <c r="Q1337" s="66"/>
      <c r="R1337" s="66"/>
      <c r="S1337" s="66"/>
      <c r="T1337" s="67"/>
      <c r="U1337" s="36"/>
      <c r="V1337" s="36"/>
      <c r="W1337" s="36"/>
      <c r="X1337" s="36"/>
      <c r="Y1337" s="36"/>
      <c r="Z1337" s="36"/>
      <c r="AA1337" s="36"/>
      <c r="AB1337" s="36"/>
      <c r="AC1337" s="36"/>
      <c r="AD1337" s="36"/>
      <c r="AE1337" s="36"/>
      <c r="AT1337" s="19" t="s">
        <v>276</v>
      </c>
      <c r="AU1337" s="19" t="s">
        <v>82</v>
      </c>
    </row>
    <row r="1338" spans="1:65" s="13" customFormat="1" x14ac:dyDescent="0.2">
      <c r="B1338" s="212"/>
      <c r="C1338" s="213"/>
      <c r="D1338" s="208" t="s">
        <v>278</v>
      </c>
      <c r="E1338" s="214" t="s">
        <v>21</v>
      </c>
      <c r="F1338" s="215" t="s">
        <v>1616</v>
      </c>
      <c r="G1338" s="213"/>
      <c r="H1338" s="214" t="s">
        <v>21</v>
      </c>
      <c r="I1338" s="216"/>
      <c r="J1338" s="213"/>
      <c r="K1338" s="213"/>
      <c r="L1338" s="217"/>
      <c r="M1338" s="218"/>
      <c r="N1338" s="219"/>
      <c r="O1338" s="219"/>
      <c r="P1338" s="219"/>
      <c r="Q1338" s="219"/>
      <c r="R1338" s="219"/>
      <c r="S1338" s="219"/>
      <c r="T1338" s="220"/>
      <c r="AT1338" s="221" t="s">
        <v>278</v>
      </c>
      <c r="AU1338" s="221" t="s">
        <v>82</v>
      </c>
      <c r="AV1338" s="13" t="s">
        <v>80</v>
      </c>
      <c r="AW1338" s="13" t="s">
        <v>35</v>
      </c>
      <c r="AX1338" s="13" t="s">
        <v>73</v>
      </c>
      <c r="AY1338" s="221" t="s">
        <v>267</v>
      </c>
    </row>
    <row r="1339" spans="1:65" s="14" customFormat="1" x14ac:dyDescent="0.2">
      <c r="B1339" s="222"/>
      <c r="C1339" s="223"/>
      <c r="D1339" s="208" t="s">
        <v>278</v>
      </c>
      <c r="E1339" s="224" t="s">
        <v>21</v>
      </c>
      <c r="F1339" s="225" t="s">
        <v>205</v>
      </c>
      <c r="G1339" s="223"/>
      <c r="H1339" s="226">
        <v>422.00299999999999</v>
      </c>
      <c r="I1339" s="227"/>
      <c r="J1339" s="223"/>
      <c r="K1339" s="223"/>
      <c r="L1339" s="228"/>
      <c r="M1339" s="229"/>
      <c r="N1339" s="230"/>
      <c r="O1339" s="230"/>
      <c r="P1339" s="230"/>
      <c r="Q1339" s="230"/>
      <c r="R1339" s="230"/>
      <c r="S1339" s="230"/>
      <c r="T1339" s="231"/>
      <c r="AT1339" s="232" t="s">
        <v>278</v>
      </c>
      <c r="AU1339" s="232" t="s">
        <v>82</v>
      </c>
      <c r="AV1339" s="14" t="s">
        <v>82</v>
      </c>
      <c r="AW1339" s="14" t="s">
        <v>35</v>
      </c>
      <c r="AX1339" s="14" t="s">
        <v>73</v>
      </c>
      <c r="AY1339" s="232" t="s">
        <v>267</v>
      </c>
    </row>
    <row r="1340" spans="1:65" s="14" customFormat="1" x14ac:dyDescent="0.2">
      <c r="B1340" s="222"/>
      <c r="C1340" s="223"/>
      <c r="D1340" s="208" t="s">
        <v>278</v>
      </c>
      <c r="E1340" s="224" t="s">
        <v>21</v>
      </c>
      <c r="F1340" s="225" t="s">
        <v>208</v>
      </c>
      <c r="G1340" s="223"/>
      <c r="H1340" s="226">
        <v>37.554000000000002</v>
      </c>
      <c r="I1340" s="227"/>
      <c r="J1340" s="223"/>
      <c r="K1340" s="223"/>
      <c r="L1340" s="228"/>
      <c r="M1340" s="229"/>
      <c r="N1340" s="230"/>
      <c r="O1340" s="230"/>
      <c r="P1340" s="230"/>
      <c r="Q1340" s="230"/>
      <c r="R1340" s="230"/>
      <c r="S1340" s="230"/>
      <c r="T1340" s="231"/>
      <c r="AT1340" s="232" t="s">
        <v>278</v>
      </c>
      <c r="AU1340" s="232" t="s">
        <v>82</v>
      </c>
      <c r="AV1340" s="14" t="s">
        <v>82</v>
      </c>
      <c r="AW1340" s="14" t="s">
        <v>35</v>
      </c>
      <c r="AX1340" s="14" t="s">
        <v>73</v>
      </c>
      <c r="AY1340" s="232" t="s">
        <v>267</v>
      </c>
    </row>
    <row r="1341" spans="1:65" s="16" customFormat="1" x14ac:dyDescent="0.2">
      <c r="B1341" s="244"/>
      <c r="C1341" s="245"/>
      <c r="D1341" s="208" t="s">
        <v>278</v>
      </c>
      <c r="E1341" s="246" t="s">
        <v>21</v>
      </c>
      <c r="F1341" s="247" t="s">
        <v>355</v>
      </c>
      <c r="G1341" s="245"/>
      <c r="H1341" s="248">
        <v>459.55700000000002</v>
      </c>
      <c r="I1341" s="249"/>
      <c r="J1341" s="245"/>
      <c r="K1341" s="245"/>
      <c r="L1341" s="250"/>
      <c r="M1341" s="251"/>
      <c r="N1341" s="252"/>
      <c r="O1341" s="252"/>
      <c r="P1341" s="252"/>
      <c r="Q1341" s="252"/>
      <c r="R1341" s="252"/>
      <c r="S1341" s="252"/>
      <c r="T1341" s="253"/>
      <c r="AT1341" s="254" t="s">
        <v>278</v>
      </c>
      <c r="AU1341" s="254" t="s">
        <v>82</v>
      </c>
      <c r="AV1341" s="16" t="s">
        <v>274</v>
      </c>
      <c r="AW1341" s="16" t="s">
        <v>35</v>
      </c>
      <c r="AX1341" s="16" t="s">
        <v>80</v>
      </c>
      <c r="AY1341" s="254" t="s">
        <v>267</v>
      </c>
    </row>
    <row r="1342" spans="1:65" s="2" customFormat="1" ht="16.5" customHeight="1" x14ac:dyDescent="0.2">
      <c r="A1342" s="36"/>
      <c r="B1342" s="37"/>
      <c r="C1342" s="255" t="s">
        <v>1621</v>
      </c>
      <c r="D1342" s="255" t="s">
        <v>751</v>
      </c>
      <c r="E1342" s="256" t="s">
        <v>1622</v>
      </c>
      <c r="F1342" s="257" t="s">
        <v>1623</v>
      </c>
      <c r="G1342" s="258" t="s">
        <v>272</v>
      </c>
      <c r="H1342" s="259">
        <v>965.06899999999996</v>
      </c>
      <c r="I1342" s="260"/>
      <c r="J1342" s="261">
        <f>ROUND(I1342*H1342,2)</f>
        <v>0</v>
      </c>
      <c r="K1342" s="257" t="s">
        <v>273</v>
      </c>
      <c r="L1342" s="262"/>
      <c r="M1342" s="263" t="s">
        <v>21</v>
      </c>
      <c r="N1342" s="264" t="s">
        <v>44</v>
      </c>
      <c r="O1342" s="66"/>
      <c r="P1342" s="204">
        <f>O1342*H1342</f>
        <v>0</v>
      </c>
      <c r="Q1342" s="204">
        <v>2.9999999999999997E-4</v>
      </c>
      <c r="R1342" s="204">
        <f>Q1342*H1342</f>
        <v>0.28952069999999996</v>
      </c>
      <c r="S1342" s="204">
        <v>0</v>
      </c>
      <c r="T1342" s="205">
        <f>S1342*H1342</f>
        <v>0</v>
      </c>
      <c r="U1342" s="36"/>
      <c r="V1342" s="36"/>
      <c r="W1342" s="36"/>
      <c r="X1342" s="36"/>
      <c r="Y1342" s="36"/>
      <c r="Z1342" s="36"/>
      <c r="AA1342" s="36"/>
      <c r="AB1342" s="36"/>
      <c r="AC1342" s="36"/>
      <c r="AD1342" s="36"/>
      <c r="AE1342" s="36"/>
      <c r="AR1342" s="206" t="s">
        <v>696</v>
      </c>
      <c r="AT1342" s="206" t="s">
        <v>751</v>
      </c>
      <c r="AU1342" s="206" t="s">
        <v>82</v>
      </c>
      <c r="AY1342" s="19" t="s">
        <v>267</v>
      </c>
      <c r="BE1342" s="207">
        <f>IF(N1342="základní",J1342,0)</f>
        <v>0</v>
      </c>
      <c r="BF1342" s="207">
        <f>IF(N1342="snížená",J1342,0)</f>
        <v>0</v>
      </c>
      <c r="BG1342" s="207">
        <f>IF(N1342="zákl. přenesená",J1342,0)</f>
        <v>0</v>
      </c>
      <c r="BH1342" s="207">
        <f>IF(N1342="sníž. přenesená",J1342,0)</f>
        <v>0</v>
      </c>
      <c r="BI1342" s="207">
        <f>IF(N1342="nulová",J1342,0)</f>
        <v>0</v>
      </c>
      <c r="BJ1342" s="19" t="s">
        <v>80</v>
      </c>
      <c r="BK1342" s="207">
        <f>ROUND(I1342*H1342,2)</f>
        <v>0</v>
      </c>
      <c r="BL1342" s="19" t="s">
        <v>441</v>
      </c>
      <c r="BM1342" s="206" t="s">
        <v>1624</v>
      </c>
    </row>
    <row r="1343" spans="1:65" s="14" customFormat="1" x14ac:dyDescent="0.2">
      <c r="B1343" s="222"/>
      <c r="C1343" s="223"/>
      <c r="D1343" s="208" t="s">
        <v>278</v>
      </c>
      <c r="E1343" s="224" t="s">
        <v>21</v>
      </c>
      <c r="F1343" s="225" t="s">
        <v>1625</v>
      </c>
      <c r="G1343" s="223"/>
      <c r="H1343" s="226">
        <v>886.20600000000002</v>
      </c>
      <c r="I1343" s="227"/>
      <c r="J1343" s="223"/>
      <c r="K1343" s="223"/>
      <c r="L1343" s="228"/>
      <c r="M1343" s="229"/>
      <c r="N1343" s="230"/>
      <c r="O1343" s="230"/>
      <c r="P1343" s="230"/>
      <c r="Q1343" s="230"/>
      <c r="R1343" s="230"/>
      <c r="S1343" s="230"/>
      <c r="T1343" s="231"/>
      <c r="AT1343" s="232" t="s">
        <v>278</v>
      </c>
      <c r="AU1343" s="232" t="s">
        <v>82</v>
      </c>
      <c r="AV1343" s="14" t="s">
        <v>82</v>
      </c>
      <c r="AW1343" s="14" t="s">
        <v>35</v>
      </c>
      <c r="AX1343" s="14" t="s">
        <v>73</v>
      </c>
      <c r="AY1343" s="232" t="s">
        <v>267</v>
      </c>
    </row>
    <row r="1344" spans="1:65" s="14" customFormat="1" x14ac:dyDescent="0.2">
      <c r="B1344" s="222"/>
      <c r="C1344" s="223"/>
      <c r="D1344" s="208" t="s">
        <v>278</v>
      </c>
      <c r="E1344" s="224" t="s">
        <v>21</v>
      </c>
      <c r="F1344" s="225" t="s">
        <v>1626</v>
      </c>
      <c r="G1344" s="223"/>
      <c r="H1344" s="226">
        <v>78.863</v>
      </c>
      <c r="I1344" s="227"/>
      <c r="J1344" s="223"/>
      <c r="K1344" s="223"/>
      <c r="L1344" s="228"/>
      <c r="M1344" s="229"/>
      <c r="N1344" s="230"/>
      <c r="O1344" s="230"/>
      <c r="P1344" s="230"/>
      <c r="Q1344" s="230"/>
      <c r="R1344" s="230"/>
      <c r="S1344" s="230"/>
      <c r="T1344" s="231"/>
      <c r="AT1344" s="232" t="s">
        <v>278</v>
      </c>
      <c r="AU1344" s="232" t="s">
        <v>82</v>
      </c>
      <c r="AV1344" s="14" t="s">
        <v>82</v>
      </c>
      <c r="AW1344" s="14" t="s">
        <v>35</v>
      </c>
      <c r="AX1344" s="14" t="s">
        <v>73</v>
      </c>
      <c r="AY1344" s="232" t="s">
        <v>267</v>
      </c>
    </row>
    <row r="1345" spans="1:65" s="16" customFormat="1" x14ac:dyDescent="0.2">
      <c r="B1345" s="244"/>
      <c r="C1345" s="245"/>
      <c r="D1345" s="208" t="s">
        <v>278</v>
      </c>
      <c r="E1345" s="246" t="s">
        <v>21</v>
      </c>
      <c r="F1345" s="247" t="s">
        <v>355</v>
      </c>
      <c r="G1345" s="245"/>
      <c r="H1345" s="248">
        <v>965.06899999999996</v>
      </c>
      <c r="I1345" s="249"/>
      <c r="J1345" s="245"/>
      <c r="K1345" s="245"/>
      <c r="L1345" s="250"/>
      <c r="M1345" s="251"/>
      <c r="N1345" s="252"/>
      <c r="O1345" s="252"/>
      <c r="P1345" s="252"/>
      <c r="Q1345" s="252"/>
      <c r="R1345" s="252"/>
      <c r="S1345" s="252"/>
      <c r="T1345" s="253"/>
      <c r="AT1345" s="254" t="s">
        <v>278</v>
      </c>
      <c r="AU1345" s="254" t="s">
        <v>82</v>
      </c>
      <c r="AV1345" s="16" t="s">
        <v>274</v>
      </c>
      <c r="AW1345" s="16" t="s">
        <v>35</v>
      </c>
      <c r="AX1345" s="16" t="s">
        <v>80</v>
      </c>
      <c r="AY1345" s="254" t="s">
        <v>267</v>
      </c>
    </row>
    <row r="1346" spans="1:65" s="2" customFormat="1" ht="21.75" customHeight="1" x14ac:dyDescent="0.2">
      <c r="A1346" s="36"/>
      <c r="B1346" s="37"/>
      <c r="C1346" s="195" t="s">
        <v>1627</v>
      </c>
      <c r="D1346" s="195" t="s">
        <v>269</v>
      </c>
      <c r="E1346" s="196" t="s">
        <v>1628</v>
      </c>
      <c r="F1346" s="197" t="s">
        <v>1629</v>
      </c>
      <c r="G1346" s="198" t="s">
        <v>395</v>
      </c>
      <c r="H1346" s="199">
        <v>4.3819999999999997</v>
      </c>
      <c r="I1346" s="200"/>
      <c r="J1346" s="201">
        <f>ROUND(I1346*H1346,2)</f>
        <v>0</v>
      </c>
      <c r="K1346" s="197" t="s">
        <v>273</v>
      </c>
      <c r="L1346" s="41"/>
      <c r="M1346" s="202" t="s">
        <v>21</v>
      </c>
      <c r="N1346" s="203" t="s">
        <v>44</v>
      </c>
      <c r="O1346" s="66"/>
      <c r="P1346" s="204">
        <f>O1346*H1346</f>
        <v>0</v>
      </c>
      <c r="Q1346" s="204">
        <v>0</v>
      </c>
      <c r="R1346" s="204">
        <f>Q1346*H1346</f>
        <v>0</v>
      </c>
      <c r="S1346" s="204">
        <v>0</v>
      </c>
      <c r="T1346" s="205">
        <f>S1346*H1346</f>
        <v>0</v>
      </c>
      <c r="U1346" s="36"/>
      <c r="V1346" s="36"/>
      <c r="W1346" s="36"/>
      <c r="X1346" s="36"/>
      <c r="Y1346" s="36"/>
      <c r="Z1346" s="36"/>
      <c r="AA1346" s="36"/>
      <c r="AB1346" s="36"/>
      <c r="AC1346" s="36"/>
      <c r="AD1346" s="36"/>
      <c r="AE1346" s="36"/>
      <c r="AR1346" s="206" t="s">
        <v>441</v>
      </c>
      <c r="AT1346" s="206" t="s">
        <v>269</v>
      </c>
      <c r="AU1346" s="206" t="s">
        <v>82</v>
      </c>
      <c r="AY1346" s="19" t="s">
        <v>267</v>
      </c>
      <c r="BE1346" s="207">
        <f>IF(N1346="základní",J1346,0)</f>
        <v>0</v>
      </c>
      <c r="BF1346" s="207">
        <f>IF(N1346="snížená",J1346,0)</f>
        <v>0</v>
      </c>
      <c r="BG1346" s="207">
        <f>IF(N1346="zákl. přenesená",J1346,0)</f>
        <v>0</v>
      </c>
      <c r="BH1346" s="207">
        <f>IF(N1346="sníž. přenesená",J1346,0)</f>
        <v>0</v>
      </c>
      <c r="BI1346" s="207">
        <f>IF(N1346="nulová",J1346,0)</f>
        <v>0</v>
      </c>
      <c r="BJ1346" s="19" t="s">
        <v>80</v>
      </c>
      <c r="BK1346" s="207">
        <f>ROUND(I1346*H1346,2)</f>
        <v>0</v>
      </c>
      <c r="BL1346" s="19" t="s">
        <v>441</v>
      </c>
      <c r="BM1346" s="206" t="s">
        <v>1630</v>
      </c>
    </row>
    <row r="1347" spans="1:65" s="2" customFormat="1" ht="78" x14ac:dyDescent="0.2">
      <c r="A1347" s="36"/>
      <c r="B1347" s="37"/>
      <c r="C1347" s="38"/>
      <c r="D1347" s="208" t="s">
        <v>276</v>
      </c>
      <c r="E1347" s="38"/>
      <c r="F1347" s="209" t="s">
        <v>1631</v>
      </c>
      <c r="G1347" s="38"/>
      <c r="H1347" s="38"/>
      <c r="I1347" s="118"/>
      <c r="J1347" s="38"/>
      <c r="K1347" s="38"/>
      <c r="L1347" s="41"/>
      <c r="M1347" s="210"/>
      <c r="N1347" s="211"/>
      <c r="O1347" s="66"/>
      <c r="P1347" s="66"/>
      <c r="Q1347" s="66"/>
      <c r="R1347" s="66"/>
      <c r="S1347" s="66"/>
      <c r="T1347" s="67"/>
      <c r="U1347" s="36"/>
      <c r="V1347" s="36"/>
      <c r="W1347" s="36"/>
      <c r="X1347" s="36"/>
      <c r="Y1347" s="36"/>
      <c r="Z1347" s="36"/>
      <c r="AA1347" s="36"/>
      <c r="AB1347" s="36"/>
      <c r="AC1347" s="36"/>
      <c r="AD1347" s="36"/>
      <c r="AE1347" s="36"/>
      <c r="AT1347" s="19" t="s">
        <v>276</v>
      </c>
      <c r="AU1347" s="19" t="s">
        <v>82</v>
      </c>
    </row>
    <row r="1348" spans="1:65" s="12" customFormat="1" ht="22.9" customHeight="1" x14ac:dyDescent="0.2">
      <c r="B1348" s="179"/>
      <c r="C1348" s="180"/>
      <c r="D1348" s="181" t="s">
        <v>72</v>
      </c>
      <c r="E1348" s="193" t="s">
        <v>1632</v>
      </c>
      <c r="F1348" s="193" t="s">
        <v>1633</v>
      </c>
      <c r="G1348" s="180"/>
      <c r="H1348" s="180"/>
      <c r="I1348" s="183"/>
      <c r="J1348" s="194">
        <f>BK1348</f>
        <v>0</v>
      </c>
      <c r="K1348" s="180"/>
      <c r="L1348" s="185"/>
      <c r="M1348" s="186"/>
      <c r="N1348" s="187"/>
      <c r="O1348" s="187"/>
      <c r="P1348" s="188">
        <f>SUM(P1349:P1412)</f>
        <v>0</v>
      </c>
      <c r="Q1348" s="187"/>
      <c r="R1348" s="188">
        <f>SUM(R1349:R1412)</f>
        <v>10.1391253</v>
      </c>
      <c r="S1348" s="187"/>
      <c r="T1348" s="189">
        <f>SUM(T1349:T1412)</f>
        <v>0</v>
      </c>
      <c r="AR1348" s="190" t="s">
        <v>82</v>
      </c>
      <c r="AT1348" s="191" t="s">
        <v>72</v>
      </c>
      <c r="AU1348" s="191" t="s">
        <v>80</v>
      </c>
      <c r="AY1348" s="190" t="s">
        <v>267</v>
      </c>
      <c r="BK1348" s="192">
        <f>SUM(BK1349:BK1412)</f>
        <v>0</v>
      </c>
    </row>
    <row r="1349" spans="1:65" s="2" customFormat="1" ht="21.75" customHeight="1" x14ac:dyDescent="0.2">
      <c r="A1349" s="36"/>
      <c r="B1349" s="37"/>
      <c r="C1349" s="195" t="s">
        <v>1634</v>
      </c>
      <c r="D1349" s="195" t="s">
        <v>269</v>
      </c>
      <c r="E1349" s="196" t="s">
        <v>1635</v>
      </c>
      <c r="F1349" s="197" t="s">
        <v>1636</v>
      </c>
      <c r="G1349" s="198" t="s">
        <v>272</v>
      </c>
      <c r="H1349" s="199">
        <v>275.83</v>
      </c>
      <c r="I1349" s="200"/>
      <c r="J1349" s="201">
        <f>ROUND(I1349*H1349,2)</f>
        <v>0</v>
      </c>
      <c r="K1349" s="197" t="s">
        <v>273</v>
      </c>
      <c r="L1349" s="41"/>
      <c r="M1349" s="202" t="s">
        <v>21</v>
      </c>
      <c r="N1349" s="203" t="s">
        <v>44</v>
      </c>
      <c r="O1349" s="66"/>
      <c r="P1349" s="204">
        <f>O1349*H1349</f>
        <v>0</v>
      </c>
      <c r="Q1349" s="204">
        <v>0</v>
      </c>
      <c r="R1349" s="204">
        <f>Q1349*H1349</f>
        <v>0</v>
      </c>
      <c r="S1349" s="204">
        <v>0</v>
      </c>
      <c r="T1349" s="205">
        <f>S1349*H1349</f>
        <v>0</v>
      </c>
      <c r="U1349" s="36"/>
      <c r="V1349" s="36"/>
      <c r="W1349" s="36"/>
      <c r="X1349" s="36"/>
      <c r="Y1349" s="36"/>
      <c r="Z1349" s="36"/>
      <c r="AA1349" s="36"/>
      <c r="AB1349" s="36"/>
      <c r="AC1349" s="36"/>
      <c r="AD1349" s="36"/>
      <c r="AE1349" s="36"/>
      <c r="AR1349" s="206" t="s">
        <v>274</v>
      </c>
      <c r="AT1349" s="206" t="s">
        <v>269</v>
      </c>
      <c r="AU1349" s="206" t="s">
        <v>82</v>
      </c>
      <c r="AY1349" s="19" t="s">
        <v>267</v>
      </c>
      <c r="BE1349" s="207">
        <f>IF(N1349="základní",J1349,0)</f>
        <v>0</v>
      </c>
      <c r="BF1349" s="207">
        <f>IF(N1349="snížená",J1349,0)</f>
        <v>0</v>
      </c>
      <c r="BG1349" s="207">
        <f>IF(N1349="zákl. přenesená",J1349,0)</f>
        <v>0</v>
      </c>
      <c r="BH1349" s="207">
        <f>IF(N1349="sníž. přenesená",J1349,0)</f>
        <v>0</v>
      </c>
      <c r="BI1349" s="207">
        <f>IF(N1349="nulová",J1349,0)</f>
        <v>0</v>
      </c>
      <c r="BJ1349" s="19" t="s">
        <v>80</v>
      </c>
      <c r="BK1349" s="207">
        <f>ROUND(I1349*H1349,2)</f>
        <v>0</v>
      </c>
      <c r="BL1349" s="19" t="s">
        <v>274</v>
      </c>
      <c r="BM1349" s="206" t="s">
        <v>1637</v>
      </c>
    </row>
    <row r="1350" spans="1:65" s="2" customFormat="1" ht="39" x14ac:dyDescent="0.2">
      <c r="A1350" s="36"/>
      <c r="B1350" s="37"/>
      <c r="C1350" s="38"/>
      <c r="D1350" s="208" t="s">
        <v>276</v>
      </c>
      <c r="E1350" s="38"/>
      <c r="F1350" s="209" t="s">
        <v>1638</v>
      </c>
      <c r="G1350" s="38"/>
      <c r="H1350" s="38"/>
      <c r="I1350" s="118"/>
      <c r="J1350" s="38"/>
      <c r="K1350" s="38"/>
      <c r="L1350" s="41"/>
      <c r="M1350" s="210"/>
      <c r="N1350" s="211"/>
      <c r="O1350" s="66"/>
      <c r="P1350" s="66"/>
      <c r="Q1350" s="66"/>
      <c r="R1350" s="66"/>
      <c r="S1350" s="66"/>
      <c r="T1350" s="67"/>
      <c r="U1350" s="36"/>
      <c r="V1350" s="36"/>
      <c r="W1350" s="36"/>
      <c r="X1350" s="36"/>
      <c r="Y1350" s="36"/>
      <c r="Z1350" s="36"/>
      <c r="AA1350" s="36"/>
      <c r="AB1350" s="36"/>
      <c r="AC1350" s="36"/>
      <c r="AD1350" s="36"/>
      <c r="AE1350" s="36"/>
      <c r="AT1350" s="19" t="s">
        <v>276</v>
      </c>
      <c r="AU1350" s="19" t="s">
        <v>82</v>
      </c>
    </row>
    <row r="1351" spans="1:65" s="13" customFormat="1" x14ac:dyDescent="0.2">
      <c r="B1351" s="212"/>
      <c r="C1351" s="213"/>
      <c r="D1351" s="208" t="s">
        <v>278</v>
      </c>
      <c r="E1351" s="214" t="s">
        <v>21</v>
      </c>
      <c r="F1351" s="215" t="s">
        <v>1639</v>
      </c>
      <c r="G1351" s="213"/>
      <c r="H1351" s="214" t="s">
        <v>21</v>
      </c>
      <c r="I1351" s="216"/>
      <c r="J1351" s="213"/>
      <c r="K1351" s="213"/>
      <c r="L1351" s="217"/>
      <c r="M1351" s="218"/>
      <c r="N1351" s="219"/>
      <c r="O1351" s="219"/>
      <c r="P1351" s="219"/>
      <c r="Q1351" s="219"/>
      <c r="R1351" s="219"/>
      <c r="S1351" s="219"/>
      <c r="T1351" s="220"/>
      <c r="AT1351" s="221" t="s">
        <v>278</v>
      </c>
      <c r="AU1351" s="221" t="s">
        <v>82</v>
      </c>
      <c r="AV1351" s="13" t="s">
        <v>80</v>
      </c>
      <c r="AW1351" s="13" t="s">
        <v>35</v>
      </c>
      <c r="AX1351" s="13" t="s">
        <v>73</v>
      </c>
      <c r="AY1351" s="221" t="s">
        <v>267</v>
      </c>
    </row>
    <row r="1352" spans="1:65" s="14" customFormat="1" x14ac:dyDescent="0.2">
      <c r="B1352" s="222"/>
      <c r="C1352" s="223"/>
      <c r="D1352" s="208" t="s">
        <v>278</v>
      </c>
      <c r="E1352" s="224" t="s">
        <v>21</v>
      </c>
      <c r="F1352" s="225" t="s">
        <v>156</v>
      </c>
      <c r="G1352" s="223"/>
      <c r="H1352" s="226">
        <v>50.9</v>
      </c>
      <c r="I1352" s="227"/>
      <c r="J1352" s="223"/>
      <c r="K1352" s="223"/>
      <c r="L1352" s="228"/>
      <c r="M1352" s="229"/>
      <c r="N1352" s="230"/>
      <c r="O1352" s="230"/>
      <c r="P1352" s="230"/>
      <c r="Q1352" s="230"/>
      <c r="R1352" s="230"/>
      <c r="S1352" s="230"/>
      <c r="T1352" s="231"/>
      <c r="AT1352" s="232" t="s">
        <v>278</v>
      </c>
      <c r="AU1352" s="232" t="s">
        <v>82</v>
      </c>
      <c r="AV1352" s="14" t="s">
        <v>82</v>
      </c>
      <c r="AW1352" s="14" t="s">
        <v>35</v>
      </c>
      <c r="AX1352" s="14" t="s">
        <v>73</v>
      </c>
      <c r="AY1352" s="232" t="s">
        <v>267</v>
      </c>
    </row>
    <row r="1353" spans="1:65" s="14" customFormat="1" x14ac:dyDescent="0.2">
      <c r="B1353" s="222"/>
      <c r="C1353" s="223"/>
      <c r="D1353" s="208" t="s">
        <v>278</v>
      </c>
      <c r="E1353" s="224" t="s">
        <v>21</v>
      </c>
      <c r="F1353" s="225" t="s">
        <v>160</v>
      </c>
      <c r="G1353" s="223"/>
      <c r="H1353" s="226">
        <v>44.671999999999997</v>
      </c>
      <c r="I1353" s="227"/>
      <c r="J1353" s="223"/>
      <c r="K1353" s="223"/>
      <c r="L1353" s="228"/>
      <c r="M1353" s="229"/>
      <c r="N1353" s="230"/>
      <c r="O1353" s="230"/>
      <c r="P1353" s="230"/>
      <c r="Q1353" s="230"/>
      <c r="R1353" s="230"/>
      <c r="S1353" s="230"/>
      <c r="T1353" s="231"/>
      <c r="AT1353" s="232" t="s">
        <v>278</v>
      </c>
      <c r="AU1353" s="232" t="s">
        <v>82</v>
      </c>
      <c r="AV1353" s="14" t="s">
        <v>82</v>
      </c>
      <c r="AW1353" s="14" t="s">
        <v>35</v>
      </c>
      <c r="AX1353" s="14" t="s">
        <v>73</v>
      </c>
      <c r="AY1353" s="232" t="s">
        <v>267</v>
      </c>
    </row>
    <row r="1354" spans="1:65" s="14" customFormat="1" x14ac:dyDescent="0.2">
      <c r="B1354" s="222"/>
      <c r="C1354" s="223"/>
      <c r="D1354" s="208" t="s">
        <v>278</v>
      </c>
      <c r="E1354" s="224" t="s">
        <v>21</v>
      </c>
      <c r="F1354" s="225" t="s">
        <v>164</v>
      </c>
      <c r="G1354" s="223"/>
      <c r="H1354" s="226">
        <v>6.5279999999999996</v>
      </c>
      <c r="I1354" s="227"/>
      <c r="J1354" s="223"/>
      <c r="K1354" s="223"/>
      <c r="L1354" s="228"/>
      <c r="M1354" s="229"/>
      <c r="N1354" s="230"/>
      <c r="O1354" s="230"/>
      <c r="P1354" s="230"/>
      <c r="Q1354" s="230"/>
      <c r="R1354" s="230"/>
      <c r="S1354" s="230"/>
      <c r="T1354" s="231"/>
      <c r="AT1354" s="232" t="s">
        <v>278</v>
      </c>
      <c r="AU1354" s="232" t="s">
        <v>82</v>
      </c>
      <c r="AV1354" s="14" t="s">
        <v>82</v>
      </c>
      <c r="AW1354" s="14" t="s">
        <v>35</v>
      </c>
      <c r="AX1354" s="14" t="s">
        <v>73</v>
      </c>
      <c r="AY1354" s="232" t="s">
        <v>267</v>
      </c>
    </row>
    <row r="1355" spans="1:65" s="14" customFormat="1" x14ac:dyDescent="0.2">
      <c r="B1355" s="222"/>
      <c r="C1355" s="223"/>
      <c r="D1355" s="208" t="s">
        <v>278</v>
      </c>
      <c r="E1355" s="224" t="s">
        <v>21</v>
      </c>
      <c r="F1355" s="225" t="s">
        <v>181</v>
      </c>
      <c r="G1355" s="223"/>
      <c r="H1355" s="226">
        <v>77.12</v>
      </c>
      <c r="I1355" s="227"/>
      <c r="J1355" s="223"/>
      <c r="K1355" s="223"/>
      <c r="L1355" s="228"/>
      <c r="M1355" s="229"/>
      <c r="N1355" s="230"/>
      <c r="O1355" s="230"/>
      <c r="P1355" s="230"/>
      <c r="Q1355" s="230"/>
      <c r="R1355" s="230"/>
      <c r="S1355" s="230"/>
      <c r="T1355" s="231"/>
      <c r="AT1355" s="232" t="s">
        <v>278</v>
      </c>
      <c r="AU1355" s="232" t="s">
        <v>82</v>
      </c>
      <c r="AV1355" s="14" t="s">
        <v>82</v>
      </c>
      <c r="AW1355" s="14" t="s">
        <v>35</v>
      </c>
      <c r="AX1355" s="14" t="s">
        <v>73</v>
      </c>
      <c r="AY1355" s="232" t="s">
        <v>267</v>
      </c>
    </row>
    <row r="1356" spans="1:65" s="14" customFormat="1" x14ac:dyDescent="0.2">
      <c r="B1356" s="222"/>
      <c r="C1356" s="223"/>
      <c r="D1356" s="208" t="s">
        <v>278</v>
      </c>
      <c r="E1356" s="224" t="s">
        <v>21</v>
      </c>
      <c r="F1356" s="225" t="s">
        <v>172</v>
      </c>
      <c r="G1356" s="223"/>
      <c r="H1356" s="226">
        <v>96.61</v>
      </c>
      <c r="I1356" s="227"/>
      <c r="J1356" s="223"/>
      <c r="K1356" s="223"/>
      <c r="L1356" s="228"/>
      <c r="M1356" s="229"/>
      <c r="N1356" s="230"/>
      <c r="O1356" s="230"/>
      <c r="P1356" s="230"/>
      <c r="Q1356" s="230"/>
      <c r="R1356" s="230"/>
      <c r="S1356" s="230"/>
      <c r="T1356" s="231"/>
      <c r="AT1356" s="232" t="s">
        <v>278</v>
      </c>
      <c r="AU1356" s="232" t="s">
        <v>82</v>
      </c>
      <c r="AV1356" s="14" t="s">
        <v>82</v>
      </c>
      <c r="AW1356" s="14" t="s">
        <v>35</v>
      </c>
      <c r="AX1356" s="14" t="s">
        <v>73</v>
      </c>
      <c r="AY1356" s="232" t="s">
        <v>267</v>
      </c>
    </row>
    <row r="1357" spans="1:65" s="16" customFormat="1" x14ac:dyDescent="0.2">
      <c r="B1357" s="244"/>
      <c r="C1357" s="245"/>
      <c r="D1357" s="208" t="s">
        <v>278</v>
      </c>
      <c r="E1357" s="246" t="s">
        <v>21</v>
      </c>
      <c r="F1357" s="247" t="s">
        <v>355</v>
      </c>
      <c r="G1357" s="245"/>
      <c r="H1357" s="248">
        <v>275.83</v>
      </c>
      <c r="I1357" s="249"/>
      <c r="J1357" s="245"/>
      <c r="K1357" s="245"/>
      <c r="L1357" s="250"/>
      <c r="M1357" s="251"/>
      <c r="N1357" s="252"/>
      <c r="O1357" s="252"/>
      <c r="P1357" s="252"/>
      <c r="Q1357" s="252"/>
      <c r="R1357" s="252"/>
      <c r="S1357" s="252"/>
      <c r="T1357" s="253"/>
      <c r="AT1357" s="254" t="s">
        <v>278</v>
      </c>
      <c r="AU1357" s="254" t="s">
        <v>82</v>
      </c>
      <c r="AV1357" s="16" t="s">
        <v>274</v>
      </c>
      <c r="AW1357" s="16" t="s">
        <v>35</v>
      </c>
      <c r="AX1357" s="16" t="s">
        <v>80</v>
      </c>
      <c r="AY1357" s="254" t="s">
        <v>267</v>
      </c>
    </row>
    <row r="1358" spans="1:65" s="2" customFormat="1" ht="16.5" customHeight="1" x14ac:dyDescent="0.2">
      <c r="A1358" s="36"/>
      <c r="B1358" s="37"/>
      <c r="C1358" s="255" t="s">
        <v>1640</v>
      </c>
      <c r="D1358" s="255" t="s">
        <v>751</v>
      </c>
      <c r="E1358" s="256" t="s">
        <v>1641</v>
      </c>
      <c r="F1358" s="257" t="s">
        <v>1642</v>
      </c>
      <c r="G1358" s="258" t="s">
        <v>272</v>
      </c>
      <c r="H1358" s="259">
        <v>283.88900000000001</v>
      </c>
      <c r="I1358" s="260"/>
      <c r="J1358" s="261">
        <f>ROUND(I1358*H1358,2)</f>
        <v>0</v>
      </c>
      <c r="K1358" s="257" t="s">
        <v>273</v>
      </c>
      <c r="L1358" s="262"/>
      <c r="M1358" s="263" t="s">
        <v>21</v>
      </c>
      <c r="N1358" s="264" t="s">
        <v>44</v>
      </c>
      <c r="O1358" s="66"/>
      <c r="P1358" s="204">
        <f>O1358*H1358</f>
        <v>0</v>
      </c>
      <c r="Q1358" s="204">
        <v>3.8999999999999998E-3</v>
      </c>
      <c r="R1358" s="204">
        <f>Q1358*H1358</f>
        <v>1.1071671000000001</v>
      </c>
      <c r="S1358" s="204">
        <v>0</v>
      </c>
      <c r="T1358" s="205">
        <f>S1358*H1358</f>
        <v>0</v>
      </c>
      <c r="U1358" s="36"/>
      <c r="V1358" s="36"/>
      <c r="W1358" s="36"/>
      <c r="X1358" s="36"/>
      <c r="Y1358" s="36"/>
      <c r="Z1358" s="36"/>
      <c r="AA1358" s="36"/>
      <c r="AB1358" s="36"/>
      <c r="AC1358" s="36"/>
      <c r="AD1358" s="36"/>
      <c r="AE1358" s="36"/>
      <c r="AR1358" s="206" t="s">
        <v>356</v>
      </c>
      <c r="AT1358" s="206" t="s">
        <v>751</v>
      </c>
      <c r="AU1358" s="206" t="s">
        <v>82</v>
      </c>
      <c r="AY1358" s="19" t="s">
        <v>267</v>
      </c>
      <c r="BE1358" s="207">
        <f>IF(N1358="základní",J1358,0)</f>
        <v>0</v>
      </c>
      <c r="BF1358" s="207">
        <f>IF(N1358="snížená",J1358,0)</f>
        <v>0</v>
      </c>
      <c r="BG1358" s="207">
        <f>IF(N1358="zákl. přenesená",J1358,0)</f>
        <v>0</v>
      </c>
      <c r="BH1358" s="207">
        <f>IF(N1358="sníž. přenesená",J1358,0)</f>
        <v>0</v>
      </c>
      <c r="BI1358" s="207">
        <f>IF(N1358="nulová",J1358,0)</f>
        <v>0</v>
      </c>
      <c r="BJ1358" s="19" t="s">
        <v>80</v>
      </c>
      <c r="BK1358" s="207">
        <f>ROUND(I1358*H1358,2)</f>
        <v>0</v>
      </c>
      <c r="BL1358" s="19" t="s">
        <v>274</v>
      </c>
      <c r="BM1358" s="206" t="s">
        <v>1643</v>
      </c>
    </row>
    <row r="1359" spans="1:65" s="14" customFormat="1" x14ac:dyDescent="0.2">
      <c r="B1359" s="222"/>
      <c r="C1359" s="223"/>
      <c r="D1359" s="208" t="s">
        <v>278</v>
      </c>
      <c r="E1359" s="224" t="s">
        <v>21</v>
      </c>
      <c r="F1359" s="225" t="s">
        <v>1644</v>
      </c>
      <c r="G1359" s="223"/>
      <c r="H1359" s="226">
        <v>283.88900000000001</v>
      </c>
      <c r="I1359" s="227"/>
      <c r="J1359" s="223"/>
      <c r="K1359" s="223"/>
      <c r="L1359" s="228"/>
      <c r="M1359" s="229"/>
      <c r="N1359" s="230"/>
      <c r="O1359" s="230"/>
      <c r="P1359" s="230"/>
      <c r="Q1359" s="230"/>
      <c r="R1359" s="230"/>
      <c r="S1359" s="230"/>
      <c r="T1359" s="231"/>
      <c r="AT1359" s="232" t="s">
        <v>278</v>
      </c>
      <c r="AU1359" s="232" t="s">
        <v>82</v>
      </c>
      <c r="AV1359" s="14" t="s">
        <v>82</v>
      </c>
      <c r="AW1359" s="14" t="s">
        <v>35</v>
      </c>
      <c r="AX1359" s="14" t="s">
        <v>80</v>
      </c>
      <c r="AY1359" s="232" t="s">
        <v>267</v>
      </c>
    </row>
    <row r="1360" spans="1:65" s="2" customFormat="1" ht="21.75" customHeight="1" x14ac:dyDescent="0.2">
      <c r="A1360" s="36"/>
      <c r="B1360" s="37"/>
      <c r="C1360" s="195" t="s">
        <v>1645</v>
      </c>
      <c r="D1360" s="195" t="s">
        <v>269</v>
      </c>
      <c r="E1360" s="196" t="s">
        <v>1646</v>
      </c>
      <c r="F1360" s="197" t="s">
        <v>1647</v>
      </c>
      <c r="G1360" s="198" t="s">
        <v>272</v>
      </c>
      <c r="H1360" s="199">
        <v>555.00699999999995</v>
      </c>
      <c r="I1360" s="200"/>
      <c r="J1360" s="201">
        <f>ROUND(I1360*H1360,2)</f>
        <v>0</v>
      </c>
      <c r="K1360" s="197" t="s">
        <v>273</v>
      </c>
      <c r="L1360" s="41"/>
      <c r="M1360" s="202" t="s">
        <v>21</v>
      </c>
      <c r="N1360" s="203" t="s">
        <v>44</v>
      </c>
      <c r="O1360" s="66"/>
      <c r="P1360" s="204">
        <f>O1360*H1360</f>
        <v>0</v>
      </c>
      <c r="Q1360" s="204">
        <v>0</v>
      </c>
      <c r="R1360" s="204">
        <f>Q1360*H1360</f>
        <v>0</v>
      </c>
      <c r="S1360" s="204">
        <v>0</v>
      </c>
      <c r="T1360" s="205">
        <f>S1360*H1360</f>
        <v>0</v>
      </c>
      <c r="U1360" s="36"/>
      <c r="V1360" s="36"/>
      <c r="W1360" s="36"/>
      <c r="X1360" s="36"/>
      <c r="Y1360" s="36"/>
      <c r="Z1360" s="36"/>
      <c r="AA1360" s="36"/>
      <c r="AB1360" s="36"/>
      <c r="AC1360" s="36"/>
      <c r="AD1360" s="36"/>
      <c r="AE1360" s="36"/>
      <c r="AR1360" s="206" t="s">
        <v>441</v>
      </c>
      <c r="AT1360" s="206" t="s">
        <v>269</v>
      </c>
      <c r="AU1360" s="206" t="s">
        <v>82</v>
      </c>
      <c r="AY1360" s="19" t="s">
        <v>267</v>
      </c>
      <c r="BE1360" s="207">
        <f>IF(N1360="základní",J1360,0)</f>
        <v>0</v>
      </c>
      <c r="BF1360" s="207">
        <f>IF(N1360="snížená",J1360,0)</f>
        <v>0</v>
      </c>
      <c r="BG1360" s="207">
        <f>IF(N1360="zákl. přenesená",J1360,0)</f>
        <v>0</v>
      </c>
      <c r="BH1360" s="207">
        <f>IF(N1360="sníž. přenesená",J1360,0)</f>
        <v>0</v>
      </c>
      <c r="BI1360" s="207">
        <f>IF(N1360="nulová",J1360,0)</f>
        <v>0</v>
      </c>
      <c r="BJ1360" s="19" t="s">
        <v>80</v>
      </c>
      <c r="BK1360" s="207">
        <f>ROUND(I1360*H1360,2)</f>
        <v>0</v>
      </c>
      <c r="BL1360" s="19" t="s">
        <v>441</v>
      </c>
      <c r="BM1360" s="206" t="s">
        <v>1648</v>
      </c>
    </row>
    <row r="1361" spans="1:65" s="2" customFormat="1" ht="39" x14ac:dyDescent="0.2">
      <c r="A1361" s="36"/>
      <c r="B1361" s="37"/>
      <c r="C1361" s="38"/>
      <c r="D1361" s="208" t="s">
        <v>276</v>
      </c>
      <c r="E1361" s="38"/>
      <c r="F1361" s="209" t="s">
        <v>1638</v>
      </c>
      <c r="G1361" s="38"/>
      <c r="H1361" s="38"/>
      <c r="I1361" s="118"/>
      <c r="J1361" s="38"/>
      <c r="K1361" s="38"/>
      <c r="L1361" s="41"/>
      <c r="M1361" s="210"/>
      <c r="N1361" s="211"/>
      <c r="O1361" s="66"/>
      <c r="P1361" s="66"/>
      <c r="Q1361" s="66"/>
      <c r="R1361" s="66"/>
      <c r="S1361" s="66"/>
      <c r="T1361" s="67"/>
      <c r="U1361" s="36"/>
      <c r="V1361" s="36"/>
      <c r="W1361" s="36"/>
      <c r="X1361" s="36"/>
      <c r="Y1361" s="36"/>
      <c r="Z1361" s="36"/>
      <c r="AA1361" s="36"/>
      <c r="AB1361" s="36"/>
      <c r="AC1361" s="36"/>
      <c r="AD1361" s="36"/>
      <c r="AE1361" s="36"/>
      <c r="AT1361" s="19" t="s">
        <v>276</v>
      </c>
      <c r="AU1361" s="19" t="s">
        <v>82</v>
      </c>
    </row>
    <row r="1362" spans="1:65" s="13" customFormat="1" x14ac:dyDescent="0.2">
      <c r="B1362" s="212"/>
      <c r="C1362" s="213"/>
      <c r="D1362" s="208" t="s">
        <v>278</v>
      </c>
      <c r="E1362" s="214" t="s">
        <v>21</v>
      </c>
      <c r="F1362" s="215" t="s">
        <v>1649</v>
      </c>
      <c r="G1362" s="213"/>
      <c r="H1362" s="214" t="s">
        <v>21</v>
      </c>
      <c r="I1362" s="216"/>
      <c r="J1362" s="213"/>
      <c r="K1362" s="213"/>
      <c r="L1362" s="217"/>
      <c r="M1362" s="218"/>
      <c r="N1362" s="219"/>
      <c r="O1362" s="219"/>
      <c r="P1362" s="219"/>
      <c r="Q1362" s="219"/>
      <c r="R1362" s="219"/>
      <c r="S1362" s="219"/>
      <c r="T1362" s="220"/>
      <c r="AT1362" s="221" t="s">
        <v>278</v>
      </c>
      <c r="AU1362" s="221" t="s">
        <v>82</v>
      </c>
      <c r="AV1362" s="13" t="s">
        <v>80</v>
      </c>
      <c r="AW1362" s="13" t="s">
        <v>35</v>
      </c>
      <c r="AX1362" s="13" t="s">
        <v>73</v>
      </c>
      <c r="AY1362" s="221" t="s">
        <v>267</v>
      </c>
    </row>
    <row r="1363" spans="1:65" s="13" customFormat="1" x14ac:dyDescent="0.2">
      <c r="B1363" s="212"/>
      <c r="C1363" s="213"/>
      <c r="D1363" s="208" t="s">
        <v>278</v>
      </c>
      <c r="E1363" s="214" t="s">
        <v>21</v>
      </c>
      <c r="F1363" s="215" t="s">
        <v>464</v>
      </c>
      <c r="G1363" s="213"/>
      <c r="H1363" s="214" t="s">
        <v>21</v>
      </c>
      <c r="I1363" s="216"/>
      <c r="J1363" s="213"/>
      <c r="K1363" s="213"/>
      <c r="L1363" s="217"/>
      <c r="M1363" s="218"/>
      <c r="N1363" s="219"/>
      <c r="O1363" s="219"/>
      <c r="P1363" s="219"/>
      <c r="Q1363" s="219"/>
      <c r="R1363" s="219"/>
      <c r="S1363" s="219"/>
      <c r="T1363" s="220"/>
      <c r="AT1363" s="221" t="s">
        <v>278</v>
      </c>
      <c r="AU1363" s="221" t="s">
        <v>82</v>
      </c>
      <c r="AV1363" s="13" t="s">
        <v>80</v>
      </c>
      <c r="AW1363" s="13" t="s">
        <v>35</v>
      </c>
      <c r="AX1363" s="13" t="s">
        <v>73</v>
      </c>
      <c r="AY1363" s="221" t="s">
        <v>267</v>
      </c>
    </row>
    <row r="1364" spans="1:65" s="14" customFormat="1" x14ac:dyDescent="0.2">
      <c r="B1364" s="222"/>
      <c r="C1364" s="223"/>
      <c r="D1364" s="208" t="s">
        <v>278</v>
      </c>
      <c r="E1364" s="224" t="s">
        <v>21</v>
      </c>
      <c r="F1364" s="225" t="s">
        <v>1650</v>
      </c>
      <c r="G1364" s="223"/>
      <c r="H1364" s="226">
        <v>476.90899999999999</v>
      </c>
      <c r="I1364" s="227"/>
      <c r="J1364" s="223"/>
      <c r="K1364" s="223"/>
      <c r="L1364" s="228"/>
      <c r="M1364" s="229"/>
      <c r="N1364" s="230"/>
      <c r="O1364" s="230"/>
      <c r="P1364" s="230"/>
      <c r="Q1364" s="230"/>
      <c r="R1364" s="230"/>
      <c r="S1364" s="230"/>
      <c r="T1364" s="231"/>
      <c r="AT1364" s="232" t="s">
        <v>278</v>
      </c>
      <c r="AU1364" s="232" t="s">
        <v>82</v>
      </c>
      <c r="AV1364" s="14" t="s">
        <v>82</v>
      </c>
      <c r="AW1364" s="14" t="s">
        <v>35</v>
      </c>
      <c r="AX1364" s="14" t="s">
        <v>73</v>
      </c>
      <c r="AY1364" s="232" t="s">
        <v>267</v>
      </c>
    </row>
    <row r="1365" spans="1:65" s="14" customFormat="1" x14ac:dyDescent="0.2">
      <c r="B1365" s="222"/>
      <c r="C1365" s="223"/>
      <c r="D1365" s="208" t="s">
        <v>278</v>
      </c>
      <c r="E1365" s="224" t="s">
        <v>21</v>
      </c>
      <c r="F1365" s="225" t="s">
        <v>1651</v>
      </c>
      <c r="G1365" s="223"/>
      <c r="H1365" s="226">
        <v>-4.6459999999999999</v>
      </c>
      <c r="I1365" s="227"/>
      <c r="J1365" s="223"/>
      <c r="K1365" s="223"/>
      <c r="L1365" s="228"/>
      <c r="M1365" s="229"/>
      <c r="N1365" s="230"/>
      <c r="O1365" s="230"/>
      <c r="P1365" s="230"/>
      <c r="Q1365" s="230"/>
      <c r="R1365" s="230"/>
      <c r="S1365" s="230"/>
      <c r="T1365" s="231"/>
      <c r="AT1365" s="232" t="s">
        <v>278</v>
      </c>
      <c r="AU1365" s="232" t="s">
        <v>82</v>
      </c>
      <c r="AV1365" s="14" t="s">
        <v>82</v>
      </c>
      <c r="AW1365" s="14" t="s">
        <v>35</v>
      </c>
      <c r="AX1365" s="14" t="s">
        <v>73</v>
      </c>
      <c r="AY1365" s="232" t="s">
        <v>267</v>
      </c>
    </row>
    <row r="1366" spans="1:65" s="13" customFormat="1" x14ac:dyDescent="0.2">
      <c r="B1366" s="212"/>
      <c r="C1366" s="213"/>
      <c r="D1366" s="208" t="s">
        <v>278</v>
      </c>
      <c r="E1366" s="214" t="s">
        <v>21</v>
      </c>
      <c r="F1366" s="215" t="s">
        <v>467</v>
      </c>
      <c r="G1366" s="213"/>
      <c r="H1366" s="214" t="s">
        <v>21</v>
      </c>
      <c r="I1366" s="216"/>
      <c r="J1366" s="213"/>
      <c r="K1366" s="213"/>
      <c r="L1366" s="217"/>
      <c r="M1366" s="218"/>
      <c r="N1366" s="219"/>
      <c r="O1366" s="219"/>
      <c r="P1366" s="219"/>
      <c r="Q1366" s="219"/>
      <c r="R1366" s="219"/>
      <c r="S1366" s="219"/>
      <c r="T1366" s="220"/>
      <c r="AT1366" s="221" t="s">
        <v>278</v>
      </c>
      <c r="AU1366" s="221" t="s">
        <v>82</v>
      </c>
      <c r="AV1366" s="13" t="s">
        <v>80</v>
      </c>
      <c r="AW1366" s="13" t="s">
        <v>35</v>
      </c>
      <c r="AX1366" s="13" t="s">
        <v>73</v>
      </c>
      <c r="AY1366" s="221" t="s">
        <v>267</v>
      </c>
    </row>
    <row r="1367" spans="1:65" s="14" customFormat="1" x14ac:dyDescent="0.2">
      <c r="B1367" s="222"/>
      <c r="C1367" s="223"/>
      <c r="D1367" s="208" t="s">
        <v>278</v>
      </c>
      <c r="E1367" s="224" t="s">
        <v>21</v>
      </c>
      <c r="F1367" s="225" t="s">
        <v>1652</v>
      </c>
      <c r="G1367" s="223"/>
      <c r="H1367" s="226">
        <v>3.2229999999999999</v>
      </c>
      <c r="I1367" s="227"/>
      <c r="J1367" s="223"/>
      <c r="K1367" s="223"/>
      <c r="L1367" s="228"/>
      <c r="M1367" s="229"/>
      <c r="N1367" s="230"/>
      <c r="O1367" s="230"/>
      <c r="P1367" s="230"/>
      <c r="Q1367" s="230"/>
      <c r="R1367" s="230"/>
      <c r="S1367" s="230"/>
      <c r="T1367" s="231"/>
      <c r="AT1367" s="232" t="s">
        <v>278</v>
      </c>
      <c r="AU1367" s="232" t="s">
        <v>82</v>
      </c>
      <c r="AV1367" s="14" t="s">
        <v>82</v>
      </c>
      <c r="AW1367" s="14" t="s">
        <v>35</v>
      </c>
      <c r="AX1367" s="14" t="s">
        <v>73</v>
      </c>
      <c r="AY1367" s="232" t="s">
        <v>267</v>
      </c>
    </row>
    <row r="1368" spans="1:65" s="14" customFormat="1" x14ac:dyDescent="0.2">
      <c r="B1368" s="222"/>
      <c r="C1368" s="223"/>
      <c r="D1368" s="208" t="s">
        <v>278</v>
      </c>
      <c r="E1368" s="224" t="s">
        <v>21</v>
      </c>
      <c r="F1368" s="225" t="s">
        <v>1653</v>
      </c>
      <c r="G1368" s="223"/>
      <c r="H1368" s="226">
        <v>31.111000000000001</v>
      </c>
      <c r="I1368" s="227"/>
      <c r="J1368" s="223"/>
      <c r="K1368" s="223"/>
      <c r="L1368" s="228"/>
      <c r="M1368" s="229"/>
      <c r="N1368" s="230"/>
      <c r="O1368" s="230"/>
      <c r="P1368" s="230"/>
      <c r="Q1368" s="230"/>
      <c r="R1368" s="230"/>
      <c r="S1368" s="230"/>
      <c r="T1368" s="231"/>
      <c r="AT1368" s="232" t="s">
        <v>278</v>
      </c>
      <c r="AU1368" s="232" t="s">
        <v>82</v>
      </c>
      <c r="AV1368" s="14" t="s">
        <v>82</v>
      </c>
      <c r="AW1368" s="14" t="s">
        <v>35</v>
      </c>
      <c r="AX1368" s="14" t="s">
        <v>73</v>
      </c>
      <c r="AY1368" s="232" t="s">
        <v>267</v>
      </c>
    </row>
    <row r="1369" spans="1:65" s="14" customFormat="1" x14ac:dyDescent="0.2">
      <c r="B1369" s="222"/>
      <c r="C1369" s="223"/>
      <c r="D1369" s="208" t="s">
        <v>278</v>
      </c>
      <c r="E1369" s="224" t="s">
        <v>21</v>
      </c>
      <c r="F1369" s="225" t="s">
        <v>1654</v>
      </c>
      <c r="G1369" s="223"/>
      <c r="H1369" s="226">
        <v>3.22</v>
      </c>
      <c r="I1369" s="227"/>
      <c r="J1369" s="223"/>
      <c r="K1369" s="223"/>
      <c r="L1369" s="228"/>
      <c r="M1369" s="229"/>
      <c r="N1369" s="230"/>
      <c r="O1369" s="230"/>
      <c r="P1369" s="230"/>
      <c r="Q1369" s="230"/>
      <c r="R1369" s="230"/>
      <c r="S1369" s="230"/>
      <c r="T1369" s="231"/>
      <c r="AT1369" s="232" t="s">
        <v>278</v>
      </c>
      <c r="AU1369" s="232" t="s">
        <v>82</v>
      </c>
      <c r="AV1369" s="14" t="s">
        <v>82</v>
      </c>
      <c r="AW1369" s="14" t="s">
        <v>35</v>
      </c>
      <c r="AX1369" s="14" t="s">
        <v>73</v>
      </c>
      <c r="AY1369" s="232" t="s">
        <v>267</v>
      </c>
    </row>
    <row r="1370" spans="1:65" s="13" customFormat="1" x14ac:dyDescent="0.2">
      <c r="B1370" s="212"/>
      <c r="C1370" s="213"/>
      <c r="D1370" s="208" t="s">
        <v>278</v>
      </c>
      <c r="E1370" s="214" t="s">
        <v>21</v>
      </c>
      <c r="F1370" s="215" t="s">
        <v>471</v>
      </c>
      <c r="G1370" s="213"/>
      <c r="H1370" s="214" t="s">
        <v>21</v>
      </c>
      <c r="I1370" s="216"/>
      <c r="J1370" s="213"/>
      <c r="K1370" s="213"/>
      <c r="L1370" s="217"/>
      <c r="M1370" s="218"/>
      <c r="N1370" s="219"/>
      <c r="O1370" s="219"/>
      <c r="P1370" s="219"/>
      <c r="Q1370" s="219"/>
      <c r="R1370" s="219"/>
      <c r="S1370" s="219"/>
      <c r="T1370" s="220"/>
      <c r="AT1370" s="221" t="s">
        <v>278</v>
      </c>
      <c r="AU1370" s="221" t="s">
        <v>82</v>
      </c>
      <c r="AV1370" s="13" t="s">
        <v>80</v>
      </c>
      <c r="AW1370" s="13" t="s">
        <v>35</v>
      </c>
      <c r="AX1370" s="13" t="s">
        <v>73</v>
      </c>
      <c r="AY1370" s="221" t="s">
        <v>267</v>
      </c>
    </row>
    <row r="1371" spans="1:65" s="14" customFormat="1" x14ac:dyDescent="0.2">
      <c r="B1371" s="222"/>
      <c r="C1371" s="223"/>
      <c r="D1371" s="208" t="s">
        <v>278</v>
      </c>
      <c r="E1371" s="224" t="s">
        <v>21</v>
      </c>
      <c r="F1371" s="225" t="s">
        <v>1655</v>
      </c>
      <c r="G1371" s="223"/>
      <c r="H1371" s="226">
        <v>7.6360000000000001</v>
      </c>
      <c r="I1371" s="227"/>
      <c r="J1371" s="223"/>
      <c r="K1371" s="223"/>
      <c r="L1371" s="228"/>
      <c r="M1371" s="229"/>
      <c r="N1371" s="230"/>
      <c r="O1371" s="230"/>
      <c r="P1371" s="230"/>
      <c r="Q1371" s="230"/>
      <c r="R1371" s="230"/>
      <c r="S1371" s="230"/>
      <c r="T1371" s="231"/>
      <c r="AT1371" s="232" t="s">
        <v>278</v>
      </c>
      <c r="AU1371" s="232" t="s">
        <v>82</v>
      </c>
      <c r="AV1371" s="14" t="s">
        <v>82</v>
      </c>
      <c r="AW1371" s="14" t="s">
        <v>35</v>
      </c>
      <c r="AX1371" s="14" t="s">
        <v>73</v>
      </c>
      <c r="AY1371" s="232" t="s">
        <v>267</v>
      </c>
    </row>
    <row r="1372" spans="1:65" s="13" customFormat="1" x14ac:dyDescent="0.2">
      <c r="B1372" s="212"/>
      <c r="C1372" s="213"/>
      <c r="D1372" s="208" t="s">
        <v>278</v>
      </c>
      <c r="E1372" s="214" t="s">
        <v>21</v>
      </c>
      <c r="F1372" s="215" t="s">
        <v>1656</v>
      </c>
      <c r="G1372" s="213"/>
      <c r="H1372" s="214" t="s">
        <v>21</v>
      </c>
      <c r="I1372" s="216"/>
      <c r="J1372" s="213"/>
      <c r="K1372" s="213"/>
      <c r="L1372" s="217"/>
      <c r="M1372" s="218"/>
      <c r="N1372" s="219"/>
      <c r="O1372" s="219"/>
      <c r="P1372" s="219"/>
      <c r="Q1372" s="219"/>
      <c r="R1372" s="219"/>
      <c r="S1372" s="219"/>
      <c r="T1372" s="220"/>
      <c r="AT1372" s="221" t="s">
        <v>278</v>
      </c>
      <c r="AU1372" s="221" t="s">
        <v>82</v>
      </c>
      <c r="AV1372" s="13" t="s">
        <v>80</v>
      </c>
      <c r="AW1372" s="13" t="s">
        <v>35</v>
      </c>
      <c r="AX1372" s="13" t="s">
        <v>73</v>
      </c>
      <c r="AY1372" s="221" t="s">
        <v>267</v>
      </c>
    </row>
    <row r="1373" spans="1:65" s="14" customFormat="1" x14ac:dyDescent="0.2">
      <c r="B1373" s="222"/>
      <c r="C1373" s="223"/>
      <c r="D1373" s="208" t="s">
        <v>278</v>
      </c>
      <c r="E1373" s="224" t="s">
        <v>21</v>
      </c>
      <c r="F1373" s="225" t="s">
        <v>208</v>
      </c>
      <c r="G1373" s="223"/>
      <c r="H1373" s="226">
        <v>37.554000000000002</v>
      </c>
      <c r="I1373" s="227"/>
      <c r="J1373" s="223"/>
      <c r="K1373" s="223"/>
      <c r="L1373" s="228"/>
      <c r="M1373" s="229"/>
      <c r="N1373" s="230"/>
      <c r="O1373" s="230"/>
      <c r="P1373" s="230"/>
      <c r="Q1373" s="230"/>
      <c r="R1373" s="230"/>
      <c r="S1373" s="230"/>
      <c r="T1373" s="231"/>
      <c r="AT1373" s="232" t="s">
        <v>278</v>
      </c>
      <c r="AU1373" s="232" t="s">
        <v>82</v>
      </c>
      <c r="AV1373" s="14" t="s">
        <v>82</v>
      </c>
      <c r="AW1373" s="14" t="s">
        <v>35</v>
      </c>
      <c r="AX1373" s="14" t="s">
        <v>73</v>
      </c>
      <c r="AY1373" s="232" t="s">
        <v>267</v>
      </c>
    </row>
    <row r="1374" spans="1:65" s="16" customFormat="1" x14ac:dyDescent="0.2">
      <c r="B1374" s="244"/>
      <c r="C1374" s="245"/>
      <c r="D1374" s="208" t="s">
        <v>278</v>
      </c>
      <c r="E1374" s="246" t="s">
        <v>21</v>
      </c>
      <c r="F1374" s="247" t="s">
        <v>355</v>
      </c>
      <c r="G1374" s="245"/>
      <c r="H1374" s="248">
        <v>555.00699999999995</v>
      </c>
      <c r="I1374" s="249"/>
      <c r="J1374" s="245"/>
      <c r="K1374" s="245"/>
      <c r="L1374" s="250"/>
      <c r="M1374" s="251"/>
      <c r="N1374" s="252"/>
      <c r="O1374" s="252"/>
      <c r="P1374" s="252"/>
      <c r="Q1374" s="252"/>
      <c r="R1374" s="252"/>
      <c r="S1374" s="252"/>
      <c r="T1374" s="253"/>
      <c r="AT1374" s="254" t="s">
        <v>278</v>
      </c>
      <c r="AU1374" s="254" t="s">
        <v>82</v>
      </c>
      <c r="AV1374" s="16" t="s">
        <v>274</v>
      </c>
      <c r="AW1374" s="16" t="s">
        <v>35</v>
      </c>
      <c r="AX1374" s="16" t="s">
        <v>80</v>
      </c>
      <c r="AY1374" s="254" t="s">
        <v>267</v>
      </c>
    </row>
    <row r="1375" spans="1:65" s="2" customFormat="1" ht="21.75" customHeight="1" x14ac:dyDescent="0.2">
      <c r="A1375" s="36"/>
      <c r="B1375" s="37"/>
      <c r="C1375" s="195" t="s">
        <v>1657</v>
      </c>
      <c r="D1375" s="195" t="s">
        <v>269</v>
      </c>
      <c r="E1375" s="196" t="s">
        <v>1658</v>
      </c>
      <c r="F1375" s="197" t="s">
        <v>1659</v>
      </c>
      <c r="G1375" s="198" t="s">
        <v>272</v>
      </c>
      <c r="H1375" s="199">
        <v>606.21500000000003</v>
      </c>
      <c r="I1375" s="200"/>
      <c r="J1375" s="201">
        <f>ROUND(I1375*H1375,2)</f>
        <v>0</v>
      </c>
      <c r="K1375" s="197" t="s">
        <v>273</v>
      </c>
      <c r="L1375" s="41"/>
      <c r="M1375" s="202" t="s">
        <v>21</v>
      </c>
      <c r="N1375" s="203" t="s">
        <v>44</v>
      </c>
      <c r="O1375" s="66"/>
      <c r="P1375" s="204">
        <f>O1375*H1375</f>
        <v>0</v>
      </c>
      <c r="Q1375" s="204">
        <v>3.0000000000000001E-3</v>
      </c>
      <c r="R1375" s="204">
        <f>Q1375*H1375</f>
        <v>1.8186450000000001</v>
      </c>
      <c r="S1375" s="204">
        <v>0</v>
      </c>
      <c r="T1375" s="205">
        <f>S1375*H1375</f>
        <v>0</v>
      </c>
      <c r="U1375" s="36"/>
      <c r="V1375" s="36"/>
      <c r="W1375" s="36"/>
      <c r="X1375" s="36"/>
      <c r="Y1375" s="36"/>
      <c r="Z1375" s="36"/>
      <c r="AA1375" s="36"/>
      <c r="AB1375" s="36"/>
      <c r="AC1375" s="36"/>
      <c r="AD1375" s="36"/>
      <c r="AE1375" s="36"/>
      <c r="AR1375" s="206" t="s">
        <v>441</v>
      </c>
      <c r="AT1375" s="206" t="s">
        <v>269</v>
      </c>
      <c r="AU1375" s="206" t="s">
        <v>82</v>
      </c>
      <c r="AY1375" s="19" t="s">
        <v>267</v>
      </c>
      <c r="BE1375" s="207">
        <f>IF(N1375="základní",J1375,0)</f>
        <v>0</v>
      </c>
      <c r="BF1375" s="207">
        <f>IF(N1375="snížená",J1375,0)</f>
        <v>0</v>
      </c>
      <c r="BG1375" s="207">
        <f>IF(N1375="zákl. přenesená",J1375,0)</f>
        <v>0</v>
      </c>
      <c r="BH1375" s="207">
        <f>IF(N1375="sníž. přenesená",J1375,0)</f>
        <v>0</v>
      </c>
      <c r="BI1375" s="207">
        <f>IF(N1375="nulová",J1375,0)</f>
        <v>0</v>
      </c>
      <c r="BJ1375" s="19" t="s">
        <v>80</v>
      </c>
      <c r="BK1375" s="207">
        <f>ROUND(I1375*H1375,2)</f>
        <v>0</v>
      </c>
      <c r="BL1375" s="19" t="s">
        <v>441</v>
      </c>
      <c r="BM1375" s="206" t="s">
        <v>1660</v>
      </c>
    </row>
    <row r="1376" spans="1:65" s="2" customFormat="1" ht="68.25" x14ac:dyDescent="0.2">
      <c r="A1376" s="36"/>
      <c r="B1376" s="37"/>
      <c r="C1376" s="38"/>
      <c r="D1376" s="208" t="s">
        <v>276</v>
      </c>
      <c r="E1376" s="38"/>
      <c r="F1376" s="209" t="s">
        <v>1661</v>
      </c>
      <c r="G1376" s="38"/>
      <c r="H1376" s="38"/>
      <c r="I1376" s="118"/>
      <c r="J1376" s="38"/>
      <c r="K1376" s="38"/>
      <c r="L1376" s="41"/>
      <c r="M1376" s="210"/>
      <c r="N1376" s="211"/>
      <c r="O1376" s="66"/>
      <c r="P1376" s="66"/>
      <c r="Q1376" s="66"/>
      <c r="R1376" s="66"/>
      <c r="S1376" s="66"/>
      <c r="T1376" s="67"/>
      <c r="U1376" s="36"/>
      <c r="V1376" s="36"/>
      <c r="W1376" s="36"/>
      <c r="X1376" s="36"/>
      <c r="Y1376" s="36"/>
      <c r="Z1376" s="36"/>
      <c r="AA1376" s="36"/>
      <c r="AB1376" s="36"/>
      <c r="AC1376" s="36"/>
      <c r="AD1376" s="36"/>
      <c r="AE1376" s="36"/>
      <c r="AT1376" s="19" t="s">
        <v>276</v>
      </c>
      <c r="AU1376" s="19" t="s">
        <v>82</v>
      </c>
    </row>
    <row r="1377" spans="1:65" s="14" customFormat="1" x14ac:dyDescent="0.2">
      <c r="B1377" s="222"/>
      <c r="C1377" s="223"/>
      <c r="D1377" s="208" t="s">
        <v>278</v>
      </c>
      <c r="E1377" s="224" t="s">
        <v>21</v>
      </c>
      <c r="F1377" s="225" t="s">
        <v>187</v>
      </c>
      <c r="G1377" s="223"/>
      <c r="H1377" s="226">
        <v>606.21500000000003</v>
      </c>
      <c r="I1377" s="227"/>
      <c r="J1377" s="223"/>
      <c r="K1377" s="223"/>
      <c r="L1377" s="228"/>
      <c r="M1377" s="229"/>
      <c r="N1377" s="230"/>
      <c r="O1377" s="230"/>
      <c r="P1377" s="230"/>
      <c r="Q1377" s="230"/>
      <c r="R1377" s="230"/>
      <c r="S1377" s="230"/>
      <c r="T1377" s="231"/>
      <c r="AT1377" s="232" t="s">
        <v>278</v>
      </c>
      <c r="AU1377" s="232" t="s">
        <v>82</v>
      </c>
      <c r="AV1377" s="14" t="s">
        <v>82</v>
      </c>
      <c r="AW1377" s="14" t="s">
        <v>35</v>
      </c>
      <c r="AX1377" s="14" t="s">
        <v>80</v>
      </c>
      <c r="AY1377" s="232" t="s">
        <v>267</v>
      </c>
    </row>
    <row r="1378" spans="1:65" s="2" customFormat="1" ht="16.5" customHeight="1" x14ac:dyDescent="0.2">
      <c r="A1378" s="36"/>
      <c r="B1378" s="37"/>
      <c r="C1378" s="255" t="s">
        <v>1662</v>
      </c>
      <c r="D1378" s="255" t="s">
        <v>751</v>
      </c>
      <c r="E1378" s="256" t="s">
        <v>1663</v>
      </c>
      <c r="F1378" s="257" t="s">
        <v>1664</v>
      </c>
      <c r="G1378" s="258" t="s">
        <v>320</v>
      </c>
      <c r="H1378" s="259">
        <v>120.911</v>
      </c>
      <c r="I1378" s="260"/>
      <c r="J1378" s="261">
        <f>ROUND(I1378*H1378,2)</f>
        <v>0</v>
      </c>
      <c r="K1378" s="257" t="s">
        <v>273</v>
      </c>
      <c r="L1378" s="262"/>
      <c r="M1378" s="263" t="s">
        <v>21</v>
      </c>
      <c r="N1378" s="264" t="s">
        <v>44</v>
      </c>
      <c r="O1378" s="66"/>
      <c r="P1378" s="204">
        <f>O1378*H1378</f>
        <v>0</v>
      </c>
      <c r="Q1378" s="204">
        <v>0.03</v>
      </c>
      <c r="R1378" s="204">
        <f>Q1378*H1378</f>
        <v>3.6273299999999997</v>
      </c>
      <c r="S1378" s="204">
        <v>0</v>
      </c>
      <c r="T1378" s="205">
        <f>S1378*H1378</f>
        <v>0</v>
      </c>
      <c r="U1378" s="36"/>
      <c r="V1378" s="36"/>
      <c r="W1378" s="36"/>
      <c r="X1378" s="36"/>
      <c r="Y1378" s="36"/>
      <c r="Z1378" s="36"/>
      <c r="AA1378" s="36"/>
      <c r="AB1378" s="36"/>
      <c r="AC1378" s="36"/>
      <c r="AD1378" s="36"/>
      <c r="AE1378" s="36"/>
      <c r="AR1378" s="206" t="s">
        <v>696</v>
      </c>
      <c r="AT1378" s="206" t="s">
        <v>751</v>
      </c>
      <c r="AU1378" s="206" t="s">
        <v>82</v>
      </c>
      <c r="AY1378" s="19" t="s">
        <v>267</v>
      </c>
      <c r="BE1378" s="207">
        <f>IF(N1378="základní",J1378,0)</f>
        <v>0</v>
      </c>
      <c r="BF1378" s="207">
        <f>IF(N1378="snížená",J1378,0)</f>
        <v>0</v>
      </c>
      <c r="BG1378" s="207">
        <f>IF(N1378="zákl. přenesená",J1378,0)</f>
        <v>0</v>
      </c>
      <c r="BH1378" s="207">
        <f>IF(N1378="sníž. přenesená",J1378,0)</f>
        <v>0</v>
      </c>
      <c r="BI1378" s="207">
        <f>IF(N1378="nulová",J1378,0)</f>
        <v>0</v>
      </c>
      <c r="BJ1378" s="19" t="s">
        <v>80</v>
      </c>
      <c r="BK1378" s="207">
        <f>ROUND(I1378*H1378,2)</f>
        <v>0</v>
      </c>
      <c r="BL1378" s="19" t="s">
        <v>441</v>
      </c>
      <c r="BM1378" s="206" t="s">
        <v>1665</v>
      </c>
    </row>
    <row r="1379" spans="1:65" s="13" customFormat="1" x14ac:dyDescent="0.2">
      <c r="B1379" s="212"/>
      <c r="C1379" s="213"/>
      <c r="D1379" s="208" t="s">
        <v>278</v>
      </c>
      <c r="E1379" s="214" t="s">
        <v>21</v>
      </c>
      <c r="F1379" s="215" t="s">
        <v>1666</v>
      </c>
      <c r="G1379" s="213"/>
      <c r="H1379" s="214" t="s">
        <v>21</v>
      </c>
      <c r="I1379" s="216"/>
      <c r="J1379" s="213"/>
      <c r="K1379" s="213"/>
      <c r="L1379" s="217"/>
      <c r="M1379" s="218"/>
      <c r="N1379" s="219"/>
      <c r="O1379" s="219"/>
      <c r="P1379" s="219"/>
      <c r="Q1379" s="219"/>
      <c r="R1379" s="219"/>
      <c r="S1379" s="219"/>
      <c r="T1379" s="220"/>
      <c r="AT1379" s="221" t="s">
        <v>278</v>
      </c>
      <c r="AU1379" s="221" t="s">
        <v>82</v>
      </c>
      <c r="AV1379" s="13" t="s">
        <v>80</v>
      </c>
      <c r="AW1379" s="13" t="s">
        <v>35</v>
      </c>
      <c r="AX1379" s="13" t="s">
        <v>73</v>
      </c>
      <c r="AY1379" s="221" t="s">
        <v>267</v>
      </c>
    </row>
    <row r="1380" spans="1:65" s="14" customFormat="1" x14ac:dyDescent="0.2">
      <c r="B1380" s="222"/>
      <c r="C1380" s="223"/>
      <c r="D1380" s="208" t="s">
        <v>278</v>
      </c>
      <c r="E1380" s="224" t="s">
        <v>21</v>
      </c>
      <c r="F1380" s="225" t="s">
        <v>1667</v>
      </c>
      <c r="G1380" s="223"/>
      <c r="H1380" s="226">
        <v>58.276000000000003</v>
      </c>
      <c r="I1380" s="227"/>
      <c r="J1380" s="223"/>
      <c r="K1380" s="223"/>
      <c r="L1380" s="228"/>
      <c r="M1380" s="229"/>
      <c r="N1380" s="230"/>
      <c r="O1380" s="230"/>
      <c r="P1380" s="230"/>
      <c r="Q1380" s="230"/>
      <c r="R1380" s="230"/>
      <c r="S1380" s="230"/>
      <c r="T1380" s="231"/>
      <c r="AT1380" s="232" t="s">
        <v>278</v>
      </c>
      <c r="AU1380" s="232" t="s">
        <v>82</v>
      </c>
      <c r="AV1380" s="14" t="s">
        <v>82</v>
      </c>
      <c r="AW1380" s="14" t="s">
        <v>35</v>
      </c>
      <c r="AX1380" s="14" t="s">
        <v>73</v>
      </c>
      <c r="AY1380" s="232" t="s">
        <v>267</v>
      </c>
    </row>
    <row r="1381" spans="1:65" s="13" customFormat="1" x14ac:dyDescent="0.2">
      <c r="B1381" s="212"/>
      <c r="C1381" s="213"/>
      <c r="D1381" s="208" t="s">
        <v>278</v>
      </c>
      <c r="E1381" s="214" t="s">
        <v>21</v>
      </c>
      <c r="F1381" s="215" t="s">
        <v>1668</v>
      </c>
      <c r="G1381" s="213"/>
      <c r="H1381" s="214" t="s">
        <v>21</v>
      </c>
      <c r="I1381" s="216"/>
      <c r="J1381" s="213"/>
      <c r="K1381" s="213"/>
      <c r="L1381" s="217"/>
      <c r="M1381" s="218"/>
      <c r="N1381" s="219"/>
      <c r="O1381" s="219"/>
      <c r="P1381" s="219"/>
      <c r="Q1381" s="219"/>
      <c r="R1381" s="219"/>
      <c r="S1381" s="219"/>
      <c r="T1381" s="220"/>
      <c r="AT1381" s="221" t="s">
        <v>278</v>
      </c>
      <c r="AU1381" s="221" t="s">
        <v>82</v>
      </c>
      <c r="AV1381" s="13" t="s">
        <v>80</v>
      </c>
      <c r="AW1381" s="13" t="s">
        <v>35</v>
      </c>
      <c r="AX1381" s="13" t="s">
        <v>73</v>
      </c>
      <c r="AY1381" s="221" t="s">
        <v>267</v>
      </c>
    </row>
    <row r="1382" spans="1:65" s="14" customFormat="1" x14ac:dyDescent="0.2">
      <c r="B1382" s="222"/>
      <c r="C1382" s="223"/>
      <c r="D1382" s="208" t="s">
        <v>278</v>
      </c>
      <c r="E1382" s="224" t="s">
        <v>21</v>
      </c>
      <c r="F1382" s="225" t="s">
        <v>1669</v>
      </c>
      <c r="G1382" s="223"/>
      <c r="H1382" s="226">
        <v>62.634999999999998</v>
      </c>
      <c r="I1382" s="227"/>
      <c r="J1382" s="223"/>
      <c r="K1382" s="223"/>
      <c r="L1382" s="228"/>
      <c r="M1382" s="229"/>
      <c r="N1382" s="230"/>
      <c r="O1382" s="230"/>
      <c r="P1382" s="230"/>
      <c r="Q1382" s="230"/>
      <c r="R1382" s="230"/>
      <c r="S1382" s="230"/>
      <c r="T1382" s="231"/>
      <c r="AT1382" s="232" t="s">
        <v>278</v>
      </c>
      <c r="AU1382" s="232" t="s">
        <v>82</v>
      </c>
      <c r="AV1382" s="14" t="s">
        <v>82</v>
      </c>
      <c r="AW1382" s="14" t="s">
        <v>35</v>
      </c>
      <c r="AX1382" s="14" t="s">
        <v>73</v>
      </c>
      <c r="AY1382" s="232" t="s">
        <v>267</v>
      </c>
    </row>
    <row r="1383" spans="1:65" s="16" customFormat="1" x14ac:dyDescent="0.2">
      <c r="B1383" s="244"/>
      <c r="C1383" s="245"/>
      <c r="D1383" s="208" t="s">
        <v>278</v>
      </c>
      <c r="E1383" s="246" t="s">
        <v>21</v>
      </c>
      <c r="F1383" s="247" t="s">
        <v>355</v>
      </c>
      <c r="G1383" s="245"/>
      <c r="H1383" s="248">
        <v>120.911</v>
      </c>
      <c r="I1383" s="249"/>
      <c r="J1383" s="245"/>
      <c r="K1383" s="245"/>
      <c r="L1383" s="250"/>
      <c r="M1383" s="251"/>
      <c r="N1383" s="252"/>
      <c r="O1383" s="252"/>
      <c r="P1383" s="252"/>
      <c r="Q1383" s="252"/>
      <c r="R1383" s="252"/>
      <c r="S1383" s="252"/>
      <c r="T1383" s="253"/>
      <c r="AT1383" s="254" t="s">
        <v>278</v>
      </c>
      <c r="AU1383" s="254" t="s">
        <v>82</v>
      </c>
      <c r="AV1383" s="16" t="s">
        <v>274</v>
      </c>
      <c r="AW1383" s="16" t="s">
        <v>35</v>
      </c>
      <c r="AX1383" s="16" t="s">
        <v>80</v>
      </c>
      <c r="AY1383" s="254" t="s">
        <v>267</v>
      </c>
    </row>
    <row r="1384" spans="1:65" s="2" customFormat="1" ht="21.75" customHeight="1" x14ac:dyDescent="0.2">
      <c r="A1384" s="36"/>
      <c r="B1384" s="37"/>
      <c r="C1384" s="195" t="s">
        <v>1670</v>
      </c>
      <c r="D1384" s="195" t="s">
        <v>269</v>
      </c>
      <c r="E1384" s="196" t="s">
        <v>1671</v>
      </c>
      <c r="F1384" s="197" t="s">
        <v>1672</v>
      </c>
      <c r="G1384" s="198" t="s">
        <v>272</v>
      </c>
      <c r="H1384" s="199">
        <v>422.00299999999999</v>
      </c>
      <c r="I1384" s="200"/>
      <c r="J1384" s="201">
        <f>ROUND(I1384*H1384,2)</f>
        <v>0</v>
      </c>
      <c r="K1384" s="197" t="s">
        <v>273</v>
      </c>
      <c r="L1384" s="41"/>
      <c r="M1384" s="202" t="s">
        <v>21</v>
      </c>
      <c r="N1384" s="203" t="s">
        <v>44</v>
      </c>
      <c r="O1384" s="66"/>
      <c r="P1384" s="204">
        <f>O1384*H1384</f>
        <v>0</v>
      </c>
      <c r="Q1384" s="204">
        <v>0</v>
      </c>
      <c r="R1384" s="204">
        <f>Q1384*H1384</f>
        <v>0</v>
      </c>
      <c r="S1384" s="204">
        <v>0</v>
      </c>
      <c r="T1384" s="205">
        <f>S1384*H1384</f>
        <v>0</v>
      </c>
      <c r="U1384" s="36"/>
      <c r="V1384" s="36"/>
      <c r="W1384" s="36"/>
      <c r="X1384" s="36"/>
      <c r="Y1384" s="36"/>
      <c r="Z1384" s="36"/>
      <c r="AA1384" s="36"/>
      <c r="AB1384" s="36"/>
      <c r="AC1384" s="36"/>
      <c r="AD1384" s="36"/>
      <c r="AE1384" s="36"/>
      <c r="AR1384" s="206" t="s">
        <v>441</v>
      </c>
      <c r="AT1384" s="206" t="s">
        <v>269</v>
      </c>
      <c r="AU1384" s="206" t="s">
        <v>82</v>
      </c>
      <c r="AY1384" s="19" t="s">
        <v>267</v>
      </c>
      <c r="BE1384" s="207">
        <f>IF(N1384="základní",J1384,0)</f>
        <v>0</v>
      </c>
      <c r="BF1384" s="207">
        <f>IF(N1384="snížená",J1384,0)</f>
        <v>0</v>
      </c>
      <c r="BG1384" s="207">
        <f>IF(N1384="zákl. přenesená",J1384,0)</f>
        <v>0</v>
      </c>
      <c r="BH1384" s="207">
        <f>IF(N1384="sníž. přenesená",J1384,0)</f>
        <v>0</v>
      </c>
      <c r="BI1384" s="207">
        <f>IF(N1384="nulová",J1384,0)</f>
        <v>0</v>
      </c>
      <c r="BJ1384" s="19" t="s">
        <v>80</v>
      </c>
      <c r="BK1384" s="207">
        <f>ROUND(I1384*H1384,2)</f>
        <v>0</v>
      </c>
      <c r="BL1384" s="19" t="s">
        <v>441</v>
      </c>
      <c r="BM1384" s="206" t="s">
        <v>1673</v>
      </c>
    </row>
    <row r="1385" spans="1:65" s="2" customFormat="1" ht="107.25" x14ac:dyDescent="0.2">
      <c r="A1385" s="36"/>
      <c r="B1385" s="37"/>
      <c r="C1385" s="38"/>
      <c r="D1385" s="208" t="s">
        <v>276</v>
      </c>
      <c r="E1385" s="38"/>
      <c r="F1385" s="209" t="s">
        <v>1674</v>
      </c>
      <c r="G1385" s="38"/>
      <c r="H1385" s="38"/>
      <c r="I1385" s="118"/>
      <c r="J1385" s="38"/>
      <c r="K1385" s="38"/>
      <c r="L1385" s="41"/>
      <c r="M1385" s="210"/>
      <c r="N1385" s="211"/>
      <c r="O1385" s="66"/>
      <c r="P1385" s="66"/>
      <c r="Q1385" s="66"/>
      <c r="R1385" s="66"/>
      <c r="S1385" s="66"/>
      <c r="T1385" s="67"/>
      <c r="U1385" s="36"/>
      <c r="V1385" s="36"/>
      <c r="W1385" s="36"/>
      <c r="X1385" s="36"/>
      <c r="Y1385" s="36"/>
      <c r="Z1385" s="36"/>
      <c r="AA1385" s="36"/>
      <c r="AB1385" s="36"/>
      <c r="AC1385" s="36"/>
      <c r="AD1385" s="36"/>
      <c r="AE1385" s="36"/>
      <c r="AT1385" s="19" t="s">
        <v>276</v>
      </c>
      <c r="AU1385" s="19" t="s">
        <v>82</v>
      </c>
    </row>
    <row r="1386" spans="1:65" s="13" customFormat="1" x14ac:dyDescent="0.2">
      <c r="B1386" s="212"/>
      <c r="C1386" s="213"/>
      <c r="D1386" s="208" t="s">
        <v>278</v>
      </c>
      <c r="E1386" s="214" t="s">
        <v>21</v>
      </c>
      <c r="F1386" s="215" t="s">
        <v>1675</v>
      </c>
      <c r="G1386" s="213"/>
      <c r="H1386" s="214" t="s">
        <v>21</v>
      </c>
      <c r="I1386" s="216"/>
      <c r="J1386" s="213"/>
      <c r="K1386" s="213"/>
      <c r="L1386" s="217"/>
      <c r="M1386" s="218"/>
      <c r="N1386" s="219"/>
      <c r="O1386" s="219"/>
      <c r="P1386" s="219"/>
      <c r="Q1386" s="219"/>
      <c r="R1386" s="219"/>
      <c r="S1386" s="219"/>
      <c r="T1386" s="220"/>
      <c r="AT1386" s="221" t="s">
        <v>278</v>
      </c>
      <c r="AU1386" s="221" t="s">
        <v>82</v>
      </c>
      <c r="AV1386" s="13" t="s">
        <v>80</v>
      </c>
      <c r="AW1386" s="13" t="s">
        <v>35</v>
      </c>
      <c r="AX1386" s="13" t="s">
        <v>73</v>
      </c>
      <c r="AY1386" s="221" t="s">
        <v>267</v>
      </c>
    </row>
    <row r="1387" spans="1:65" s="14" customFormat="1" x14ac:dyDescent="0.2">
      <c r="B1387" s="222"/>
      <c r="C1387" s="223"/>
      <c r="D1387" s="208" t="s">
        <v>278</v>
      </c>
      <c r="E1387" s="224" t="s">
        <v>21</v>
      </c>
      <c r="F1387" s="225" t="s">
        <v>205</v>
      </c>
      <c r="G1387" s="223"/>
      <c r="H1387" s="226">
        <v>422.00299999999999</v>
      </c>
      <c r="I1387" s="227"/>
      <c r="J1387" s="223"/>
      <c r="K1387" s="223"/>
      <c r="L1387" s="228"/>
      <c r="M1387" s="229"/>
      <c r="N1387" s="230"/>
      <c r="O1387" s="230"/>
      <c r="P1387" s="230"/>
      <c r="Q1387" s="230"/>
      <c r="R1387" s="230"/>
      <c r="S1387" s="230"/>
      <c r="T1387" s="231"/>
      <c r="AT1387" s="232" t="s">
        <v>278</v>
      </c>
      <c r="AU1387" s="232" t="s">
        <v>82</v>
      </c>
      <c r="AV1387" s="14" t="s">
        <v>82</v>
      </c>
      <c r="AW1387" s="14" t="s">
        <v>35</v>
      </c>
      <c r="AX1387" s="14" t="s">
        <v>80</v>
      </c>
      <c r="AY1387" s="232" t="s">
        <v>267</v>
      </c>
    </row>
    <row r="1388" spans="1:65" s="2" customFormat="1" ht="16.5" customHeight="1" x14ac:dyDescent="0.2">
      <c r="A1388" s="36"/>
      <c r="B1388" s="37"/>
      <c r="C1388" s="255" t="s">
        <v>1676</v>
      </c>
      <c r="D1388" s="255" t="s">
        <v>751</v>
      </c>
      <c r="E1388" s="256" t="s">
        <v>1677</v>
      </c>
      <c r="F1388" s="257" t="s">
        <v>1678</v>
      </c>
      <c r="G1388" s="258" t="s">
        <v>320</v>
      </c>
      <c r="H1388" s="259">
        <v>106.767</v>
      </c>
      <c r="I1388" s="260"/>
      <c r="J1388" s="261">
        <f>ROUND(I1388*H1388,2)</f>
        <v>0</v>
      </c>
      <c r="K1388" s="257" t="s">
        <v>273</v>
      </c>
      <c r="L1388" s="262"/>
      <c r="M1388" s="263" t="s">
        <v>21</v>
      </c>
      <c r="N1388" s="264" t="s">
        <v>44</v>
      </c>
      <c r="O1388" s="66"/>
      <c r="P1388" s="204">
        <f>O1388*H1388</f>
        <v>0</v>
      </c>
      <c r="Q1388" s="204">
        <v>0.03</v>
      </c>
      <c r="R1388" s="204">
        <f>Q1388*H1388</f>
        <v>3.2030099999999999</v>
      </c>
      <c r="S1388" s="204">
        <v>0</v>
      </c>
      <c r="T1388" s="205">
        <f>S1388*H1388</f>
        <v>0</v>
      </c>
      <c r="U1388" s="36"/>
      <c r="V1388" s="36"/>
      <c r="W1388" s="36"/>
      <c r="X1388" s="36"/>
      <c r="Y1388" s="36"/>
      <c r="Z1388" s="36"/>
      <c r="AA1388" s="36"/>
      <c r="AB1388" s="36"/>
      <c r="AC1388" s="36"/>
      <c r="AD1388" s="36"/>
      <c r="AE1388" s="36"/>
      <c r="AR1388" s="206" t="s">
        <v>696</v>
      </c>
      <c r="AT1388" s="206" t="s">
        <v>751</v>
      </c>
      <c r="AU1388" s="206" t="s">
        <v>82</v>
      </c>
      <c r="AY1388" s="19" t="s">
        <v>267</v>
      </c>
      <c r="BE1388" s="207">
        <f>IF(N1388="základní",J1388,0)</f>
        <v>0</v>
      </c>
      <c r="BF1388" s="207">
        <f>IF(N1388="snížená",J1388,0)</f>
        <v>0</v>
      </c>
      <c r="BG1388" s="207">
        <f>IF(N1388="zákl. přenesená",J1388,0)</f>
        <v>0</v>
      </c>
      <c r="BH1388" s="207">
        <f>IF(N1388="sníž. přenesená",J1388,0)</f>
        <v>0</v>
      </c>
      <c r="BI1388" s="207">
        <f>IF(N1388="nulová",J1388,0)</f>
        <v>0</v>
      </c>
      <c r="BJ1388" s="19" t="s">
        <v>80</v>
      </c>
      <c r="BK1388" s="207">
        <f>ROUND(I1388*H1388,2)</f>
        <v>0</v>
      </c>
      <c r="BL1388" s="19" t="s">
        <v>441</v>
      </c>
      <c r="BM1388" s="206" t="s">
        <v>1679</v>
      </c>
    </row>
    <row r="1389" spans="1:65" s="13" customFormat="1" x14ac:dyDescent="0.2">
      <c r="B1389" s="212"/>
      <c r="C1389" s="213"/>
      <c r="D1389" s="208" t="s">
        <v>278</v>
      </c>
      <c r="E1389" s="214" t="s">
        <v>21</v>
      </c>
      <c r="F1389" s="215" t="s">
        <v>1680</v>
      </c>
      <c r="G1389" s="213"/>
      <c r="H1389" s="214" t="s">
        <v>21</v>
      </c>
      <c r="I1389" s="216"/>
      <c r="J1389" s="213"/>
      <c r="K1389" s="213"/>
      <c r="L1389" s="217"/>
      <c r="M1389" s="218"/>
      <c r="N1389" s="219"/>
      <c r="O1389" s="219"/>
      <c r="P1389" s="219"/>
      <c r="Q1389" s="219"/>
      <c r="R1389" s="219"/>
      <c r="S1389" s="219"/>
      <c r="T1389" s="220"/>
      <c r="AT1389" s="221" t="s">
        <v>278</v>
      </c>
      <c r="AU1389" s="221" t="s">
        <v>82</v>
      </c>
      <c r="AV1389" s="13" t="s">
        <v>80</v>
      </c>
      <c r="AW1389" s="13" t="s">
        <v>35</v>
      </c>
      <c r="AX1389" s="13" t="s">
        <v>73</v>
      </c>
      <c r="AY1389" s="221" t="s">
        <v>267</v>
      </c>
    </row>
    <row r="1390" spans="1:65" s="14" customFormat="1" x14ac:dyDescent="0.2">
      <c r="B1390" s="222"/>
      <c r="C1390" s="223"/>
      <c r="D1390" s="208" t="s">
        <v>278</v>
      </c>
      <c r="E1390" s="224" t="s">
        <v>21</v>
      </c>
      <c r="F1390" s="225" t="s">
        <v>1681</v>
      </c>
      <c r="G1390" s="223"/>
      <c r="H1390" s="226">
        <v>106.767</v>
      </c>
      <c r="I1390" s="227"/>
      <c r="J1390" s="223"/>
      <c r="K1390" s="223"/>
      <c r="L1390" s="228"/>
      <c r="M1390" s="229"/>
      <c r="N1390" s="230"/>
      <c r="O1390" s="230"/>
      <c r="P1390" s="230"/>
      <c r="Q1390" s="230"/>
      <c r="R1390" s="230"/>
      <c r="S1390" s="230"/>
      <c r="T1390" s="231"/>
      <c r="AT1390" s="232" t="s">
        <v>278</v>
      </c>
      <c r="AU1390" s="232" t="s">
        <v>82</v>
      </c>
      <c r="AV1390" s="14" t="s">
        <v>82</v>
      </c>
      <c r="AW1390" s="14" t="s">
        <v>35</v>
      </c>
      <c r="AX1390" s="14" t="s">
        <v>80</v>
      </c>
      <c r="AY1390" s="232" t="s">
        <v>267</v>
      </c>
    </row>
    <row r="1391" spans="1:65" s="2" customFormat="1" ht="21.75" customHeight="1" x14ac:dyDescent="0.2">
      <c r="A1391" s="36"/>
      <c r="B1391" s="37"/>
      <c r="C1391" s="195" t="s">
        <v>1682</v>
      </c>
      <c r="D1391" s="195" t="s">
        <v>269</v>
      </c>
      <c r="E1391" s="196" t="s">
        <v>1683</v>
      </c>
      <c r="F1391" s="197" t="s">
        <v>1684</v>
      </c>
      <c r="G1391" s="198" t="s">
        <v>272</v>
      </c>
      <c r="H1391" s="199">
        <v>870.39400000000001</v>
      </c>
      <c r="I1391" s="200"/>
      <c r="J1391" s="201">
        <f>ROUND(I1391*H1391,2)</f>
        <v>0</v>
      </c>
      <c r="K1391" s="197" t="s">
        <v>273</v>
      </c>
      <c r="L1391" s="41"/>
      <c r="M1391" s="202" t="s">
        <v>21</v>
      </c>
      <c r="N1391" s="203" t="s">
        <v>44</v>
      </c>
      <c r="O1391" s="66"/>
      <c r="P1391" s="204">
        <f>O1391*H1391</f>
        <v>0</v>
      </c>
      <c r="Q1391" s="204">
        <v>0</v>
      </c>
      <c r="R1391" s="204">
        <f>Q1391*H1391</f>
        <v>0</v>
      </c>
      <c r="S1391" s="204">
        <v>0</v>
      </c>
      <c r="T1391" s="205">
        <f>S1391*H1391</f>
        <v>0</v>
      </c>
      <c r="U1391" s="36"/>
      <c r="V1391" s="36"/>
      <c r="W1391" s="36"/>
      <c r="X1391" s="36"/>
      <c r="Y1391" s="36"/>
      <c r="Z1391" s="36"/>
      <c r="AA1391" s="36"/>
      <c r="AB1391" s="36"/>
      <c r="AC1391" s="36"/>
      <c r="AD1391" s="36"/>
      <c r="AE1391" s="36"/>
      <c r="AR1391" s="206" t="s">
        <v>274</v>
      </c>
      <c r="AT1391" s="206" t="s">
        <v>269</v>
      </c>
      <c r="AU1391" s="206" t="s">
        <v>82</v>
      </c>
      <c r="AY1391" s="19" t="s">
        <v>267</v>
      </c>
      <c r="BE1391" s="207">
        <f>IF(N1391="základní",J1391,0)</f>
        <v>0</v>
      </c>
      <c r="BF1391" s="207">
        <f>IF(N1391="snížená",J1391,0)</f>
        <v>0</v>
      </c>
      <c r="BG1391" s="207">
        <f>IF(N1391="zákl. přenesená",J1391,0)</f>
        <v>0</v>
      </c>
      <c r="BH1391" s="207">
        <f>IF(N1391="sníž. přenesená",J1391,0)</f>
        <v>0</v>
      </c>
      <c r="BI1391" s="207">
        <f>IF(N1391="nulová",J1391,0)</f>
        <v>0</v>
      </c>
      <c r="BJ1391" s="19" t="s">
        <v>80</v>
      </c>
      <c r="BK1391" s="207">
        <f>ROUND(I1391*H1391,2)</f>
        <v>0</v>
      </c>
      <c r="BL1391" s="19" t="s">
        <v>274</v>
      </c>
      <c r="BM1391" s="206" t="s">
        <v>1685</v>
      </c>
    </row>
    <row r="1392" spans="1:65" s="13" customFormat="1" x14ac:dyDescent="0.2">
      <c r="B1392" s="212"/>
      <c r="C1392" s="213"/>
      <c r="D1392" s="208" t="s">
        <v>278</v>
      </c>
      <c r="E1392" s="214" t="s">
        <v>21</v>
      </c>
      <c r="F1392" s="215" t="s">
        <v>1686</v>
      </c>
      <c r="G1392" s="213"/>
      <c r="H1392" s="214" t="s">
        <v>21</v>
      </c>
      <c r="I1392" s="216"/>
      <c r="J1392" s="213"/>
      <c r="K1392" s="213"/>
      <c r="L1392" s="217"/>
      <c r="M1392" s="218"/>
      <c r="N1392" s="219"/>
      <c r="O1392" s="219"/>
      <c r="P1392" s="219"/>
      <c r="Q1392" s="219"/>
      <c r="R1392" s="219"/>
      <c r="S1392" s="219"/>
      <c r="T1392" s="220"/>
      <c r="AT1392" s="221" t="s">
        <v>278</v>
      </c>
      <c r="AU1392" s="221" t="s">
        <v>82</v>
      </c>
      <c r="AV1392" s="13" t="s">
        <v>80</v>
      </c>
      <c r="AW1392" s="13" t="s">
        <v>35</v>
      </c>
      <c r="AX1392" s="13" t="s">
        <v>73</v>
      </c>
      <c r="AY1392" s="221" t="s">
        <v>267</v>
      </c>
    </row>
    <row r="1393" spans="1:65" s="14" customFormat="1" x14ac:dyDescent="0.2">
      <c r="B1393" s="222"/>
      <c r="C1393" s="223"/>
      <c r="D1393" s="208" t="s">
        <v>278</v>
      </c>
      <c r="E1393" s="224" t="s">
        <v>21</v>
      </c>
      <c r="F1393" s="225" t="s">
        <v>1687</v>
      </c>
      <c r="G1393" s="223"/>
      <c r="H1393" s="226">
        <v>55.99</v>
      </c>
      <c r="I1393" s="227"/>
      <c r="J1393" s="223"/>
      <c r="K1393" s="223"/>
      <c r="L1393" s="228"/>
      <c r="M1393" s="229"/>
      <c r="N1393" s="230"/>
      <c r="O1393" s="230"/>
      <c r="P1393" s="230"/>
      <c r="Q1393" s="230"/>
      <c r="R1393" s="230"/>
      <c r="S1393" s="230"/>
      <c r="T1393" s="231"/>
      <c r="AT1393" s="232" t="s">
        <v>278</v>
      </c>
      <c r="AU1393" s="232" t="s">
        <v>82</v>
      </c>
      <c r="AV1393" s="14" t="s">
        <v>82</v>
      </c>
      <c r="AW1393" s="14" t="s">
        <v>35</v>
      </c>
      <c r="AX1393" s="14" t="s">
        <v>73</v>
      </c>
      <c r="AY1393" s="232" t="s">
        <v>267</v>
      </c>
    </row>
    <row r="1394" spans="1:65" s="14" customFormat="1" x14ac:dyDescent="0.2">
      <c r="B1394" s="222"/>
      <c r="C1394" s="223"/>
      <c r="D1394" s="208" t="s">
        <v>278</v>
      </c>
      <c r="E1394" s="224" t="s">
        <v>21</v>
      </c>
      <c r="F1394" s="225" t="s">
        <v>1688</v>
      </c>
      <c r="G1394" s="223"/>
      <c r="H1394" s="226">
        <v>49.139000000000003</v>
      </c>
      <c r="I1394" s="227"/>
      <c r="J1394" s="223"/>
      <c r="K1394" s="223"/>
      <c r="L1394" s="228"/>
      <c r="M1394" s="229"/>
      <c r="N1394" s="230"/>
      <c r="O1394" s="230"/>
      <c r="P1394" s="230"/>
      <c r="Q1394" s="230"/>
      <c r="R1394" s="230"/>
      <c r="S1394" s="230"/>
      <c r="T1394" s="231"/>
      <c r="AT1394" s="232" t="s">
        <v>278</v>
      </c>
      <c r="AU1394" s="232" t="s">
        <v>82</v>
      </c>
      <c r="AV1394" s="14" t="s">
        <v>82</v>
      </c>
      <c r="AW1394" s="14" t="s">
        <v>35</v>
      </c>
      <c r="AX1394" s="14" t="s">
        <v>73</v>
      </c>
      <c r="AY1394" s="232" t="s">
        <v>267</v>
      </c>
    </row>
    <row r="1395" spans="1:65" s="14" customFormat="1" x14ac:dyDescent="0.2">
      <c r="B1395" s="222"/>
      <c r="C1395" s="223"/>
      <c r="D1395" s="208" t="s">
        <v>278</v>
      </c>
      <c r="E1395" s="224" t="s">
        <v>21</v>
      </c>
      <c r="F1395" s="225" t="s">
        <v>1689</v>
      </c>
      <c r="G1395" s="223"/>
      <c r="H1395" s="226">
        <v>7.181</v>
      </c>
      <c r="I1395" s="227"/>
      <c r="J1395" s="223"/>
      <c r="K1395" s="223"/>
      <c r="L1395" s="228"/>
      <c r="M1395" s="229"/>
      <c r="N1395" s="230"/>
      <c r="O1395" s="230"/>
      <c r="P1395" s="230"/>
      <c r="Q1395" s="230"/>
      <c r="R1395" s="230"/>
      <c r="S1395" s="230"/>
      <c r="T1395" s="231"/>
      <c r="AT1395" s="232" t="s">
        <v>278</v>
      </c>
      <c r="AU1395" s="232" t="s">
        <v>82</v>
      </c>
      <c r="AV1395" s="14" t="s">
        <v>82</v>
      </c>
      <c r="AW1395" s="14" t="s">
        <v>35</v>
      </c>
      <c r="AX1395" s="14" t="s">
        <v>73</v>
      </c>
      <c r="AY1395" s="232" t="s">
        <v>267</v>
      </c>
    </row>
    <row r="1396" spans="1:65" s="14" customFormat="1" x14ac:dyDescent="0.2">
      <c r="B1396" s="222"/>
      <c r="C1396" s="223"/>
      <c r="D1396" s="208" t="s">
        <v>278</v>
      </c>
      <c r="E1396" s="224" t="s">
        <v>21</v>
      </c>
      <c r="F1396" s="225" t="s">
        <v>1690</v>
      </c>
      <c r="G1396" s="223"/>
      <c r="H1396" s="226">
        <v>84.831999999999994</v>
      </c>
      <c r="I1396" s="227"/>
      <c r="J1396" s="223"/>
      <c r="K1396" s="223"/>
      <c r="L1396" s="228"/>
      <c r="M1396" s="229"/>
      <c r="N1396" s="230"/>
      <c r="O1396" s="230"/>
      <c r="P1396" s="230"/>
      <c r="Q1396" s="230"/>
      <c r="R1396" s="230"/>
      <c r="S1396" s="230"/>
      <c r="T1396" s="231"/>
      <c r="AT1396" s="232" t="s">
        <v>278</v>
      </c>
      <c r="AU1396" s="232" t="s">
        <v>82</v>
      </c>
      <c r="AV1396" s="14" t="s">
        <v>82</v>
      </c>
      <c r="AW1396" s="14" t="s">
        <v>35</v>
      </c>
      <c r="AX1396" s="14" t="s">
        <v>73</v>
      </c>
      <c r="AY1396" s="232" t="s">
        <v>267</v>
      </c>
    </row>
    <row r="1397" spans="1:65" s="14" customFormat="1" x14ac:dyDescent="0.2">
      <c r="B1397" s="222"/>
      <c r="C1397" s="223"/>
      <c r="D1397" s="208" t="s">
        <v>278</v>
      </c>
      <c r="E1397" s="224" t="s">
        <v>21</v>
      </c>
      <c r="F1397" s="225" t="s">
        <v>1691</v>
      </c>
      <c r="G1397" s="223"/>
      <c r="H1397" s="226">
        <v>106.271</v>
      </c>
      <c r="I1397" s="227"/>
      <c r="J1397" s="223"/>
      <c r="K1397" s="223"/>
      <c r="L1397" s="228"/>
      <c r="M1397" s="229"/>
      <c r="N1397" s="230"/>
      <c r="O1397" s="230"/>
      <c r="P1397" s="230"/>
      <c r="Q1397" s="230"/>
      <c r="R1397" s="230"/>
      <c r="S1397" s="230"/>
      <c r="T1397" s="231"/>
      <c r="AT1397" s="232" t="s">
        <v>278</v>
      </c>
      <c r="AU1397" s="232" t="s">
        <v>82</v>
      </c>
      <c r="AV1397" s="14" t="s">
        <v>82</v>
      </c>
      <c r="AW1397" s="14" t="s">
        <v>35</v>
      </c>
      <c r="AX1397" s="14" t="s">
        <v>73</v>
      </c>
      <c r="AY1397" s="232" t="s">
        <v>267</v>
      </c>
    </row>
    <row r="1398" spans="1:65" s="15" customFormat="1" x14ac:dyDescent="0.2">
      <c r="B1398" s="233"/>
      <c r="C1398" s="234"/>
      <c r="D1398" s="208" t="s">
        <v>278</v>
      </c>
      <c r="E1398" s="235" t="s">
        <v>21</v>
      </c>
      <c r="F1398" s="236" t="s">
        <v>326</v>
      </c>
      <c r="G1398" s="234"/>
      <c r="H1398" s="237">
        <v>303.41300000000001</v>
      </c>
      <c r="I1398" s="238"/>
      <c r="J1398" s="234"/>
      <c r="K1398" s="234"/>
      <c r="L1398" s="239"/>
      <c r="M1398" s="240"/>
      <c r="N1398" s="241"/>
      <c r="O1398" s="241"/>
      <c r="P1398" s="241"/>
      <c r="Q1398" s="241"/>
      <c r="R1398" s="241"/>
      <c r="S1398" s="241"/>
      <c r="T1398" s="242"/>
      <c r="AT1398" s="243" t="s">
        <v>278</v>
      </c>
      <c r="AU1398" s="243" t="s">
        <v>82</v>
      </c>
      <c r="AV1398" s="15" t="s">
        <v>142</v>
      </c>
      <c r="AW1398" s="15" t="s">
        <v>35</v>
      </c>
      <c r="AX1398" s="15" t="s">
        <v>73</v>
      </c>
      <c r="AY1398" s="243" t="s">
        <v>267</v>
      </c>
    </row>
    <row r="1399" spans="1:65" s="13" customFormat="1" x14ac:dyDescent="0.2">
      <c r="B1399" s="212"/>
      <c r="C1399" s="213"/>
      <c r="D1399" s="208" t="s">
        <v>278</v>
      </c>
      <c r="E1399" s="214" t="s">
        <v>21</v>
      </c>
      <c r="F1399" s="215" t="s">
        <v>1692</v>
      </c>
      <c r="G1399" s="213"/>
      <c r="H1399" s="214" t="s">
        <v>21</v>
      </c>
      <c r="I1399" s="216"/>
      <c r="J1399" s="213"/>
      <c r="K1399" s="213"/>
      <c r="L1399" s="217"/>
      <c r="M1399" s="218"/>
      <c r="N1399" s="219"/>
      <c r="O1399" s="219"/>
      <c r="P1399" s="219"/>
      <c r="Q1399" s="219"/>
      <c r="R1399" s="219"/>
      <c r="S1399" s="219"/>
      <c r="T1399" s="220"/>
      <c r="AT1399" s="221" t="s">
        <v>278</v>
      </c>
      <c r="AU1399" s="221" t="s">
        <v>82</v>
      </c>
      <c r="AV1399" s="13" t="s">
        <v>80</v>
      </c>
      <c r="AW1399" s="13" t="s">
        <v>35</v>
      </c>
      <c r="AX1399" s="13" t="s">
        <v>73</v>
      </c>
      <c r="AY1399" s="221" t="s">
        <v>267</v>
      </c>
    </row>
    <row r="1400" spans="1:65" s="14" customFormat="1" x14ac:dyDescent="0.2">
      <c r="B1400" s="222"/>
      <c r="C1400" s="223"/>
      <c r="D1400" s="208" t="s">
        <v>278</v>
      </c>
      <c r="E1400" s="224" t="s">
        <v>21</v>
      </c>
      <c r="F1400" s="225" t="s">
        <v>199</v>
      </c>
      <c r="G1400" s="223"/>
      <c r="H1400" s="226">
        <v>566.98099999999999</v>
      </c>
      <c r="I1400" s="227"/>
      <c r="J1400" s="223"/>
      <c r="K1400" s="223"/>
      <c r="L1400" s="228"/>
      <c r="M1400" s="229"/>
      <c r="N1400" s="230"/>
      <c r="O1400" s="230"/>
      <c r="P1400" s="230"/>
      <c r="Q1400" s="230"/>
      <c r="R1400" s="230"/>
      <c r="S1400" s="230"/>
      <c r="T1400" s="231"/>
      <c r="AT1400" s="232" t="s">
        <v>278</v>
      </c>
      <c r="AU1400" s="232" t="s">
        <v>82</v>
      </c>
      <c r="AV1400" s="14" t="s">
        <v>82</v>
      </c>
      <c r="AW1400" s="14" t="s">
        <v>35</v>
      </c>
      <c r="AX1400" s="14" t="s">
        <v>73</v>
      </c>
      <c r="AY1400" s="232" t="s">
        <v>267</v>
      </c>
    </row>
    <row r="1401" spans="1:65" s="15" customFormat="1" x14ac:dyDescent="0.2">
      <c r="B1401" s="233"/>
      <c r="C1401" s="234"/>
      <c r="D1401" s="208" t="s">
        <v>278</v>
      </c>
      <c r="E1401" s="235" t="s">
        <v>21</v>
      </c>
      <c r="F1401" s="236" t="s">
        <v>326</v>
      </c>
      <c r="G1401" s="234"/>
      <c r="H1401" s="237">
        <v>566.98099999999999</v>
      </c>
      <c r="I1401" s="238"/>
      <c r="J1401" s="234"/>
      <c r="K1401" s="234"/>
      <c r="L1401" s="239"/>
      <c r="M1401" s="240"/>
      <c r="N1401" s="241"/>
      <c r="O1401" s="241"/>
      <c r="P1401" s="241"/>
      <c r="Q1401" s="241"/>
      <c r="R1401" s="241"/>
      <c r="S1401" s="241"/>
      <c r="T1401" s="242"/>
      <c r="AT1401" s="243" t="s">
        <v>278</v>
      </c>
      <c r="AU1401" s="243" t="s">
        <v>82</v>
      </c>
      <c r="AV1401" s="15" t="s">
        <v>142</v>
      </c>
      <c r="AW1401" s="15" t="s">
        <v>35</v>
      </c>
      <c r="AX1401" s="15" t="s">
        <v>73</v>
      </c>
      <c r="AY1401" s="243" t="s">
        <v>267</v>
      </c>
    </row>
    <row r="1402" spans="1:65" s="16" customFormat="1" x14ac:dyDescent="0.2">
      <c r="B1402" s="244"/>
      <c r="C1402" s="245"/>
      <c r="D1402" s="208" t="s">
        <v>278</v>
      </c>
      <c r="E1402" s="246" t="s">
        <v>21</v>
      </c>
      <c r="F1402" s="247" t="s">
        <v>355</v>
      </c>
      <c r="G1402" s="245"/>
      <c r="H1402" s="248">
        <v>870.39400000000001</v>
      </c>
      <c r="I1402" s="249"/>
      <c r="J1402" s="245"/>
      <c r="K1402" s="245"/>
      <c r="L1402" s="250"/>
      <c r="M1402" s="251"/>
      <c r="N1402" s="252"/>
      <c r="O1402" s="252"/>
      <c r="P1402" s="252"/>
      <c r="Q1402" s="252"/>
      <c r="R1402" s="252"/>
      <c r="S1402" s="252"/>
      <c r="T1402" s="253"/>
      <c r="AT1402" s="254" t="s">
        <v>278</v>
      </c>
      <c r="AU1402" s="254" t="s">
        <v>82</v>
      </c>
      <c r="AV1402" s="16" t="s">
        <v>274</v>
      </c>
      <c r="AW1402" s="16" t="s">
        <v>35</v>
      </c>
      <c r="AX1402" s="16" t="s">
        <v>80</v>
      </c>
      <c r="AY1402" s="254" t="s">
        <v>267</v>
      </c>
    </row>
    <row r="1403" spans="1:65" s="2" customFormat="1" ht="16.5" customHeight="1" x14ac:dyDescent="0.2">
      <c r="A1403" s="36"/>
      <c r="B1403" s="37"/>
      <c r="C1403" s="255" t="s">
        <v>1693</v>
      </c>
      <c r="D1403" s="255" t="s">
        <v>751</v>
      </c>
      <c r="E1403" s="256" t="s">
        <v>1694</v>
      </c>
      <c r="F1403" s="257" t="s">
        <v>1695</v>
      </c>
      <c r="G1403" s="258" t="s">
        <v>272</v>
      </c>
      <c r="H1403" s="259">
        <v>957.43299999999999</v>
      </c>
      <c r="I1403" s="260"/>
      <c r="J1403" s="261">
        <f>ROUND(I1403*H1403,2)</f>
        <v>0</v>
      </c>
      <c r="K1403" s="257" t="s">
        <v>273</v>
      </c>
      <c r="L1403" s="262"/>
      <c r="M1403" s="263" t="s">
        <v>21</v>
      </c>
      <c r="N1403" s="264" t="s">
        <v>44</v>
      </c>
      <c r="O1403" s="66"/>
      <c r="P1403" s="204">
        <f>O1403*H1403</f>
        <v>0</v>
      </c>
      <c r="Q1403" s="204">
        <v>4.0000000000000002E-4</v>
      </c>
      <c r="R1403" s="204">
        <f>Q1403*H1403</f>
        <v>0.38297320000000001</v>
      </c>
      <c r="S1403" s="204">
        <v>0</v>
      </c>
      <c r="T1403" s="205">
        <f>S1403*H1403</f>
        <v>0</v>
      </c>
      <c r="U1403" s="36"/>
      <c r="V1403" s="36"/>
      <c r="W1403" s="36"/>
      <c r="X1403" s="36"/>
      <c r="Y1403" s="36"/>
      <c r="Z1403" s="36"/>
      <c r="AA1403" s="36"/>
      <c r="AB1403" s="36"/>
      <c r="AC1403" s="36"/>
      <c r="AD1403" s="36"/>
      <c r="AE1403" s="36"/>
      <c r="AR1403" s="206" t="s">
        <v>356</v>
      </c>
      <c r="AT1403" s="206" t="s">
        <v>751</v>
      </c>
      <c r="AU1403" s="206" t="s">
        <v>82</v>
      </c>
      <c r="AY1403" s="19" t="s">
        <v>267</v>
      </c>
      <c r="BE1403" s="207">
        <f>IF(N1403="základní",J1403,0)</f>
        <v>0</v>
      </c>
      <c r="BF1403" s="207">
        <f>IF(N1403="snížená",J1403,0)</f>
        <v>0</v>
      </c>
      <c r="BG1403" s="207">
        <f>IF(N1403="zákl. přenesená",J1403,0)</f>
        <v>0</v>
      </c>
      <c r="BH1403" s="207">
        <f>IF(N1403="sníž. přenesená",J1403,0)</f>
        <v>0</v>
      </c>
      <c r="BI1403" s="207">
        <f>IF(N1403="nulová",J1403,0)</f>
        <v>0</v>
      </c>
      <c r="BJ1403" s="19" t="s">
        <v>80</v>
      </c>
      <c r="BK1403" s="207">
        <f>ROUND(I1403*H1403,2)</f>
        <v>0</v>
      </c>
      <c r="BL1403" s="19" t="s">
        <v>274</v>
      </c>
      <c r="BM1403" s="206" t="s">
        <v>1696</v>
      </c>
    </row>
    <row r="1404" spans="1:65" s="14" customFormat="1" x14ac:dyDescent="0.2">
      <c r="B1404" s="222"/>
      <c r="C1404" s="223"/>
      <c r="D1404" s="208" t="s">
        <v>278</v>
      </c>
      <c r="E1404" s="224" t="s">
        <v>21</v>
      </c>
      <c r="F1404" s="225" t="s">
        <v>1697</v>
      </c>
      <c r="G1404" s="223"/>
      <c r="H1404" s="226">
        <v>61.588999999999999</v>
      </c>
      <c r="I1404" s="227"/>
      <c r="J1404" s="223"/>
      <c r="K1404" s="223"/>
      <c r="L1404" s="228"/>
      <c r="M1404" s="229"/>
      <c r="N1404" s="230"/>
      <c r="O1404" s="230"/>
      <c r="P1404" s="230"/>
      <c r="Q1404" s="230"/>
      <c r="R1404" s="230"/>
      <c r="S1404" s="230"/>
      <c r="T1404" s="231"/>
      <c r="AT1404" s="232" t="s">
        <v>278</v>
      </c>
      <c r="AU1404" s="232" t="s">
        <v>82</v>
      </c>
      <c r="AV1404" s="14" t="s">
        <v>82</v>
      </c>
      <c r="AW1404" s="14" t="s">
        <v>35</v>
      </c>
      <c r="AX1404" s="14" t="s">
        <v>73</v>
      </c>
      <c r="AY1404" s="232" t="s">
        <v>267</v>
      </c>
    </row>
    <row r="1405" spans="1:65" s="14" customFormat="1" x14ac:dyDescent="0.2">
      <c r="B1405" s="222"/>
      <c r="C1405" s="223"/>
      <c r="D1405" s="208" t="s">
        <v>278</v>
      </c>
      <c r="E1405" s="224" t="s">
        <v>21</v>
      </c>
      <c r="F1405" s="225" t="s">
        <v>1698</v>
      </c>
      <c r="G1405" s="223"/>
      <c r="H1405" s="226">
        <v>54.052999999999997</v>
      </c>
      <c r="I1405" s="227"/>
      <c r="J1405" s="223"/>
      <c r="K1405" s="223"/>
      <c r="L1405" s="228"/>
      <c r="M1405" s="229"/>
      <c r="N1405" s="230"/>
      <c r="O1405" s="230"/>
      <c r="P1405" s="230"/>
      <c r="Q1405" s="230"/>
      <c r="R1405" s="230"/>
      <c r="S1405" s="230"/>
      <c r="T1405" s="231"/>
      <c r="AT1405" s="232" t="s">
        <v>278</v>
      </c>
      <c r="AU1405" s="232" t="s">
        <v>82</v>
      </c>
      <c r="AV1405" s="14" t="s">
        <v>82</v>
      </c>
      <c r="AW1405" s="14" t="s">
        <v>35</v>
      </c>
      <c r="AX1405" s="14" t="s">
        <v>73</v>
      </c>
      <c r="AY1405" s="232" t="s">
        <v>267</v>
      </c>
    </row>
    <row r="1406" spans="1:65" s="14" customFormat="1" x14ac:dyDescent="0.2">
      <c r="B1406" s="222"/>
      <c r="C1406" s="223"/>
      <c r="D1406" s="208" t="s">
        <v>278</v>
      </c>
      <c r="E1406" s="224" t="s">
        <v>21</v>
      </c>
      <c r="F1406" s="225" t="s">
        <v>1699</v>
      </c>
      <c r="G1406" s="223"/>
      <c r="H1406" s="226">
        <v>7.899</v>
      </c>
      <c r="I1406" s="227"/>
      <c r="J1406" s="223"/>
      <c r="K1406" s="223"/>
      <c r="L1406" s="228"/>
      <c r="M1406" s="229"/>
      <c r="N1406" s="230"/>
      <c r="O1406" s="230"/>
      <c r="P1406" s="230"/>
      <c r="Q1406" s="230"/>
      <c r="R1406" s="230"/>
      <c r="S1406" s="230"/>
      <c r="T1406" s="231"/>
      <c r="AT1406" s="232" t="s">
        <v>278</v>
      </c>
      <c r="AU1406" s="232" t="s">
        <v>82</v>
      </c>
      <c r="AV1406" s="14" t="s">
        <v>82</v>
      </c>
      <c r="AW1406" s="14" t="s">
        <v>35</v>
      </c>
      <c r="AX1406" s="14" t="s">
        <v>73</v>
      </c>
      <c r="AY1406" s="232" t="s">
        <v>267</v>
      </c>
    </row>
    <row r="1407" spans="1:65" s="14" customFormat="1" x14ac:dyDescent="0.2">
      <c r="B1407" s="222"/>
      <c r="C1407" s="223"/>
      <c r="D1407" s="208" t="s">
        <v>278</v>
      </c>
      <c r="E1407" s="224" t="s">
        <v>21</v>
      </c>
      <c r="F1407" s="225" t="s">
        <v>1700</v>
      </c>
      <c r="G1407" s="223"/>
      <c r="H1407" s="226">
        <v>93.314999999999998</v>
      </c>
      <c r="I1407" s="227"/>
      <c r="J1407" s="223"/>
      <c r="K1407" s="223"/>
      <c r="L1407" s="228"/>
      <c r="M1407" s="229"/>
      <c r="N1407" s="230"/>
      <c r="O1407" s="230"/>
      <c r="P1407" s="230"/>
      <c r="Q1407" s="230"/>
      <c r="R1407" s="230"/>
      <c r="S1407" s="230"/>
      <c r="T1407" s="231"/>
      <c r="AT1407" s="232" t="s">
        <v>278</v>
      </c>
      <c r="AU1407" s="232" t="s">
        <v>82</v>
      </c>
      <c r="AV1407" s="14" t="s">
        <v>82</v>
      </c>
      <c r="AW1407" s="14" t="s">
        <v>35</v>
      </c>
      <c r="AX1407" s="14" t="s">
        <v>73</v>
      </c>
      <c r="AY1407" s="232" t="s">
        <v>267</v>
      </c>
    </row>
    <row r="1408" spans="1:65" s="14" customFormat="1" x14ac:dyDescent="0.2">
      <c r="B1408" s="222"/>
      <c r="C1408" s="223"/>
      <c r="D1408" s="208" t="s">
        <v>278</v>
      </c>
      <c r="E1408" s="224" t="s">
        <v>21</v>
      </c>
      <c r="F1408" s="225" t="s">
        <v>1701</v>
      </c>
      <c r="G1408" s="223"/>
      <c r="H1408" s="226">
        <v>116.898</v>
      </c>
      <c r="I1408" s="227"/>
      <c r="J1408" s="223"/>
      <c r="K1408" s="223"/>
      <c r="L1408" s="228"/>
      <c r="M1408" s="229"/>
      <c r="N1408" s="230"/>
      <c r="O1408" s="230"/>
      <c r="P1408" s="230"/>
      <c r="Q1408" s="230"/>
      <c r="R1408" s="230"/>
      <c r="S1408" s="230"/>
      <c r="T1408" s="231"/>
      <c r="AT1408" s="232" t="s">
        <v>278</v>
      </c>
      <c r="AU1408" s="232" t="s">
        <v>82</v>
      </c>
      <c r="AV1408" s="14" t="s">
        <v>82</v>
      </c>
      <c r="AW1408" s="14" t="s">
        <v>35</v>
      </c>
      <c r="AX1408" s="14" t="s">
        <v>73</v>
      </c>
      <c r="AY1408" s="232" t="s">
        <v>267</v>
      </c>
    </row>
    <row r="1409" spans="1:65" s="14" customFormat="1" x14ac:dyDescent="0.2">
      <c r="B1409" s="222"/>
      <c r="C1409" s="223"/>
      <c r="D1409" s="208" t="s">
        <v>278</v>
      </c>
      <c r="E1409" s="224" t="s">
        <v>21</v>
      </c>
      <c r="F1409" s="225" t="s">
        <v>1702</v>
      </c>
      <c r="G1409" s="223"/>
      <c r="H1409" s="226">
        <v>623.67899999999997</v>
      </c>
      <c r="I1409" s="227"/>
      <c r="J1409" s="223"/>
      <c r="K1409" s="223"/>
      <c r="L1409" s="228"/>
      <c r="M1409" s="229"/>
      <c r="N1409" s="230"/>
      <c r="O1409" s="230"/>
      <c r="P1409" s="230"/>
      <c r="Q1409" s="230"/>
      <c r="R1409" s="230"/>
      <c r="S1409" s="230"/>
      <c r="T1409" s="231"/>
      <c r="AT1409" s="232" t="s">
        <v>278</v>
      </c>
      <c r="AU1409" s="232" t="s">
        <v>82</v>
      </c>
      <c r="AV1409" s="14" t="s">
        <v>82</v>
      </c>
      <c r="AW1409" s="14" t="s">
        <v>35</v>
      </c>
      <c r="AX1409" s="14" t="s">
        <v>73</v>
      </c>
      <c r="AY1409" s="232" t="s">
        <v>267</v>
      </c>
    </row>
    <row r="1410" spans="1:65" s="16" customFormat="1" x14ac:dyDescent="0.2">
      <c r="B1410" s="244"/>
      <c r="C1410" s="245"/>
      <c r="D1410" s="208" t="s">
        <v>278</v>
      </c>
      <c r="E1410" s="246" t="s">
        <v>21</v>
      </c>
      <c r="F1410" s="247" t="s">
        <v>355</v>
      </c>
      <c r="G1410" s="245"/>
      <c r="H1410" s="248">
        <v>957.43299999999999</v>
      </c>
      <c r="I1410" s="249"/>
      <c r="J1410" s="245"/>
      <c r="K1410" s="245"/>
      <c r="L1410" s="250"/>
      <c r="M1410" s="251"/>
      <c r="N1410" s="252"/>
      <c r="O1410" s="252"/>
      <c r="P1410" s="252"/>
      <c r="Q1410" s="252"/>
      <c r="R1410" s="252"/>
      <c r="S1410" s="252"/>
      <c r="T1410" s="253"/>
      <c r="AT1410" s="254" t="s">
        <v>278</v>
      </c>
      <c r="AU1410" s="254" t="s">
        <v>82</v>
      </c>
      <c r="AV1410" s="16" t="s">
        <v>274</v>
      </c>
      <c r="AW1410" s="16" t="s">
        <v>35</v>
      </c>
      <c r="AX1410" s="16" t="s">
        <v>80</v>
      </c>
      <c r="AY1410" s="254" t="s">
        <v>267</v>
      </c>
    </row>
    <row r="1411" spans="1:65" s="2" customFormat="1" ht="21.75" customHeight="1" x14ac:dyDescent="0.2">
      <c r="A1411" s="36"/>
      <c r="B1411" s="37"/>
      <c r="C1411" s="195" t="s">
        <v>1703</v>
      </c>
      <c r="D1411" s="195" t="s">
        <v>269</v>
      </c>
      <c r="E1411" s="196" t="s">
        <v>1704</v>
      </c>
      <c r="F1411" s="197" t="s">
        <v>1705</v>
      </c>
      <c r="G1411" s="198" t="s">
        <v>395</v>
      </c>
      <c r="H1411" s="199">
        <v>8.6489999999999991</v>
      </c>
      <c r="I1411" s="200"/>
      <c r="J1411" s="201">
        <f>ROUND(I1411*H1411,2)</f>
        <v>0</v>
      </c>
      <c r="K1411" s="197" t="s">
        <v>273</v>
      </c>
      <c r="L1411" s="41"/>
      <c r="M1411" s="202" t="s">
        <v>21</v>
      </c>
      <c r="N1411" s="203" t="s">
        <v>44</v>
      </c>
      <c r="O1411" s="66"/>
      <c r="P1411" s="204">
        <f>O1411*H1411</f>
        <v>0</v>
      </c>
      <c r="Q1411" s="204">
        <v>0</v>
      </c>
      <c r="R1411" s="204">
        <f>Q1411*H1411</f>
        <v>0</v>
      </c>
      <c r="S1411" s="204">
        <v>0</v>
      </c>
      <c r="T1411" s="205">
        <f>S1411*H1411</f>
        <v>0</v>
      </c>
      <c r="U1411" s="36"/>
      <c r="V1411" s="36"/>
      <c r="W1411" s="36"/>
      <c r="X1411" s="36"/>
      <c r="Y1411" s="36"/>
      <c r="Z1411" s="36"/>
      <c r="AA1411" s="36"/>
      <c r="AB1411" s="36"/>
      <c r="AC1411" s="36"/>
      <c r="AD1411" s="36"/>
      <c r="AE1411" s="36"/>
      <c r="AR1411" s="206" t="s">
        <v>441</v>
      </c>
      <c r="AT1411" s="206" t="s">
        <v>269</v>
      </c>
      <c r="AU1411" s="206" t="s">
        <v>82</v>
      </c>
      <c r="AY1411" s="19" t="s">
        <v>267</v>
      </c>
      <c r="BE1411" s="207">
        <f>IF(N1411="základní",J1411,0)</f>
        <v>0</v>
      </c>
      <c r="BF1411" s="207">
        <f>IF(N1411="snížená",J1411,0)</f>
        <v>0</v>
      </c>
      <c r="BG1411" s="207">
        <f>IF(N1411="zákl. přenesená",J1411,0)</f>
        <v>0</v>
      </c>
      <c r="BH1411" s="207">
        <f>IF(N1411="sníž. přenesená",J1411,0)</f>
        <v>0</v>
      </c>
      <c r="BI1411" s="207">
        <f>IF(N1411="nulová",J1411,0)</f>
        <v>0</v>
      </c>
      <c r="BJ1411" s="19" t="s">
        <v>80</v>
      </c>
      <c r="BK1411" s="207">
        <f>ROUND(I1411*H1411,2)</f>
        <v>0</v>
      </c>
      <c r="BL1411" s="19" t="s">
        <v>441</v>
      </c>
      <c r="BM1411" s="206" t="s">
        <v>1706</v>
      </c>
    </row>
    <row r="1412" spans="1:65" s="2" customFormat="1" ht="78" x14ac:dyDescent="0.2">
      <c r="A1412" s="36"/>
      <c r="B1412" s="37"/>
      <c r="C1412" s="38"/>
      <c r="D1412" s="208" t="s">
        <v>276</v>
      </c>
      <c r="E1412" s="38"/>
      <c r="F1412" s="209" t="s">
        <v>1707</v>
      </c>
      <c r="G1412" s="38"/>
      <c r="H1412" s="38"/>
      <c r="I1412" s="118"/>
      <c r="J1412" s="38"/>
      <c r="K1412" s="38"/>
      <c r="L1412" s="41"/>
      <c r="M1412" s="210"/>
      <c r="N1412" s="211"/>
      <c r="O1412" s="66"/>
      <c r="P1412" s="66"/>
      <c r="Q1412" s="66"/>
      <c r="R1412" s="66"/>
      <c r="S1412" s="66"/>
      <c r="T1412" s="67"/>
      <c r="U1412" s="36"/>
      <c r="V1412" s="36"/>
      <c r="W1412" s="36"/>
      <c r="X1412" s="36"/>
      <c r="Y1412" s="36"/>
      <c r="Z1412" s="36"/>
      <c r="AA1412" s="36"/>
      <c r="AB1412" s="36"/>
      <c r="AC1412" s="36"/>
      <c r="AD1412" s="36"/>
      <c r="AE1412" s="36"/>
      <c r="AT1412" s="19" t="s">
        <v>276</v>
      </c>
      <c r="AU1412" s="19" t="s">
        <v>82</v>
      </c>
    </row>
    <row r="1413" spans="1:65" s="12" customFormat="1" ht="22.9" customHeight="1" x14ac:dyDescent="0.2">
      <c r="B1413" s="179"/>
      <c r="C1413" s="180"/>
      <c r="D1413" s="181" t="s">
        <v>72</v>
      </c>
      <c r="E1413" s="193" t="s">
        <v>1708</v>
      </c>
      <c r="F1413" s="193" t="s">
        <v>1709</v>
      </c>
      <c r="G1413" s="180"/>
      <c r="H1413" s="180"/>
      <c r="I1413" s="183"/>
      <c r="J1413" s="194">
        <f>BK1413</f>
        <v>0</v>
      </c>
      <c r="K1413" s="180"/>
      <c r="L1413" s="185"/>
      <c r="M1413" s="186"/>
      <c r="N1413" s="187"/>
      <c r="O1413" s="187"/>
      <c r="P1413" s="188">
        <f>SUM(P1414:P1560)</f>
        <v>0</v>
      </c>
      <c r="Q1413" s="187"/>
      <c r="R1413" s="188">
        <f>SUM(R1414:R1560)</f>
        <v>18.879240580000001</v>
      </c>
      <c r="S1413" s="187"/>
      <c r="T1413" s="189">
        <f>SUM(T1414:T1560)</f>
        <v>0</v>
      </c>
      <c r="AR1413" s="190" t="s">
        <v>82</v>
      </c>
      <c r="AT1413" s="191" t="s">
        <v>72</v>
      </c>
      <c r="AU1413" s="191" t="s">
        <v>80</v>
      </c>
      <c r="AY1413" s="190" t="s">
        <v>267</v>
      </c>
      <c r="BK1413" s="192">
        <f>SUM(BK1414:BK1560)</f>
        <v>0</v>
      </c>
    </row>
    <row r="1414" spans="1:65" s="2" customFormat="1" ht="21.75" customHeight="1" x14ac:dyDescent="0.2">
      <c r="A1414" s="36"/>
      <c r="B1414" s="37"/>
      <c r="C1414" s="195" t="s">
        <v>1710</v>
      </c>
      <c r="D1414" s="195" t="s">
        <v>269</v>
      </c>
      <c r="E1414" s="196" t="s">
        <v>1711</v>
      </c>
      <c r="F1414" s="197" t="s">
        <v>1712</v>
      </c>
      <c r="G1414" s="198" t="s">
        <v>272</v>
      </c>
      <c r="H1414" s="199">
        <v>-6.93</v>
      </c>
      <c r="I1414" s="200"/>
      <c r="J1414" s="201">
        <f>ROUND(I1414*H1414,2)</f>
        <v>0</v>
      </c>
      <c r="K1414" s="197" t="s">
        <v>273</v>
      </c>
      <c r="L1414" s="41"/>
      <c r="M1414" s="202" t="s">
        <v>21</v>
      </c>
      <c r="N1414" s="203" t="s">
        <v>44</v>
      </c>
      <c r="O1414" s="66"/>
      <c r="P1414" s="204">
        <f>O1414*H1414</f>
        <v>0</v>
      </c>
      <c r="Q1414" s="204">
        <v>4.428E-2</v>
      </c>
      <c r="R1414" s="204">
        <f>Q1414*H1414</f>
        <v>-0.30686039999999998</v>
      </c>
      <c r="S1414" s="204">
        <v>0</v>
      </c>
      <c r="T1414" s="205">
        <f>S1414*H1414</f>
        <v>0</v>
      </c>
      <c r="U1414" s="36"/>
      <c r="V1414" s="36"/>
      <c r="W1414" s="36"/>
      <c r="X1414" s="36"/>
      <c r="Y1414" s="36"/>
      <c r="Z1414" s="36"/>
      <c r="AA1414" s="36"/>
      <c r="AB1414" s="36"/>
      <c r="AC1414" s="36"/>
      <c r="AD1414" s="36"/>
      <c r="AE1414" s="36"/>
      <c r="AR1414" s="206" t="s">
        <v>441</v>
      </c>
      <c r="AT1414" s="206" t="s">
        <v>269</v>
      </c>
      <c r="AU1414" s="206" t="s">
        <v>82</v>
      </c>
      <c r="AY1414" s="19" t="s">
        <v>267</v>
      </c>
      <c r="BE1414" s="207">
        <f>IF(N1414="základní",J1414,0)</f>
        <v>0</v>
      </c>
      <c r="BF1414" s="207">
        <f>IF(N1414="snížená",J1414,0)</f>
        <v>0</v>
      </c>
      <c r="BG1414" s="207">
        <f>IF(N1414="zákl. přenesená",J1414,0)</f>
        <v>0</v>
      </c>
      <c r="BH1414" s="207">
        <f>IF(N1414="sníž. přenesená",J1414,0)</f>
        <v>0</v>
      </c>
      <c r="BI1414" s="207">
        <f>IF(N1414="nulová",J1414,0)</f>
        <v>0</v>
      </c>
      <c r="BJ1414" s="19" t="s">
        <v>80</v>
      </c>
      <c r="BK1414" s="207">
        <f>ROUND(I1414*H1414,2)</f>
        <v>0</v>
      </c>
      <c r="BL1414" s="19" t="s">
        <v>441</v>
      </c>
      <c r="BM1414" s="206" t="s">
        <v>1713</v>
      </c>
    </row>
    <row r="1415" spans="1:65" s="2" customFormat="1" ht="97.5" x14ac:dyDescent="0.2">
      <c r="A1415" s="36"/>
      <c r="B1415" s="37"/>
      <c r="C1415" s="38"/>
      <c r="D1415" s="208" t="s">
        <v>276</v>
      </c>
      <c r="E1415" s="38"/>
      <c r="F1415" s="209" t="s">
        <v>1714</v>
      </c>
      <c r="G1415" s="38"/>
      <c r="H1415" s="38"/>
      <c r="I1415" s="118"/>
      <c r="J1415" s="38"/>
      <c r="K1415" s="38"/>
      <c r="L1415" s="41"/>
      <c r="M1415" s="210"/>
      <c r="N1415" s="211"/>
      <c r="O1415" s="66"/>
      <c r="P1415" s="66"/>
      <c r="Q1415" s="66"/>
      <c r="R1415" s="66"/>
      <c r="S1415" s="66"/>
      <c r="T1415" s="67"/>
      <c r="U1415" s="36"/>
      <c r="V1415" s="36"/>
      <c r="W1415" s="36"/>
      <c r="X1415" s="36"/>
      <c r="Y1415" s="36"/>
      <c r="Z1415" s="36"/>
      <c r="AA1415" s="36"/>
      <c r="AB1415" s="36"/>
      <c r="AC1415" s="36"/>
      <c r="AD1415" s="36"/>
      <c r="AE1415" s="36"/>
      <c r="AT1415" s="19" t="s">
        <v>276</v>
      </c>
      <c r="AU1415" s="19" t="s">
        <v>82</v>
      </c>
    </row>
    <row r="1416" spans="1:65" s="13" customFormat="1" x14ac:dyDescent="0.2">
      <c r="B1416" s="212"/>
      <c r="C1416" s="213"/>
      <c r="D1416" s="208" t="s">
        <v>278</v>
      </c>
      <c r="E1416" s="214" t="s">
        <v>21</v>
      </c>
      <c r="F1416" s="215" t="s">
        <v>1715</v>
      </c>
      <c r="G1416" s="213"/>
      <c r="H1416" s="214" t="s">
        <v>21</v>
      </c>
      <c r="I1416" s="216"/>
      <c r="J1416" s="213"/>
      <c r="K1416" s="213"/>
      <c r="L1416" s="217"/>
      <c r="M1416" s="218"/>
      <c r="N1416" s="219"/>
      <c r="O1416" s="219"/>
      <c r="P1416" s="219"/>
      <c r="Q1416" s="219"/>
      <c r="R1416" s="219"/>
      <c r="S1416" s="219"/>
      <c r="T1416" s="220"/>
      <c r="AT1416" s="221" t="s">
        <v>278</v>
      </c>
      <c r="AU1416" s="221" t="s">
        <v>82</v>
      </c>
      <c r="AV1416" s="13" t="s">
        <v>80</v>
      </c>
      <c r="AW1416" s="13" t="s">
        <v>35</v>
      </c>
      <c r="AX1416" s="13" t="s">
        <v>73</v>
      </c>
      <c r="AY1416" s="221" t="s">
        <v>267</v>
      </c>
    </row>
    <row r="1417" spans="1:65" s="13" customFormat="1" x14ac:dyDescent="0.2">
      <c r="B1417" s="212"/>
      <c r="C1417" s="213"/>
      <c r="D1417" s="208" t="s">
        <v>278</v>
      </c>
      <c r="E1417" s="214" t="s">
        <v>21</v>
      </c>
      <c r="F1417" s="215" t="s">
        <v>1716</v>
      </c>
      <c r="G1417" s="213"/>
      <c r="H1417" s="214" t="s">
        <v>21</v>
      </c>
      <c r="I1417" s="216"/>
      <c r="J1417" s="213"/>
      <c r="K1417" s="213"/>
      <c r="L1417" s="217"/>
      <c r="M1417" s="218"/>
      <c r="N1417" s="219"/>
      <c r="O1417" s="219"/>
      <c r="P1417" s="219"/>
      <c r="Q1417" s="219"/>
      <c r="R1417" s="219"/>
      <c r="S1417" s="219"/>
      <c r="T1417" s="220"/>
      <c r="AT1417" s="221" t="s">
        <v>278</v>
      </c>
      <c r="AU1417" s="221" t="s">
        <v>82</v>
      </c>
      <c r="AV1417" s="13" t="s">
        <v>80</v>
      </c>
      <c r="AW1417" s="13" t="s">
        <v>35</v>
      </c>
      <c r="AX1417" s="13" t="s">
        <v>73</v>
      </c>
      <c r="AY1417" s="221" t="s">
        <v>267</v>
      </c>
    </row>
    <row r="1418" spans="1:65" s="14" customFormat="1" x14ac:dyDescent="0.2">
      <c r="B1418" s="222"/>
      <c r="C1418" s="223"/>
      <c r="D1418" s="208" t="s">
        <v>278</v>
      </c>
      <c r="E1418" s="224" t="s">
        <v>21</v>
      </c>
      <c r="F1418" s="225" t="s">
        <v>1717</v>
      </c>
      <c r="G1418" s="223"/>
      <c r="H1418" s="226">
        <v>2.5649999999999999</v>
      </c>
      <c r="I1418" s="227"/>
      <c r="J1418" s="223"/>
      <c r="K1418" s="223"/>
      <c r="L1418" s="228"/>
      <c r="M1418" s="229"/>
      <c r="N1418" s="230"/>
      <c r="O1418" s="230"/>
      <c r="P1418" s="230"/>
      <c r="Q1418" s="230"/>
      <c r="R1418" s="230"/>
      <c r="S1418" s="230"/>
      <c r="T1418" s="231"/>
      <c r="AT1418" s="232" t="s">
        <v>278</v>
      </c>
      <c r="AU1418" s="232" t="s">
        <v>82</v>
      </c>
      <c r="AV1418" s="14" t="s">
        <v>82</v>
      </c>
      <c r="AW1418" s="14" t="s">
        <v>35</v>
      </c>
      <c r="AX1418" s="14" t="s">
        <v>73</v>
      </c>
      <c r="AY1418" s="232" t="s">
        <v>267</v>
      </c>
    </row>
    <row r="1419" spans="1:65" s="13" customFormat="1" x14ac:dyDescent="0.2">
      <c r="B1419" s="212"/>
      <c r="C1419" s="213"/>
      <c r="D1419" s="208" t="s">
        <v>278</v>
      </c>
      <c r="E1419" s="214" t="s">
        <v>21</v>
      </c>
      <c r="F1419" s="215" t="s">
        <v>1718</v>
      </c>
      <c r="G1419" s="213"/>
      <c r="H1419" s="214" t="s">
        <v>21</v>
      </c>
      <c r="I1419" s="216"/>
      <c r="J1419" s="213"/>
      <c r="K1419" s="213"/>
      <c r="L1419" s="217"/>
      <c r="M1419" s="218"/>
      <c r="N1419" s="219"/>
      <c r="O1419" s="219"/>
      <c r="P1419" s="219"/>
      <c r="Q1419" s="219"/>
      <c r="R1419" s="219"/>
      <c r="S1419" s="219"/>
      <c r="T1419" s="220"/>
      <c r="AT1419" s="221" t="s">
        <v>278</v>
      </c>
      <c r="AU1419" s="221" t="s">
        <v>82</v>
      </c>
      <c r="AV1419" s="13" t="s">
        <v>80</v>
      </c>
      <c r="AW1419" s="13" t="s">
        <v>35</v>
      </c>
      <c r="AX1419" s="13" t="s">
        <v>73</v>
      </c>
      <c r="AY1419" s="221" t="s">
        <v>267</v>
      </c>
    </row>
    <row r="1420" spans="1:65" s="14" customFormat="1" x14ac:dyDescent="0.2">
      <c r="B1420" s="222"/>
      <c r="C1420" s="223"/>
      <c r="D1420" s="208" t="s">
        <v>278</v>
      </c>
      <c r="E1420" s="224" t="s">
        <v>21</v>
      </c>
      <c r="F1420" s="225" t="s">
        <v>1719</v>
      </c>
      <c r="G1420" s="223"/>
      <c r="H1420" s="226">
        <v>56.103999999999999</v>
      </c>
      <c r="I1420" s="227"/>
      <c r="J1420" s="223"/>
      <c r="K1420" s="223"/>
      <c r="L1420" s="228"/>
      <c r="M1420" s="229"/>
      <c r="N1420" s="230"/>
      <c r="O1420" s="230"/>
      <c r="P1420" s="230"/>
      <c r="Q1420" s="230"/>
      <c r="R1420" s="230"/>
      <c r="S1420" s="230"/>
      <c r="T1420" s="231"/>
      <c r="AT1420" s="232" t="s">
        <v>278</v>
      </c>
      <c r="AU1420" s="232" t="s">
        <v>82</v>
      </c>
      <c r="AV1420" s="14" t="s">
        <v>82</v>
      </c>
      <c r="AW1420" s="14" t="s">
        <v>35</v>
      </c>
      <c r="AX1420" s="14" t="s">
        <v>73</v>
      </c>
      <c r="AY1420" s="232" t="s">
        <v>267</v>
      </c>
    </row>
    <row r="1421" spans="1:65" s="14" customFormat="1" x14ac:dyDescent="0.2">
      <c r="B1421" s="222"/>
      <c r="C1421" s="223"/>
      <c r="D1421" s="208" t="s">
        <v>278</v>
      </c>
      <c r="E1421" s="224" t="s">
        <v>21</v>
      </c>
      <c r="F1421" s="225" t="s">
        <v>1720</v>
      </c>
      <c r="G1421" s="223"/>
      <c r="H1421" s="226">
        <v>-6.93</v>
      </c>
      <c r="I1421" s="227"/>
      <c r="J1421" s="223"/>
      <c r="K1421" s="223"/>
      <c r="L1421" s="228"/>
      <c r="M1421" s="229"/>
      <c r="N1421" s="230"/>
      <c r="O1421" s="230"/>
      <c r="P1421" s="230"/>
      <c r="Q1421" s="230"/>
      <c r="R1421" s="230"/>
      <c r="S1421" s="230"/>
      <c r="T1421" s="231"/>
      <c r="AT1421" s="232" t="s">
        <v>278</v>
      </c>
      <c r="AU1421" s="232" t="s">
        <v>82</v>
      </c>
      <c r="AV1421" s="14" t="s">
        <v>82</v>
      </c>
      <c r="AW1421" s="14" t="s">
        <v>35</v>
      </c>
      <c r="AX1421" s="14" t="s">
        <v>80</v>
      </c>
      <c r="AY1421" s="232" t="s">
        <v>267</v>
      </c>
    </row>
    <row r="1422" spans="1:65" s="2" customFormat="1" ht="21.75" customHeight="1" x14ac:dyDescent="0.2">
      <c r="A1422" s="36"/>
      <c r="B1422" s="37"/>
      <c r="C1422" s="195" t="s">
        <v>1721</v>
      </c>
      <c r="D1422" s="195" t="s">
        <v>269</v>
      </c>
      <c r="E1422" s="196" t="s">
        <v>1722</v>
      </c>
      <c r="F1422" s="197" t="s">
        <v>1723</v>
      </c>
      <c r="G1422" s="198" t="s">
        <v>272</v>
      </c>
      <c r="H1422" s="199">
        <v>17.077000000000002</v>
      </c>
      <c r="I1422" s="200"/>
      <c r="J1422" s="201">
        <f>ROUND(I1422*H1422,2)</f>
        <v>0</v>
      </c>
      <c r="K1422" s="197" t="s">
        <v>273</v>
      </c>
      <c r="L1422" s="41"/>
      <c r="M1422" s="202" t="s">
        <v>21</v>
      </c>
      <c r="N1422" s="203" t="s">
        <v>44</v>
      </c>
      <c r="O1422" s="66"/>
      <c r="P1422" s="204">
        <f>O1422*H1422</f>
        <v>0</v>
      </c>
      <c r="Q1422" s="204">
        <v>4.5699999999999998E-2</v>
      </c>
      <c r="R1422" s="204">
        <f>Q1422*H1422</f>
        <v>0.78041890000000003</v>
      </c>
      <c r="S1422" s="204">
        <v>0</v>
      </c>
      <c r="T1422" s="205">
        <f>S1422*H1422</f>
        <v>0</v>
      </c>
      <c r="U1422" s="36"/>
      <c r="V1422" s="36"/>
      <c r="W1422" s="36"/>
      <c r="X1422" s="36"/>
      <c r="Y1422" s="36"/>
      <c r="Z1422" s="36"/>
      <c r="AA1422" s="36"/>
      <c r="AB1422" s="36"/>
      <c r="AC1422" s="36"/>
      <c r="AD1422" s="36"/>
      <c r="AE1422" s="36"/>
      <c r="AR1422" s="206" t="s">
        <v>441</v>
      </c>
      <c r="AT1422" s="206" t="s">
        <v>269</v>
      </c>
      <c r="AU1422" s="206" t="s">
        <v>82</v>
      </c>
      <c r="AY1422" s="19" t="s">
        <v>267</v>
      </c>
      <c r="BE1422" s="207">
        <f>IF(N1422="základní",J1422,0)</f>
        <v>0</v>
      </c>
      <c r="BF1422" s="207">
        <f>IF(N1422="snížená",J1422,0)</f>
        <v>0</v>
      </c>
      <c r="BG1422" s="207">
        <f>IF(N1422="zákl. přenesená",J1422,0)</f>
        <v>0</v>
      </c>
      <c r="BH1422" s="207">
        <f>IF(N1422="sníž. přenesená",J1422,0)</f>
        <v>0</v>
      </c>
      <c r="BI1422" s="207">
        <f>IF(N1422="nulová",J1422,0)</f>
        <v>0</v>
      </c>
      <c r="BJ1422" s="19" t="s">
        <v>80</v>
      </c>
      <c r="BK1422" s="207">
        <f>ROUND(I1422*H1422,2)</f>
        <v>0</v>
      </c>
      <c r="BL1422" s="19" t="s">
        <v>441</v>
      </c>
      <c r="BM1422" s="206" t="s">
        <v>1724</v>
      </c>
    </row>
    <row r="1423" spans="1:65" s="2" customFormat="1" ht="97.5" x14ac:dyDescent="0.2">
      <c r="A1423" s="36"/>
      <c r="B1423" s="37"/>
      <c r="C1423" s="38"/>
      <c r="D1423" s="208" t="s">
        <v>276</v>
      </c>
      <c r="E1423" s="38"/>
      <c r="F1423" s="209" t="s">
        <v>1714</v>
      </c>
      <c r="G1423" s="38"/>
      <c r="H1423" s="38"/>
      <c r="I1423" s="118"/>
      <c r="J1423" s="38"/>
      <c r="K1423" s="38"/>
      <c r="L1423" s="41"/>
      <c r="M1423" s="210"/>
      <c r="N1423" s="211"/>
      <c r="O1423" s="66"/>
      <c r="P1423" s="66"/>
      <c r="Q1423" s="66"/>
      <c r="R1423" s="66"/>
      <c r="S1423" s="66"/>
      <c r="T1423" s="67"/>
      <c r="U1423" s="36"/>
      <c r="V1423" s="36"/>
      <c r="W1423" s="36"/>
      <c r="X1423" s="36"/>
      <c r="Y1423" s="36"/>
      <c r="Z1423" s="36"/>
      <c r="AA1423" s="36"/>
      <c r="AB1423" s="36"/>
      <c r="AC1423" s="36"/>
      <c r="AD1423" s="36"/>
      <c r="AE1423" s="36"/>
      <c r="AT1423" s="19" t="s">
        <v>276</v>
      </c>
      <c r="AU1423" s="19" t="s">
        <v>82</v>
      </c>
    </row>
    <row r="1424" spans="1:65" s="13" customFormat="1" x14ac:dyDescent="0.2">
      <c r="B1424" s="212"/>
      <c r="C1424" s="213"/>
      <c r="D1424" s="208" t="s">
        <v>278</v>
      </c>
      <c r="E1424" s="214" t="s">
        <v>21</v>
      </c>
      <c r="F1424" s="215" t="s">
        <v>1725</v>
      </c>
      <c r="G1424" s="213"/>
      <c r="H1424" s="214" t="s">
        <v>21</v>
      </c>
      <c r="I1424" s="216"/>
      <c r="J1424" s="213"/>
      <c r="K1424" s="213"/>
      <c r="L1424" s="217"/>
      <c r="M1424" s="218"/>
      <c r="N1424" s="219"/>
      <c r="O1424" s="219"/>
      <c r="P1424" s="219"/>
      <c r="Q1424" s="219"/>
      <c r="R1424" s="219"/>
      <c r="S1424" s="219"/>
      <c r="T1424" s="220"/>
      <c r="AT1424" s="221" t="s">
        <v>278</v>
      </c>
      <c r="AU1424" s="221" t="s">
        <v>82</v>
      </c>
      <c r="AV1424" s="13" t="s">
        <v>80</v>
      </c>
      <c r="AW1424" s="13" t="s">
        <v>35</v>
      </c>
      <c r="AX1424" s="13" t="s">
        <v>73</v>
      </c>
      <c r="AY1424" s="221" t="s">
        <v>267</v>
      </c>
    </row>
    <row r="1425" spans="1:65" s="13" customFormat="1" x14ac:dyDescent="0.2">
      <c r="B1425" s="212"/>
      <c r="C1425" s="213"/>
      <c r="D1425" s="208" t="s">
        <v>278</v>
      </c>
      <c r="E1425" s="214" t="s">
        <v>21</v>
      </c>
      <c r="F1425" s="215" t="s">
        <v>1726</v>
      </c>
      <c r="G1425" s="213"/>
      <c r="H1425" s="214" t="s">
        <v>21</v>
      </c>
      <c r="I1425" s="216"/>
      <c r="J1425" s="213"/>
      <c r="K1425" s="213"/>
      <c r="L1425" s="217"/>
      <c r="M1425" s="218"/>
      <c r="N1425" s="219"/>
      <c r="O1425" s="219"/>
      <c r="P1425" s="219"/>
      <c r="Q1425" s="219"/>
      <c r="R1425" s="219"/>
      <c r="S1425" s="219"/>
      <c r="T1425" s="220"/>
      <c r="AT1425" s="221" t="s">
        <v>278</v>
      </c>
      <c r="AU1425" s="221" t="s">
        <v>82</v>
      </c>
      <c r="AV1425" s="13" t="s">
        <v>80</v>
      </c>
      <c r="AW1425" s="13" t="s">
        <v>35</v>
      </c>
      <c r="AX1425" s="13" t="s">
        <v>73</v>
      </c>
      <c r="AY1425" s="221" t="s">
        <v>267</v>
      </c>
    </row>
    <row r="1426" spans="1:65" s="14" customFormat="1" x14ac:dyDescent="0.2">
      <c r="B1426" s="222"/>
      <c r="C1426" s="223"/>
      <c r="D1426" s="208" t="s">
        <v>278</v>
      </c>
      <c r="E1426" s="224" t="s">
        <v>21</v>
      </c>
      <c r="F1426" s="225" t="s">
        <v>1727</v>
      </c>
      <c r="G1426" s="223"/>
      <c r="H1426" s="226">
        <v>8.5609999999999999</v>
      </c>
      <c r="I1426" s="227"/>
      <c r="J1426" s="223"/>
      <c r="K1426" s="223"/>
      <c r="L1426" s="228"/>
      <c r="M1426" s="229"/>
      <c r="N1426" s="230"/>
      <c r="O1426" s="230"/>
      <c r="P1426" s="230"/>
      <c r="Q1426" s="230"/>
      <c r="R1426" s="230"/>
      <c r="S1426" s="230"/>
      <c r="T1426" s="231"/>
      <c r="AT1426" s="232" t="s">
        <v>278</v>
      </c>
      <c r="AU1426" s="232" t="s">
        <v>82</v>
      </c>
      <c r="AV1426" s="14" t="s">
        <v>82</v>
      </c>
      <c r="AW1426" s="14" t="s">
        <v>35</v>
      </c>
      <c r="AX1426" s="14" t="s">
        <v>73</v>
      </c>
      <c r="AY1426" s="232" t="s">
        <v>267</v>
      </c>
    </row>
    <row r="1427" spans="1:65" s="13" customFormat="1" x14ac:dyDescent="0.2">
      <c r="B1427" s="212"/>
      <c r="C1427" s="213"/>
      <c r="D1427" s="208" t="s">
        <v>278</v>
      </c>
      <c r="E1427" s="214" t="s">
        <v>21</v>
      </c>
      <c r="F1427" s="215" t="s">
        <v>1728</v>
      </c>
      <c r="G1427" s="213"/>
      <c r="H1427" s="214" t="s">
        <v>21</v>
      </c>
      <c r="I1427" s="216"/>
      <c r="J1427" s="213"/>
      <c r="K1427" s="213"/>
      <c r="L1427" s="217"/>
      <c r="M1427" s="218"/>
      <c r="N1427" s="219"/>
      <c r="O1427" s="219"/>
      <c r="P1427" s="219"/>
      <c r="Q1427" s="219"/>
      <c r="R1427" s="219"/>
      <c r="S1427" s="219"/>
      <c r="T1427" s="220"/>
      <c r="AT1427" s="221" t="s">
        <v>278</v>
      </c>
      <c r="AU1427" s="221" t="s">
        <v>82</v>
      </c>
      <c r="AV1427" s="13" t="s">
        <v>80</v>
      </c>
      <c r="AW1427" s="13" t="s">
        <v>35</v>
      </c>
      <c r="AX1427" s="13" t="s">
        <v>73</v>
      </c>
      <c r="AY1427" s="221" t="s">
        <v>267</v>
      </c>
    </row>
    <row r="1428" spans="1:65" s="14" customFormat="1" x14ac:dyDescent="0.2">
      <c r="B1428" s="222"/>
      <c r="C1428" s="223"/>
      <c r="D1428" s="208" t="s">
        <v>278</v>
      </c>
      <c r="E1428" s="224" t="s">
        <v>21</v>
      </c>
      <c r="F1428" s="225" t="s">
        <v>1729</v>
      </c>
      <c r="G1428" s="223"/>
      <c r="H1428" s="226">
        <v>8.516</v>
      </c>
      <c r="I1428" s="227"/>
      <c r="J1428" s="223"/>
      <c r="K1428" s="223"/>
      <c r="L1428" s="228"/>
      <c r="M1428" s="229"/>
      <c r="N1428" s="230"/>
      <c r="O1428" s="230"/>
      <c r="P1428" s="230"/>
      <c r="Q1428" s="230"/>
      <c r="R1428" s="230"/>
      <c r="S1428" s="230"/>
      <c r="T1428" s="231"/>
      <c r="AT1428" s="232" t="s">
        <v>278</v>
      </c>
      <c r="AU1428" s="232" t="s">
        <v>82</v>
      </c>
      <c r="AV1428" s="14" t="s">
        <v>82</v>
      </c>
      <c r="AW1428" s="14" t="s">
        <v>35</v>
      </c>
      <c r="AX1428" s="14" t="s">
        <v>73</v>
      </c>
      <c r="AY1428" s="232" t="s">
        <v>267</v>
      </c>
    </row>
    <row r="1429" spans="1:65" s="16" customFormat="1" x14ac:dyDescent="0.2">
      <c r="B1429" s="244"/>
      <c r="C1429" s="245"/>
      <c r="D1429" s="208" t="s">
        <v>278</v>
      </c>
      <c r="E1429" s="246" t="s">
        <v>21</v>
      </c>
      <c r="F1429" s="247" t="s">
        <v>355</v>
      </c>
      <c r="G1429" s="245"/>
      <c r="H1429" s="248">
        <v>17.077000000000002</v>
      </c>
      <c r="I1429" s="249"/>
      <c r="J1429" s="245"/>
      <c r="K1429" s="245"/>
      <c r="L1429" s="250"/>
      <c r="M1429" s="251"/>
      <c r="N1429" s="252"/>
      <c r="O1429" s="252"/>
      <c r="P1429" s="252"/>
      <c r="Q1429" s="252"/>
      <c r="R1429" s="252"/>
      <c r="S1429" s="252"/>
      <c r="T1429" s="253"/>
      <c r="AT1429" s="254" t="s">
        <v>278</v>
      </c>
      <c r="AU1429" s="254" t="s">
        <v>82</v>
      </c>
      <c r="AV1429" s="16" t="s">
        <v>274</v>
      </c>
      <c r="AW1429" s="16" t="s">
        <v>35</v>
      </c>
      <c r="AX1429" s="16" t="s">
        <v>80</v>
      </c>
      <c r="AY1429" s="254" t="s">
        <v>267</v>
      </c>
    </row>
    <row r="1430" spans="1:65" s="2" customFormat="1" ht="33" customHeight="1" x14ac:dyDescent="0.2">
      <c r="A1430" s="36"/>
      <c r="B1430" s="37"/>
      <c r="C1430" s="195" t="s">
        <v>1730</v>
      </c>
      <c r="D1430" s="195" t="s">
        <v>269</v>
      </c>
      <c r="E1430" s="196" t="s">
        <v>1731</v>
      </c>
      <c r="F1430" s="197" t="s">
        <v>1732</v>
      </c>
      <c r="G1430" s="198" t="s">
        <v>272</v>
      </c>
      <c r="H1430" s="199">
        <v>36.472000000000001</v>
      </c>
      <c r="I1430" s="200"/>
      <c r="J1430" s="201">
        <f>ROUND(I1430*H1430,2)</f>
        <v>0</v>
      </c>
      <c r="K1430" s="197" t="s">
        <v>273</v>
      </c>
      <c r="L1430" s="41"/>
      <c r="M1430" s="202" t="s">
        <v>21</v>
      </c>
      <c r="N1430" s="203" t="s">
        <v>44</v>
      </c>
      <c r="O1430" s="66"/>
      <c r="P1430" s="204">
        <f>O1430*H1430</f>
        <v>0</v>
      </c>
      <c r="Q1430" s="204">
        <v>4.5539999999999997E-2</v>
      </c>
      <c r="R1430" s="204">
        <f>Q1430*H1430</f>
        <v>1.6609348799999999</v>
      </c>
      <c r="S1430" s="204">
        <v>0</v>
      </c>
      <c r="T1430" s="205">
        <f>S1430*H1430</f>
        <v>0</v>
      </c>
      <c r="U1430" s="36"/>
      <c r="V1430" s="36"/>
      <c r="W1430" s="36"/>
      <c r="X1430" s="36"/>
      <c r="Y1430" s="36"/>
      <c r="Z1430" s="36"/>
      <c r="AA1430" s="36"/>
      <c r="AB1430" s="36"/>
      <c r="AC1430" s="36"/>
      <c r="AD1430" s="36"/>
      <c r="AE1430" s="36"/>
      <c r="AR1430" s="206" t="s">
        <v>441</v>
      </c>
      <c r="AT1430" s="206" t="s">
        <v>269</v>
      </c>
      <c r="AU1430" s="206" t="s">
        <v>82</v>
      </c>
      <c r="AY1430" s="19" t="s">
        <v>267</v>
      </c>
      <c r="BE1430" s="207">
        <f>IF(N1430="základní",J1430,0)</f>
        <v>0</v>
      </c>
      <c r="BF1430" s="207">
        <f>IF(N1430="snížená",J1430,0)</f>
        <v>0</v>
      </c>
      <c r="BG1430" s="207">
        <f>IF(N1430="zákl. přenesená",J1430,0)</f>
        <v>0</v>
      </c>
      <c r="BH1430" s="207">
        <f>IF(N1430="sníž. přenesená",J1430,0)</f>
        <v>0</v>
      </c>
      <c r="BI1430" s="207">
        <f>IF(N1430="nulová",J1430,0)</f>
        <v>0</v>
      </c>
      <c r="BJ1430" s="19" t="s">
        <v>80</v>
      </c>
      <c r="BK1430" s="207">
        <f>ROUND(I1430*H1430,2)</f>
        <v>0</v>
      </c>
      <c r="BL1430" s="19" t="s">
        <v>441</v>
      </c>
      <c r="BM1430" s="206" t="s">
        <v>1733</v>
      </c>
    </row>
    <row r="1431" spans="1:65" s="2" customFormat="1" ht="97.5" x14ac:dyDescent="0.2">
      <c r="A1431" s="36"/>
      <c r="B1431" s="37"/>
      <c r="C1431" s="38"/>
      <c r="D1431" s="208" t="s">
        <v>276</v>
      </c>
      <c r="E1431" s="38"/>
      <c r="F1431" s="209" t="s">
        <v>1714</v>
      </c>
      <c r="G1431" s="38"/>
      <c r="H1431" s="38"/>
      <c r="I1431" s="118"/>
      <c r="J1431" s="38"/>
      <c r="K1431" s="38"/>
      <c r="L1431" s="41"/>
      <c r="M1431" s="210"/>
      <c r="N1431" s="211"/>
      <c r="O1431" s="66"/>
      <c r="P1431" s="66"/>
      <c r="Q1431" s="66"/>
      <c r="R1431" s="66"/>
      <c r="S1431" s="66"/>
      <c r="T1431" s="67"/>
      <c r="U1431" s="36"/>
      <c r="V1431" s="36"/>
      <c r="W1431" s="36"/>
      <c r="X1431" s="36"/>
      <c r="Y1431" s="36"/>
      <c r="Z1431" s="36"/>
      <c r="AA1431" s="36"/>
      <c r="AB1431" s="36"/>
      <c r="AC1431" s="36"/>
      <c r="AD1431" s="36"/>
      <c r="AE1431" s="36"/>
      <c r="AT1431" s="19" t="s">
        <v>276</v>
      </c>
      <c r="AU1431" s="19" t="s">
        <v>82</v>
      </c>
    </row>
    <row r="1432" spans="1:65" s="13" customFormat="1" x14ac:dyDescent="0.2">
      <c r="B1432" s="212"/>
      <c r="C1432" s="213"/>
      <c r="D1432" s="208" t="s">
        <v>278</v>
      </c>
      <c r="E1432" s="214" t="s">
        <v>21</v>
      </c>
      <c r="F1432" s="215" t="s">
        <v>1734</v>
      </c>
      <c r="G1432" s="213"/>
      <c r="H1432" s="214" t="s">
        <v>21</v>
      </c>
      <c r="I1432" s="216"/>
      <c r="J1432" s="213"/>
      <c r="K1432" s="213"/>
      <c r="L1432" s="217"/>
      <c r="M1432" s="218"/>
      <c r="N1432" s="219"/>
      <c r="O1432" s="219"/>
      <c r="P1432" s="219"/>
      <c r="Q1432" s="219"/>
      <c r="R1432" s="219"/>
      <c r="S1432" s="219"/>
      <c r="T1432" s="220"/>
      <c r="AT1432" s="221" t="s">
        <v>278</v>
      </c>
      <c r="AU1432" s="221" t="s">
        <v>82</v>
      </c>
      <c r="AV1432" s="13" t="s">
        <v>80</v>
      </c>
      <c r="AW1432" s="13" t="s">
        <v>35</v>
      </c>
      <c r="AX1432" s="13" t="s">
        <v>73</v>
      </c>
      <c r="AY1432" s="221" t="s">
        <v>267</v>
      </c>
    </row>
    <row r="1433" spans="1:65" s="13" customFormat="1" x14ac:dyDescent="0.2">
      <c r="B1433" s="212"/>
      <c r="C1433" s="213"/>
      <c r="D1433" s="208" t="s">
        <v>278</v>
      </c>
      <c r="E1433" s="214" t="s">
        <v>21</v>
      </c>
      <c r="F1433" s="215" t="s">
        <v>1735</v>
      </c>
      <c r="G1433" s="213"/>
      <c r="H1433" s="214" t="s">
        <v>21</v>
      </c>
      <c r="I1433" s="216"/>
      <c r="J1433" s="213"/>
      <c r="K1433" s="213"/>
      <c r="L1433" s="217"/>
      <c r="M1433" s="218"/>
      <c r="N1433" s="219"/>
      <c r="O1433" s="219"/>
      <c r="P1433" s="219"/>
      <c r="Q1433" s="219"/>
      <c r="R1433" s="219"/>
      <c r="S1433" s="219"/>
      <c r="T1433" s="220"/>
      <c r="AT1433" s="221" t="s">
        <v>278</v>
      </c>
      <c r="AU1433" s="221" t="s">
        <v>82</v>
      </c>
      <c r="AV1433" s="13" t="s">
        <v>80</v>
      </c>
      <c r="AW1433" s="13" t="s">
        <v>35</v>
      </c>
      <c r="AX1433" s="13" t="s">
        <v>73</v>
      </c>
      <c r="AY1433" s="221" t="s">
        <v>267</v>
      </c>
    </row>
    <row r="1434" spans="1:65" s="13" customFormat="1" x14ac:dyDescent="0.2">
      <c r="B1434" s="212"/>
      <c r="C1434" s="213"/>
      <c r="D1434" s="208" t="s">
        <v>278</v>
      </c>
      <c r="E1434" s="214" t="s">
        <v>21</v>
      </c>
      <c r="F1434" s="215" t="s">
        <v>1736</v>
      </c>
      <c r="G1434" s="213"/>
      <c r="H1434" s="214" t="s">
        <v>21</v>
      </c>
      <c r="I1434" s="216"/>
      <c r="J1434" s="213"/>
      <c r="K1434" s="213"/>
      <c r="L1434" s="217"/>
      <c r="M1434" s="218"/>
      <c r="N1434" s="219"/>
      <c r="O1434" s="219"/>
      <c r="P1434" s="219"/>
      <c r="Q1434" s="219"/>
      <c r="R1434" s="219"/>
      <c r="S1434" s="219"/>
      <c r="T1434" s="220"/>
      <c r="AT1434" s="221" t="s">
        <v>278</v>
      </c>
      <c r="AU1434" s="221" t="s">
        <v>82</v>
      </c>
      <c r="AV1434" s="13" t="s">
        <v>80</v>
      </c>
      <c r="AW1434" s="13" t="s">
        <v>35</v>
      </c>
      <c r="AX1434" s="13" t="s">
        <v>73</v>
      </c>
      <c r="AY1434" s="221" t="s">
        <v>267</v>
      </c>
    </row>
    <row r="1435" spans="1:65" s="14" customFormat="1" x14ac:dyDescent="0.2">
      <c r="B1435" s="222"/>
      <c r="C1435" s="223"/>
      <c r="D1435" s="208" t="s">
        <v>278</v>
      </c>
      <c r="E1435" s="224" t="s">
        <v>21</v>
      </c>
      <c r="F1435" s="225" t="s">
        <v>1737</v>
      </c>
      <c r="G1435" s="223"/>
      <c r="H1435" s="226">
        <v>9.8059999999999992</v>
      </c>
      <c r="I1435" s="227"/>
      <c r="J1435" s="223"/>
      <c r="K1435" s="223"/>
      <c r="L1435" s="228"/>
      <c r="M1435" s="229"/>
      <c r="N1435" s="230"/>
      <c r="O1435" s="230"/>
      <c r="P1435" s="230"/>
      <c r="Q1435" s="230"/>
      <c r="R1435" s="230"/>
      <c r="S1435" s="230"/>
      <c r="T1435" s="231"/>
      <c r="AT1435" s="232" t="s">
        <v>278</v>
      </c>
      <c r="AU1435" s="232" t="s">
        <v>82</v>
      </c>
      <c r="AV1435" s="14" t="s">
        <v>82</v>
      </c>
      <c r="AW1435" s="14" t="s">
        <v>35</v>
      </c>
      <c r="AX1435" s="14" t="s">
        <v>73</v>
      </c>
      <c r="AY1435" s="232" t="s">
        <v>267</v>
      </c>
    </row>
    <row r="1436" spans="1:65" s="13" customFormat="1" x14ac:dyDescent="0.2">
      <c r="B1436" s="212"/>
      <c r="C1436" s="213"/>
      <c r="D1436" s="208" t="s">
        <v>278</v>
      </c>
      <c r="E1436" s="214" t="s">
        <v>21</v>
      </c>
      <c r="F1436" s="215" t="s">
        <v>1738</v>
      </c>
      <c r="G1436" s="213"/>
      <c r="H1436" s="214" t="s">
        <v>21</v>
      </c>
      <c r="I1436" s="216"/>
      <c r="J1436" s="213"/>
      <c r="K1436" s="213"/>
      <c r="L1436" s="217"/>
      <c r="M1436" s="218"/>
      <c r="N1436" s="219"/>
      <c r="O1436" s="219"/>
      <c r="P1436" s="219"/>
      <c r="Q1436" s="219"/>
      <c r="R1436" s="219"/>
      <c r="S1436" s="219"/>
      <c r="T1436" s="220"/>
      <c r="AT1436" s="221" t="s">
        <v>278</v>
      </c>
      <c r="AU1436" s="221" t="s">
        <v>82</v>
      </c>
      <c r="AV1436" s="13" t="s">
        <v>80</v>
      </c>
      <c r="AW1436" s="13" t="s">
        <v>35</v>
      </c>
      <c r="AX1436" s="13" t="s">
        <v>73</v>
      </c>
      <c r="AY1436" s="221" t="s">
        <v>267</v>
      </c>
    </row>
    <row r="1437" spans="1:65" s="14" customFormat="1" x14ac:dyDescent="0.2">
      <c r="B1437" s="222"/>
      <c r="C1437" s="223"/>
      <c r="D1437" s="208" t="s">
        <v>278</v>
      </c>
      <c r="E1437" s="224" t="s">
        <v>21</v>
      </c>
      <c r="F1437" s="225" t="s">
        <v>1739</v>
      </c>
      <c r="G1437" s="223"/>
      <c r="H1437" s="226">
        <v>9.1859999999999999</v>
      </c>
      <c r="I1437" s="227"/>
      <c r="J1437" s="223"/>
      <c r="K1437" s="223"/>
      <c r="L1437" s="228"/>
      <c r="M1437" s="229"/>
      <c r="N1437" s="230"/>
      <c r="O1437" s="230"/>
      <c r="P1437" s="230"/>
      <c r="Q1437" s="230"/>
      <c r="R1437" s="230"/>
      <c r="S1437" s="230"/>
      <c r="T1437" s="231"/>
      <c r="AT1437" s="232" t="s">
        <v>278</v>
      </c>
      <c r="AU1437" s="232" t="s">
        <v>82</v>
      </c>
      <c r="AV1437" s="14" t="s">
        <v>82</v>
      </c>
      <c r="AW1437" s="14" t="s">
        <v>35</v>
      </c>
      <c r="AX1437" s="14" t="s">
        <v>73</v>
      </c>
      <c r="AY1437" s="232" t="s">
        <v>267</v>
      </c>
    </row>
    <row r="1438" spans="1:65" s="15" customFormat="1" x14ac:dyDescent="0.2">
      <c r="B1438" s="233"/>
      <c r="C1438" s="234"/>
      <c r="D1438" s="208" t="s">
        <v>278</v>
      </c>
      <c r="E1438" s="235" t="s">
        <v>21</v>
      </c>
      <c r="F1438" s="236" t="s">
        <v>326</v>
      </c>
      <c r="G1438" s="234"/>
      <c r="H1438" s="237">
        <v>18.992000000000001</v>
      </c>
      <c r="I1438" s="238"/>
      <c r="J1438" s="234"/>
      <c r="K1438" s="234"/>
      <c r="L1438" s="239"/>
      <c r="M1438" s="240"/>
      <c r="N1438" s="241"/>
      <c r="O1438" s="241"/>
      <c r="P1438" s="241"/>
      <c r="Q1438" s="241"/>
      <c r="R1438" s="241"/>
      <c r="S1438" s="241"/>
      <c r="T1438" s="242"/>
      <c r="AT1438" s="243" t="s">
        <v>278</v>
      </c>
      <c r="AU1438" s="243" t="s">
        <v>82</v>
      </c>
      <c r="AV1438" s="15" t="s">
        <v>142</v>
      </c>
      <c r="AW1438" s="15" t="s">
        <v>35</v>
      </c>
      <c r="AX1438" s="15" t="s">
        <v>73</v>
      </c>
      <c r="AY1438" s="243" t="s">
        <v>267</v>
      </c>
    </row>
    <row r="1439" spans="1:65" s="13" customFormat="1" x14ac:dyDescent="0.2">
      <c r="B1439" s="212"/>
      <c r="C1439" s="213"/>
      <c r="D1439" s="208" t="s">
        <v>278</v>
      </c>
      <c r="E1439" s="214" t="s">
        <v>21</v>
      </c>
      <c r="F1439" s="215" t="s">
        <v>1740</v>
      </c>
      <c r="G1439" s="213"/>
      <c r="H1439" s="214" t="s">
        <v>21</v>
      </c>
      <c r="I1439" s="216"/>
      <c r="J1439" s="213"/>
      <c r="K1439" s="213"/>
      <c r="L1439" s="217"/>
      <c r="M1439" s="218"/>
      <c r="N1439" s="219"/>
      <c r="O1439" s="219"/>
      <c r="P1439" s="219"/>
      <c r="Q1439" s="219"/>
      <c r="R1439" s="219"/>
      <c r="S1439" s="219"/>
      <c r="T1439" s="220"/>
      <c r="AT1439" s="221" t="s">
        <v>278</v>
      </c>
      <c r="AU1439" s="221" t="s">
        <v>82</v>
      </c>
      <c r="AV1439" s="13" t="s">
        <v>80</v>
      </c>
      <c r="AW1439" s="13" t="s">
        <v>35</v>
      </c>
      <c r="AX1439" s="13" t="s">
        <v>73</v>
      </c>
      <c r="AY1439" s="221" t="s">
        <v>267</v>
      </c>
    </row>
    <row r="1440" spans="1:65" s="13" customFormat="1" x14ac:dyDescent="0.2">
      <c r="B1440" s="212"/>
      <c r="C1440" s="213"/>
      <c r="D1440" s="208" t="s">
        <v>278</v>
      </c>
      <c r="E1440" s="214" t="s">
        <v>21</v>
      </c>
      <c r="F1440" s="215" t="s">
        <v>1741</v>
      </c>
      <c r="G1440" s="213"/>
      <c r="H1440" s="214" t="s">
        <v>21</v>
      </c>
      <c r="I1440" s="216"/>
      <c r="J1440" s="213"/>
      <c r="K1440" s="213"/>
      <c r="L1440" s="217"/>
      <c r="M1440" s="218"/>
      <c r="N1440" s="219"/>
      <c r="O1440" s="219"/>
      <c r="P1440" s="219"/>
      <c r="Q1440" s="219"/>
      <c r="R1440" s="219"/>
      <c r="S1440" s="219"/>
      <c r="T1440" s="220"/>
      <c r="AT1440" s="221" t="s">
        <v>278</v>
      </c>
      <c r="AU1440" s="221" t="s">
        <v>82</v>
      </c>
      <c r="AV1440" s="13" t="s">
        <v>80</v>
      </c>
      <c r="AW1440" s="13" t="s">
        <v>35</v>
      </c>
      <c r="AX1440" s="13" t="s">
        <v>73</v>
      </c>
      <c r="AY1440" s="221" t="s">
        <v>267</v>
      </c>
    </row>
    <row r="1441" spans="1:65" s="14" customFormat="1" x14ac:dyDescent="0.2">
      <c r="B1441" s="222"/>
      <c r="C1441" s="223"/>
      <c r="D1441" s="208" t="s">
        <v>278</v>
      </c>
      <c r="E1441" s="224" t="s">
        <v>21</v>
      </c>
      <c r="F1441" s="225" t="s">
        <v>1742</v>
      </c>
      <c r="G1441" s="223"/>
      <c r="H1441" s="226">
        <v>8.5850000000000009</v>
      </c>
      <c r="I1441" s="227"/>
      <c r="J1441" s="223"/>
      <c r="K1441" s="223"/>
      <c r="L1441" s="228"/>
      <c r="M1441" s="229"/>
      <c r="N1441" s="230"/>
      <c r="O1441" s="230"/>
      <c r="P1441" s="230"/>
      <c r="Q1441" s="230"/>
      <c r="R1441" s="230"/>
      <c r="S1441" s="230"/>
      <c r="T1441" s="231"/>
      <c r="AT1441" s="232" t="s">
        <v>278</v>
      </c>
      <c r="AU1441" s="232" t="s">
        <v>82</v>
      </c>
      <c r="AV1441" s="14" t="s">
        <v>82</v>
      </c>
      <c r="AW1441" s="14" t="s">
        <v>35</v>
      </c>
      <c r="AX1441" s="14" t="s">
        <v>73</v>
      </c>
      <c r="AY1441" s="232" t="s">
        <v>267</v>
      </c>
    </row>
    <row r="1442" spans="1:65" s="13" customFormat="1" x14ac:dyDescent="0.2">
      <c r="B1442" s="212"/>
      <c r="C1442" s="213"/>
      <c r="D1442" s="208" t="s">
        <v>278</v>
      </c>
      <c r="E1442" s="214" t="s">
        <v>21</v>
      </c>
      <c r="F1442" s="215" t="s">
        <v>1743</v>
      </c>
      <c r="G1442" s="213"/>
      <c r="H1442" s="214" t="s">
        <v>21</v>
      </c>
      <c r="I1442" s="216"/>
      <c r="J1442" s="213"/>
      <c r="K1442" s="213"/>
      <c r="L1442" s="217"/>
      <c r="M1442" s="218"/>
      <c r="N1442" s="219"/>
      <c r="O1442" s="219"/>
      <c r="P1442" s="219"/>
      <c r="Q1442" s="219"/>
      <c r="R1442" s="219"/>
      <c r="S1442" s="219"/>
      <c r="T1442" s="220"/>
      <c r="AT1442" s="221" t="s">
        <v>278</v>
      </c>
      <c r="AU1442" s="221" t="s">
        <v>82</v>
      </c>
      <c r="AV1442" s="13" t="s">
        <v>80</v>
      </c>
      <c r="AW1442" s="13" t="s">
        <v>35</v>
      </c>
      <c r="AX1442" s="13" t="s">
        <v>73</v>
      </c>
      <c r="AY1442" s="221" t="s">
        <v>267</v>
      </c>
    </row>
    <row r="1443" spans="1:65" s="14" customFormat="1" x14ac:dyDescent="0.2">
      <c r="B1443" s="222"/>
      <c r="C1443" s="223"/>
      <c r="D1443" s="208" t="s">
        <v>278</v>
      </c>
      <c r="E1443" s="224" t="s">
        <v>21</v>
      </c>
      <c r="F1443" s="225" t="s">
        <v>1744</v>
      </c>
      <c r="G1443" s="223"/>
      <c r="H1443" s="226">
        <v>8.8949999999999996</v>
      </c>
      <c r="I1443" s="227"/>
      <c r="J1443" s="223"/>
      <c r="K1443" s="223"/>
      <c r="L1443" s="228"/>
      <c r="M1443" s="229"/>
      <c r="N1443" s="230"/>
      <c r="O1443" s="230"/>
      <c r="P1443" s="230"/>
      <c r="Q1443" s="230"/>
      <c r="R1443" s="230"/>
      <c r="S1443" s="230"/>
      <c r="T1443" s="231"/>
      <c r="AT1443" s="232" t="s">
        <v>278</v>
      </c>
      <c r="AU1443" s="232" t="s">
        <v>82</v>
      </c>
      <c r="AV1443" s="14" t="s">
        <v>82</v>
      </c>
      <c r="AW1443" s="14" t="s">
        <v>35</v>
      </c>
      <c r="AX1443" s="14" t="s">
        <v>73</v>
      </c>
      <c r="AY1443" s="232" t="s">
        <v>267</v>
      </c>
    </row>
    <row r="1444" spans="1:65" s="15" customFormat="1" x14ac:dyDescent="0.2">
      <c r="B1444" s="233"/>
      <c r="C1444" s="234"/>
      <c r="D1444" s="208" t="s">
        <v>278</v>
      </c>
      <c r="E1444" s="235" t="s">
        <v>21</v>
      </c>
      <c r="F1444" s="236" t="s">
        <v>326</v>
      </c>
      <c r="G1444" s="234"/>
      <c r="H1444" s="237">
        <v>17.48</v>
      </c>
      <c r="I1444" s="238"/>
      <c r="J1444" s="234"/>
      <c r="K1444" s="234"/>
      <c r="L1444" s="239"/>
      <c r="M1444" s="240"/>
      <c r="N1444" s="241"/>
      <c r="O1444" s="241"/>
      <c r="P1444" s="241"/>
      <c r="Q1444" s="241"/>
      <c r="R1444" s="241"/>
      <c r="S1444" s="241"/>
      <c r="T1444" s="242"/>
      <c r="AT1444" s="243" t="s">
        <v>278</v>
      </c>
      <c r="AU1444" s="243" t="s">
        <v>82</v>
      </c>
      <c r="AV1444" s="15" t="s">
        <v>142</v>
      </c>
      <c r="AW1444" s="15" t="s">
        <v>35</v>
      </c>
      <c r="AX1444" s="15" t="s">
        <v>73</v>
      </c>
      <c r="AY1444" s="243" t="s">
        <v>267</v>
      </c>
    </row>
    <row r="1445" spans="1:65" s="16" customFormat="1" x14ac:dyDescent="0.2">
      <c r="B1445" s="244"/>
      <c r="C1445" s="245"/>
      <c r="D1445" s="208" t="s">
        <v>278</v>
      </c>
      <c r="E1445" s="246" t="s">
        <v>21</v>
      </c>
      <c r="F1445" s="247" t="s">
        <v>355</v>
      </c>
      <c r="G1445" s="245"/>
      <c r="H1445" s="248">
        <v>36.472000000000001</v>
      </c>
      <c r="I1445" s="249"/>
      <c r="J1445" s="245"/>
      <c r="K1445" s="245"/>
      <c r="L1445" s="250"/>
      <c r="M1445" s="251"/>
      <c r="N1445" s="252"/>
      <c r="O1445" s="252"/>
      <c r="P1445" s="252"/>
      <c r="Q1445" s="252"/>
      <c r="R1445" s="252"/>
      <c r="S1445" s="252"/>
      <c r="T1445" s="253"/>
      <c r="AT1445" s="254" t="s">
        <v>278</v>
      </c>
      <c r="AU1445" s="254" t="s">
        <v>82</v>
      </c>
      <c r="AV1445" s="16" t="s">
        <v>274</v>
      </c>
      <c r="AW1445" s="16" t="s">
        <v>35</v>
      </c>
      <c r="AX1445" s="16" t="s">
        <v>80</v>
      </c>
      <c r="AY1445" s="254" t="s">
        <v>267</v>
      </c>
    </row>
    <row r="1446" spans="1:65" s="2" customFormat="1" ht="33" customHeight="1" x14ac:dyDescent="0.2">
      <c r="A1446" s="36"/>
      <c r="B1446" s="37"/>
      <c r="C1446" s="195" t="s">
        <v>1745</v>
      </c>
      <c r="D1446" s="195" t="s">
        <v>269</v>
      </c>
      <c r="E1446" s="196" t="s">
        <v>1746</v>
      </c>
      <c r="F1446" s="197" t="s">
        <v>1747</v>
      </c>
      <c r="G1446" s="198" t="s">
        <v>272</v>
      </c>
      <c r="H1446" s="199">
        <v>3.6960000000000002</v>
      </c>
      <c r="I1446" s="200"/>
      <c r="J1446" s="201">
        <f>ROUND(I1446*H1446,2)</f>
        <v>0</v>
      </c>
      <c r="K1446" s="197" t="s">
        <v>273</v>
      </c>
      <c r="L1446" s="41"/>
      <c r="M1446" s="202" t="s">
        <v>21</v>
      </c>
      <c r="N1446" s="203" t="s">
        <v>44</v>
      </c>
      <c r="O1446" s="66"/>
      <c r="P1446" s="204">
        <f>O1446*H1446</f>
        <v>0</v>
      </c>
      <c r="Q1446" s="204">
        <v>4.6960000000000002E-2</v>
      </c>
      <c r="R1446" s="204">
        <f>Q1446*H1446</f>
        <v>0.17356416000000002</v>
      </c>
      <c r="S1446" s="204">
        <v>0</v>
      </c>
      <c r="T1446" s="205">
        <f>S1446*H1446</f>
        <v>0</v>
      </c>
      <c r="U1446" s="36"/>
      <c r="V1446" s="36"/>
      <c r="W1446" s="36"/>
      <c r="X1446" s="36"/>
      <c r="Y1446" s="36"/>
      <c r="Z1446" s="36"/>
      <c r="AA1446" s="36"/>
      <c r="AB1446" s="36"/>
      <c r="AC1446" s="36"/>
      <c r="AD1446" s="36"/>
      <c r="AE1446" s="36"/>
      <c r="AR1446" s="206" t="s">
        <v>441</v>
      </c>
      <c r="AT1446" s="206" t="s">
        <v>269</v>
      </c>
      <c r="AU1446" s="206" t="s">
        <v>82</v>
      </c>
      <c r="AY1446" s="19" t="s">
        <v>267</v>
      </c>
      <c r="BE1446" s="207">
        <f>IF(N1446="základní",J1446,0)</f>
        <v>0</v>
      </c>
      <c r="BF1446" s="207">
        <f>IF(N1446="snížená",J1446,0)</f>
        <v>0</v>
      </c>
      <c r="BG1446" s="207">
        <f>IF(N1446="zákl. přenesená",J1446,0)</f>
        <v>0</v>
      </c>
      <c r="BH1446" s="207">
        <f>IF(N1446="sníž. přenesená",J1446,0)</f>
        <v>0</v>
      </c>
      <c r="BI1446" s="207">
        <f>IF(N1446="nulová",J1446,0)</f>
        <v>0</v>
      </c>
      <c r="BJ1446" s="19" t="s">
        <v>80</v>
      </c>
      <c r="BK1446" s="207">
        <f>ROUND(I1446*H1446,2)</f>
        <v>0</v>
      </c>
      <c r="BL1446" s="19" t="s">
        <v>441</v>
      </c>
      <c r="BM1446" s="206" t="s">
        <v>1748</v>
      </c>
    </row>
    <row r="1447" spans="1:65" s="2" customFormat="1" ht="97.5" x14ac:dyDescent="0.2">
      <c r="A1447" s="36"/>
      <c r="B1447" s="37"/>
      <c r="C1447" s="38"/>
      <c r="D1447" s="208" t="s">
        <v>276</v>
      </c>
      <c r="E1447" s="38"/>
      <c r="F1447" s="209" t="s">
        <v>1714</v>
      </c>
      <c r="G1447" s="38"/>
      <c r="H1447" s="38"/>
      <c r="I1447" s="118"/>
      <c r="J1447" s="38"/>
      <c r="K1447" s="38"/>
      <c r="L1447" s="41"/>
      <c r="M1447" s="210"/>
      <c r="N1447" s="211"/>
      <c r="O1447" s="66"/>
      <c r="P1447" s="66"/>
      <c r="Q1447" s="66"/>
      <c r="R1447" s="66"/>
      <c r="S1447" s="66"/>
      <c r="T1447" s="67"/>
      <c r="U1447" s="36"/>
      <c r="V1447" s="36"/>
      <c r="W1447" s="36"/>
      <c r="X1447" s="36"/>
      <c r="Y1447" s="36"/>
      <c r="Z1447" s="36"/>
      <c r="AA1447" s="36"/>
      <c r="AB1447" s="36"/>
      <c r="AC1447" s="36"/>
      <c r="AD1447" s="36"/>
      <c r="AE1447" s="36"/>
      <c r="AT1447" s="19" t="s">
        <v>276</v>
      </c>
      <c r="AU1447" s="19" t="s">
        <v>82</v>
      </c>
    </row>
    <row r="1448" spans="1:65" s="13" customFormat="1" x14ac:dyDescent="0.2">
      <c r="B1448" s="212"/>
      <c r="C1448" s="213"/>
      <c r="D1448" s="208" t="s">
        <v>278</v>
      </c>
      <c r="E1448" s="214" t="s">
        <v>21</v>
      </c>
      <c r="F1448" s="215" t="s">
        <v>1749</v>
      </c>
      <c r="G1448" s="213"/>
      <c r="H1448" s="214" t="s">
        <v>21</v>
      </c>
      <c r="I1448" s="216"/>
      <c r="J1448" s="213"/>
      <c r="K1448" s="213"/>
      <c r="L1448" s="217"/>
      <c r="M1448" s="218"/>
      <c r="N1448" s="219"/>
      <c r="O1448" s="219"/>
      <c r="P1448" s="219"/>
      <c r="Q1448" s="219"/>
      <c r="R1448" s="219"/>
      <c r="S1448" s="219"/>
      <c r="T1448" s="220"/>
      <c r="AT1448" s="221" t="s">
        <v>278</v>
      </c>
      <c r="AU1448" s="221" t="s">
        <v>82</v>
      </c>
      <c r="AV1448" s="13" t="s">
        <v>80</v>
      </c>
      <c r="AW1448" s="13" t="s">
        <v>35</v>
      </c>
      <c r="AX1448" s="13" t="s">
        <v>73</v>
      </c>
      <c r="AY1448" s="221" t="s">
        <v>267</v>
      </c>
    </row>
    <row r="1449" spans="1:65" s="13" customFormat="1" x14ac:dyDescent="0.2">
      <c r="B1449" s="212"/>
      <c r="C1449" s="213"/>
      <c r="D1449" s="208" t="s">
        <v>278</v>
      </c>
      <c r="E1449" s="214" t="s">
        <v>21</v>
      </c>
      <c r="F1449" s="215" t="s">
        <v>1750</v>
      </c>
      <c r="G1449" s="213"/>
      <c r="H1449" s="214" t="s">
        <v>21</v>
      </c>
      <c r="I1449" s="216"/>
      <c r="J1449" s="213"/>
      <c r="K1449" s="213"/>
      <c r="L1449" s="217"/>
      <c r="M1449" s="218"/>
      <c r="N1449" s="219"/>
      <c r="O1449" s="219"/>
      <c r="P1449" s="219"/>
      <c r="Q1449" s="219"/>
      <c r="R1449" s="219"/>
      <c r="S1449" s="219"/>
      <c r="T1449" s="220"/>
      <c r="AT1449" s="221" t="s">
        <v>278</v>
      </c>
      <c r="AU1449" s="221" t="s">
        <v>82</v>
      </c>
      <c r="AV1449" s="13" t="s">
        <v>80</v>
      </c>
      <c r="AW1449" s="13" t="s">
        <v>35</v>
      </c>
      <c r="AX1449" s="13" t="s">
        <v>73</v>
      </c>
      <c r="AY1449" s="221" t="s">
        <v>267</v>
      </c>
    </row>
    <row r="1450" spans="1:65" s="14" customFormat="1" x14ac:dyDescent="0.2">
      <c r="B1450" s="222"/>
      <c r="C1450" s="223"/>
      <c r="D1450" s="208" t="s">
        <v>278</v>
      </c>
      <c r="E1450" s="224" t="s">
        <v>21</v>
      </c>
      <c r="F1450" s="225" t="s">
        <v>1751</v>
      </c>
      <c r="G1450" s="223"/>
      <c r="H1450" s="226">
        <v>3.6960000000000002</v>
      </c>
      <c r="I1450" s="227"/>
      <c r="J1450" s="223"/>
      <c r="K1450" s="223"/>
      <c r="L1450" s="228"/>
      <c r="M1450" s="229"/>
      <c r="N1450" s="230"/>
      <c r="O1450" s="230"/>
      <c r="P1450" s="230"/>
      <c r="Q1450" s="230"/>
      <c r="R1450" s="230"/>
      <c r="S1450" s="230"/>
      <c r="T1450" s="231"/>
      <c r="AT1450" s="232" t="s">
        <v>278</v>
      </c>
      <c r="AU1450" s="232" t="s">
        <v>82</v>
      </c>
      <c r="AV1450" s="14" t="s">
        <v>82</v>
      </c>
      <c r="AW1450" s="14" t="s">
        <v>35</v>
      </c>
      <c r="AX1450" s="14" t="s">
        <v>80</v>
      </c>
      <c r="AY1450" s="232" t="s">
        <v>267</v>
      </c>
    </row>
    <row r="1451" spans="1:65" s="2" customFormat="1" ht="33" customHeight="1" x14ac:dyDescent="0.2">
      <c r="A1451" s="36"/>
      <c r="B1451" s="37"/>
      <c r="C1451" s="195" t="s">
        <v>1752</v>
      </c>
      <c r="D1451" s="195" t="s">
        <v>269</v>
      </c>
      <c r="E1451" s="196" t="s">
        <v>1753</v>
      </c>
      <c r="F1451" s="197" t="s">
        <v>1754</v>
      </c>
      <c r="G1451" s="198" t="s">
        <v>272</v>
      </c>
      <c r="H1451" s="199">
        <v>22.475000000000001</v>
      </c>
      <c r="I1451" s="200"/>
      <c r="J1451" s="201">
        <f>ROUND(I1451*H1451,2)</f>
        <v>0</v>
      </c>
      <c r="K1451" s="197" t="s">
        <v>273</v>
      </c>
      <c r="L1451" s="41"/>
      <c r="M1451" s="202" t="s">
        <v>21</v>
      </c>
      <c r="N1451" s="203" t="s">
        <v>44</v>
      </c>
      <c r="O1451" s="66"/>
      <c r="P1451" s="204">
        <f>O1451*H1451</f>
        <v>0</v>
      </c>
      <c r="Q1451" s="204">
        <v>4.8320000000000002E-2</v>
      </c>
      <c r="R1451" s="204">
        <f>Q1451*H1451</f>
        <v>1.0859920000000001</v>
      </c>
      <c r="S1451" s="204">
        <v>0</v>
      </c>
      <c r="T1451" s="205">
        <f>S1451*H1451</f>
        <v>0</v>
      </c>
      <c r="U1451" s="36"/>
      <c r="V1451" s="36"/>
      <c r="W1451" s="36"/>
      <c r="X1451" s="36"/>
      <c r="Y1451" s="36"/>
      <c r="Z1451" s="36"/>
      <c r="AA1451" s="36"/>
      <c r="AB1451" s="36"/>
      <c r="AC1451" s="36"/>
      <c r="AD1451" s="36"/>
      <c r="AE1451" s="36"/>
      <c r="AR1451" s="206" t="s">
        <v>441</v>
      </c>
      <c r="AT1451" s="206" t="s">
        <v>269</v>
      </c>
      <c r="AU1451" s="206" t="s">
        <v>82</v>
      </c>
      <c r="AY1451" s="19" t="s">
        <v>267</v>
      </c>
      <c r="BE1451" s="207">
        <f>IF(N1451="základní",J1451,0)</f>
        <v>0</v>
      </c>
      <c r="BF1451" s="207">
        <f>IF(N1451="snížená",J1451,0)</f>
        <v>0</v>
      </c>
      <c r="BG1451" s="207">
        <f>IF(N1451="zákl. přenesená",J1451,0)</f>
        <v>0</v>
      </c>
      <c r="BH1451" s="207">
        <f>IF(N1451="sníž. přenesená",J1451,0)</f>
        <v>0</v>
      </c>
      <c r="BI1451" s="207">
        <f>IF(N1451="nulová",J1451,0)</f>
        <v>0</v>
      </c>
      <c r="BJ1451" s="19" t="s">
        <v>80</v>
      </c>
      <c r="BK1451" s="207">
        <f>ROUND(I1451*H1451,2)</f>
        <v>0</v>
      </c>
      <c r="BL1451" s="19" t="s">
        <v>441</v>
      </c>
      <c r="BM1451" s="206" t="s">
        <v>1755</v>
      </c>
    </row>
    <row r="1452" spans="1:65" s="2" customFormat="1" ht="87.75" x14ac:dyDescent="0.2">
      <c r="A1452" s="36"/>
      <c r="B1452" s="37"/>
      <c r="C1452" s="38"/>
      <c r="D1452" s="208" t="s">
        <v>276</v>
      </c>
      <c r="E1452" s="38"/>
      <c r="F1452" s="209" t="s">
        <v>1756</v>
      </c>
      <c r="G1452" s="38"/>
      <c r="H1452" s="38"/>
      <c r="I1452" s="118"/>
      <c r="J1452" s="38"/>
      <c r="K1452" s="38"/>
      <c r="L1452" s="41"/>
      <c r="M1452" s="210"/>
      <c r="N1452" s="211"/>
      <c r="O1452" s="66"/>
      <c r="P1452" s="66"/>
      <c r="Q1452" s="66"/>
      <c r="R1452" s="66"/>
      <c r="S1452" s="66"/>
      <c r="T1452" s="67"/>
      <c r="U1452" s="36"/>
      <c r="V1452" s="36"/>
      <c r="W1452" s="36"/>
      <c r="X1452" s="36"/>
      <c r="Y1452" s="36"/>
      <c r="Z1452" s="36"/>
      <c r="AA1452" s="36"/>
      <c r="AB1452" s="36"/>
      <c r="AC1452" s="36"/>
      <c r="AD1452" s="36"/>
      <c r="AE1452" s="36"/>
      <c r="AT1452" s="19" t="s">
        <v>276</v>
      </c>
      <c r="AU1452" s="19" t="s">
        <v>82</v>
      </c>
    </row>
    <row r="1453" spans="1:65" s="13" customFormat="1" x14ac:dyDescent="0.2">
      <c r="B1453" s="212"/>
      <c r="C1453" s="213"/>
      <c r="D1453" s="208" t="s">
        <v>278</v>
      </c>
      <c r="E1453" s="214" t="s">
        <v>21</v>
      </c>
      <c r="F1453" s="215" t="s">
        <v>1757</v>
      </c>
      <c r="G1453" s="213"/>
      <c r="H1453" s="214" t="s">
        <v>21</v>
      </c>
      <c r="I1453" s="216"/>
      <c r="J1453" s="213"/>
      <c r="K1453" s="213"/>
      <c r="L1453" s="217"/>
      <c r="M1453" s="218"/>
      <c r="N1453" s="219"/>
      <c r="O1453" s="219"/>
      <c r="P1453" s="219"/>
      <c r="Q1453" s="219"/>
      <c r="R1453" s="219"/>
      <c r="S1453" s="219"/>
      <c r="T1453" s="220"/>
      <c r="AT1453" s="221" t="s">
        <v>278</v>
      </c>
      <c r="AU1453" s="221" t="s">
        <v>82</v>
      </c>
      <c r="AV1453" s="13" t="s">
        <v>80</v>
      </c>
      <c r="AW1453" s="13" t="s">
        <v>35</v>
      </c>
      <c r="AX1453" s="13" t="s">
        <v>73</v>
      </c>
      <c r="AY1453" s="221" t="s">
        <v>267</v>
      </c>
    </row>
    <row r="1454" spans="1:65" s="13" customFormat="1" x14ac:dyDescent="0.2">
      <c r="B1454" s="212"/>
      <c r="C1454" s="213"/>
      <c r="D1454" s="208" t="s">
        <v>278</v>
      </c>
      <c r="E1454" s="214" t="s">
        <v>21</v>
      </c>
      <c r="F1454" s="215" t="s">
        <v>1736</v>
      </c>
      <c r="G1454" s="213"/>
      <c r="H1454" s="214" t="s">
        <v>21</v>
      </c>
      <c r="I1454" s="216"/>
      <c r="J1454" s="213"/>
      <c r="K1454" s="213"/>
      <c r="L1454" s="217"/>
      <c r="M1454" s="218"/>
      <c r="N1454" s="219"/>
      <c r="O1454" s="219"/>
      <c r="P1454" s="219"/>
      <c r="Q1454" s="219"/>
      <c r="R1454" s="219"/>
      <c r="S1454" s="219"/>
      <c r="T1454" s="220"/>
      <c r="AT1454" s="221" t="s">
        <v>278</v>
      </c>
      <c r="AU1454" s="221" t="s">
        <v>82</v>
      </c>
      <c r="AV1454" s="13" t="s">
        <v>80</v>
      </c>
      <c r="AW1454" s="13" t="s">
        <v>35</v>
      </c>
      <c r="AX1454" s="13" t="s">
        <v>73</v>
      </c>
      <c r="AY1454" s="221" t="s">
        <v>267</v>
      </c>
    </row>
    <row r="1455" spans="1:65" s="14" customFormat="1" x14ac:dyDescent="0.2">
      <c r="B1455" s="222"/>
      <c r="C1455" s="223"/>
      <c r="D1455" s="208" t="s">
        <v>278</v>
      </c>
      <c r="E1455" s="224" t="s">
        <v>21</v>
      </c>
      <c r="F1455" s="225" t="s">
        <v>1758</v>
      </c>
      <c r="G1455" s="223"/>
      <c r="H1455" s="226">
        <v>5.7809999999999997</v>
      </c>
      <c r="I1455" s="227"/>
      <c r="J1455" s="223"/>
      <c r="K1455" s="223"/>
      <c r="L1455" s="228"/>
      <c r="M1455" s="229"/>
      <c r="N1455" s="230"/>
      <c r="O1455" s="230"/>
      <c r="P1455" s="230"/>
      <c r="Q1455" s="230"/>
      <c r="R1455" s="230"/>
      <c r="S1455" s="230"/>
      <c r="T1455" s="231"/>
      <c r="AT1455" s="232" t="s">
        <v>278</v>
      </c>
      <c r="AU1455" s="232" t="s">
        <v>82</v>
      </c>
      <c r="AV1455" s="14" t="s">
        <v>82</v>
      </c>
      <c r="AW1455" s="14" t="s">
        <v>35</v>
      </c>
      <c r="AX1455" s="14" t="s">
        <v>73</v>
      </c>
      <c r="AY1455" s="232" t="s">
        <v>267</v>
      </c>
    </row>
    <row r="1456" spans="1:65" s="13" customFormat="1" x14ac:dyDescent="0.2">
      <c r="B1456" s="212"/>
      <c r="C1456" s="213"/>
      <c r="D1456" s="208" t="s">
        <v>278</v>
      </c>
      <c r="E1456" s="214" t="s">
        <v>21</v>
      </c>
      <c r="F1456" s="215" t="s">
        <v>1738</v>
      </c>
      <c r="G1456" s="213"/>
      <c r="H1456" s="214" t="s">
        <v>21</v>
      </c>
      <c r="I1456" s="216"/>
      <c r="J1456" s="213"/>
      <c r="K1456" s="213"/>
      <c r="L1456" s="217"/>
      <c r="M1456" s="218"/>
      <c r="N1456" s="219"/>
      <c r="O1456" s="219"/>
      <c r="P1456" s="219"/>
      <c r="Q1456" s="219"/>
      <c r="R1456" s="219"/>
      <c r="S1456" s="219"/>
      <c r="T1456" s="220"/>
      <c r="AT1456" s="221" t="s">
        <v>278</v>
      </c>
      <c r="AU1456" s="221" t="s">
        <v>82</v>
      </c>
      <c r="AV1456" s="13" t="s">
        <v>80</v>
      </c>
      <c r="AW1456" s="13" t="s">
        <v>35</v>
      </c>
      <c r="AX1456" s="13" t="s">
        <v>73</v>
      </c>
      <c r="AY1456" s="221" t="s">
        <v>267</v>
      </c>
    </row>
    <row r="1457" spans="1:65" s="14" customFormat="1" x14ac:dyDescent="0.2">
      <c r="B1457" s="222"/>
      <c r="C1457" s="223"/>
      <c r="D1457" s="208" t="s">
        <v>278</v>
      </c>
      <c r="E1457" s="224" t="s">
        <v>21</v>
      </c>
      <c r="F1457" s="225" t="s">
        <v>1759</v>
      </c>
      <c r="G1457" s="223"/>
      <c r="H1457" s="226">
        <v>16.693999999999999</v>
      </c>
      <c r="I1457" s="227"/>
      <c r="J1457" s="223"/>
      <c r="K1457" s="223"/>
      <c r="L1457" s="228"/>
      <c r="M1457" s="229"/>
      <c r="N1457" s="230"/>
      <c r="O1457" s="230"/>
      <c r="P1457" s="230"/>
      <c r="Q1457" s="230"/>
      <c r="R1457" s="230"/>
      <c r="S1457" s="230"/>
      <c r="T1457" s="231"/>
      <c r="AT1457" s="232" t="s">
        <v>278</v>
      </c>
      <c r="AU1457" s="232" t="s">
        <v>82</v>
      </c>
      <c r="AV1457" s="14" t="s">
        <v>82</v>
      </c>
      <c r="AW1457" s="14" t="s">
        <v>35</v>
      </c>
      <c r="AX1457" s="14" t="s">
        <v>73</v>
      </c>
      <c r="AY1457" s="232" t="s">
        <v>267</v>
      </c>
    </row>
    <row r="1458" spans="1:65" s="16" customFormat="1" x14ac:dyDescent="0.2">
      <c r="B1458" s="244"/>
      <c r="C1458" s="245"/>
      <c r="D1458" s="208" t="s">
        <v>278</v>
      </c>
      <c r="E1458" s="246" t="s">
        <v>21</v>
      </c>
      <c r="F1458" s="247" t="s">
        <v>355</v>
      </c>
      <c r="G1458" s="245"/>
      <c r="H1458" s="248">
        <v>22.475000000000001</v>
      </c>
      <c r="I1458" s="249"/>
      <c r="J1458" s="245"/>
      <c r="K1458" s="245"/>
      <c r="L1458" s="250"/>
      <c r="M1458" s="251"/>
      <c r="N1458" s="252"/>
      <c r="O1458" s="252"/>
      <c r="P1458" s="252"/>
      <c r="Q1458" s="252"/>
      <c r="R1458" s="252"/>
      <c r="S1458" s="252"/>
      <c r="T1458" s="253"/>
      <c r="AT1458" s="254" t="s">
        <v>278</v>
      </c>
      <c r="AU1458" s="254" t="s">
        <v>82</v>
      </c>
      <c r="AV1458" s="16" t="s">
        <v>274</v>
      </c>
      <c r="AW1458" s="16" t="s">
        <v>35</v>
      </c>
      <c r="AX1458" s="16" t="s">
        <v>80</v>
      </c>
      <c r="AY1458" s="254" t="s">
        <v>267</v>
      </c>
    </row>
    <row r="1459" spans="1:65" s="2" customFormat="1" ht="33" customHeight="1" x14ac:dyDescent="0.2">
      <c r="A1459" s="36"/>
      <c r="B1459" s="37"/>
      <c r="C1459" s="195" t="s">
        <v>1760</v>
      </c>
      <c r="D1459" s="195" t="s">
        <v>269</v>
      </c>
      <c r="E1459" s="196" t="s">
        <v>1761</v>
      </c>
      <c r="F1459" s="197" t="s">
        <v>1762</v>
      </c>
      <c r="G1459" s="198" t="s">
        <v>272</v>
      </c>
      <c r="H1459" s="199">
        <v>21.725999999999999</v>
      </c>
      <c r="I1459" s="200"/>
      <c r="J1459" s="201">
        <f>ROUND(I1459*H1459,2)</f>
        <v>0</v>
      </c>
      <c r="K1459" s="197" t="s">
        <v>273</v>
      </c>
      <c r="L1459" s="41"/>
      <c r="M1459" s="202" t="s">
        <v>21</v>
      </c>
      <c r="N1459" s="203" t="s">
        <v>44</v>
      </c>
      <c r="O1459" s="66"/>
      <c r="P1459" s="204">
        <f>O1459*H1459</f>
        <v>0</v>
      </c>
      <c r="Q1459" s="204">
        <v>2.7900000000000001E-2</v>
      </c>
      <c r="R1459" s="204">
        <f>Q1459*H1459</f>
        <v>0.60615540000000001</v>
      </c>
      <c r="S1459" s="204">
        <v>0</v>
      </c>
      <c r="T1459" s="205">
        <f>S1459*H1459</f>
        <v>0</v>
      </c>
      <c r="U1459" s="36"/>
      <c r="V1459" s="36"/>
      <c r="W1459" s="36"/>
      <c r="X1459" s="36"/>
      <c r="Y1459" s="36"/>
      <c r="Z1459" s="36"/>
      <c r="AA1459" s="36"/>
      <c r="AB1459" s="36"/>
      <c r="AC1459" s="36"/>
      <c r="AD1459" s="36"/>
      <c r="AE1459" s="36"/>
      <c r="AR1459" s="206" t="s">
        <v>441</v>
      </c>
      <c r="AT1459" s="206" t="s">
        <v>269</v>
      </c>
      <c r="AU1459" s="206" t="s">
        <v>82</v>
      </c>
      <c r="AY1459" s="19" t="s">
        <v>267</v>
      </c>
      <c r="BE1459" s="207">
        <f>IF(N1459="základní",J1459,0)</f>
        <v>0</v>
      </c>
      <c r="BF1459" s="207">
        <f>IF(N1459="snížená",J1459,0)</f>
        <v>0</v>
      </c>
      <c r="BG1459" s="207">
        <f>IF(N1459="zákl. přenesená",J1459,0)</f>
        <v>0</v>
      </c>
      <c r="BH1459" s="207">
        <f>IF(N1459="sníž. přenesená",J1459,0)</f>
        <v>0</v>
      </c>
      <c r="BI1459" s="207">
        <f>IF(N1459="nulová",J1459,0)</f>
        <v>0</v>
      </c>
      <c r="BJ1459" s="19" t="s">
        <v>80</v>
      </c>
      <c r="BK1459" s="207">
        <f>ROUND(I1459*H1459,2)</f>
        <v>0</v>
      </c>
      <c r="BL1459" s="19" t="s">
        <v>441</v>
      </c>
      <c r="BM1459" s="206" t="s">
        <v>1763</v>
      </c>
    </row>
    <row r="1460" spans="1:65" s="2" customFormat="1" ht="107.25" x14ac:dyDescent="0.2">
      <c r="A1460" s="36"/>
      <c r="B1460" s="37"/>
      <c r="C1460" s="38"/>
      <c r="D1460" s="208" t="s">
        <v>276</v>
      </c>
      <c r="E1460" s="38"/>
      <c r="F1460" s="209" t="s">
        <v>1764</v>
      </c>
      <c r="G1460" s="38"/>
      <c r="H1460" s="38"/>
      <c r="I1460" s="118"/>
      <c r="J1460" s="38"/>
      <c r="K1460" s="38"/>
      <c r="L1460" s="41"/>
      <c r="M1460" s="210"/>
      <c r="N1460" s="211"/>
      <c r="O1460" s="66"/>
      <c r="P1460" s="66"/>
      <c r="Q1460" s="66"/>
      <c r="R1460" s="66"/>
      <c r="S1460" s="66"/>
      <c r="T1460" s="67"/>
      <c r="U1460" s="36"/>
      <c r="V1460" s="36"/>
      <c r="W1460" s="36"/>
      <c r="X1460" s="36"/>
      <c r="Y1460" s="36"/>
      <c r="Z1460" s="36"/>
      <c r="AA1460" s="36"/>
      <c r="AB1460" s="36"/>
      <c r="AC1460" s="36"/>
      <c r="AD1460" s="36"/>
      <c r="AE1460" s="36"/>
      <c r="AT1460" s="19" t="s">
        <v>276</v>
      </c>
      <c r="AU1460" s="19" t="s">
        <v>82</v>
      </c>
    </row>
    <row r="1461" spans="1:65" s="13" customFormat="1" x14ac:dyDescent="0.2">
      <c r="B1461" s="212"/>
      <c r="C1461" s="213"/>
      <c r="D1461" s="208" t="s">
        <v>278</v>
      </c>
      <c r="E1461" s="214" t="s">
        <v>21</v>
      </c>
      <c r="F1461" s="215" t="s">
        <v>1765</v>
      </c>
      <c r="G1461" s="213"/>
      <c r="H1461" s="214" t="s">
        <v>21</v>
      </c>
      <c r="I1461" s="216"/>
      <c r="J1461" s="213"/>
      <c r="K1461" s="213"/>
      <c r="L1461" s="217"/>
      <c r="M1461" s="218"/>
      <c r="N1461" s="219"/>
      <c r="O1461" s="219"/>
      <c r="P1461" s="219"/>
      <c r="Q1461" s="219"/>
      <c r="R1461" s="219"/>
      <c r="S1461" s="219"/>
      <c r="T1461" s="220"/>
      <c r="AT1461" s="221" t="s">
        <v>278</v>
      </c>
      <c r="AU1461" s="221" t="s">
        <v>82</v>
      </c>
      <c r="AV1461" s="13" t="s">
        <v>80</v>
      </c>
      <c r="AW1461" s="13" t="s">
        <v>35</v>
      </c>
      <c r="AX1461" s="13" t="s">
        <v>73</v>
      </c>
      <c r="AY1461" s="221" t="s">
        <v>267</v>
      </c>
    </row>
    <row r="1462" spans="1:65" s="13" customFormat="1" x14ac:dyDescent="0.2">
      <c r="B1462" s="212"/>
      <c r="C1462" s="213"/>
      <c r="D1462" s="208" t="s">
        <v>278</v>
      </c>
      <c r="E1462" s="214" t="s">
        <v>21</v>
      </c>
      <c r="F1462" s="215" t="s">
        <v>1766</v>
      </c>
      <c r="G1462" s="213"/>
      <c r="H1462" s="214" t="s">
        <v>21</v>
      </c>
      <c r="I1462" s="216"/>
      <c r="J1462" s="213"/>
      <c r="K1462" s="213"/>
      <c r="L1462" s="217"/>
      <c r="M1462" s="218"/>
      <c r="N1462" s="219"/>
      <c r="O1462" s="219"/>
      <c r="P1462" s="219"/>
      <c r="Q1462" s="219"/>
      <c r="R1462" s="219"/>
      <c r="S1462" s="219"/>
      <c r="T1462" s="220"/>
      <c r="AT1462" s="221" t="s">
        <v>278</v>
      </c>
      <c r="AU1462" s="221" t="s">
        <v>82</v>
      </c>
      <c r="AV1462" s="13" t="s">
        <v>80</v>
      </c>
      <c r="AW1462" s="13" t="s">
        <v>35</v>
      </c>
      <c r="AX1462" s="13" t="s">
        <v>73</v>
      </c>
      <c r="AY1462" s="221" t="s">
        <v>267</v>
      </c>
    </row>
    <row r="1463" spans="1:65" s="13" customFormat="1" x14ac:dyDescent="0.2">
      <c r="B1463" s="212"/>
      <c r="C1463" s="213"/>
      <c r="D1463" s="208" t="s">
        <v>278</v>
      </c>
      <c r="E1463" s="214" t="s">
        <v>21</v>
      </c>
      <c r="F1463" s="215" t="s">
        <v>1767</v>
      </c>
      <c r="G1463" s="213"/>
      <c r="H1463" s="214" t="s">
        <v>21</v>
      </c>
      <c r="I1463" s="216"/>
      <c r="J1463" s="213"/>
      <c r="K1463" s="213"/>
      <c r="L1463" s="217"/>
      <c r="M1463" s="218"/>
      <c r="N1463" s="219"/>
      <c r="O1463" s="219"/>
      <c r="P1463" s="219"/>
      <c r="Q1463" s="219"/>
      <c r="R1463" s="219"/>
      <c r="S1463" s="219"/>
      <c r="T1463" s="220"/>
      <c r="AT1463" s="221" t="s">
        <v>278</v>
      </c>
      <c r="AU1463" s="221" t="s">
        <v>82</v>
      </c>
      <c r="AV1463" s="13" t="s">
        <v>80</v>
      </c>
      <c r="AW1463" s="13" t="s">
        <v>35</v>
      </c>
      <c r="AX1463" s="13" t="s">
        <v>73</v>
      </c>
      <c r="AY1463" s="221" t="s">
        <v>267</v>
      </c>
    </row>
    <row r="1464" spans="1:65" s="14" customFormat="1" x14ac:dyDescent="0.2">
      <c r="B1464" s="222"/>
      <c r="C1464" s="223"/>
      <c r="D1464" s="208" t="s">
        <v>278</v>
      </c>
      <c r="E1464" s="224" t="s">
        <v>21</v>
      </c>
      <c r="F1464" s="225" t="s">
        <v>1768</v>
      </c>
      <c r="G1464" s="223"/>
      <c r="H1464" s="226">
        <v>10.16</v>
      </c>
      <c r="I1464" s="227"/>
      <c r="J1464" s="223"/>
      <c r="K1464" s="223"/>
      <c r="L1464" s="228"/>
      <c r="M1464" s="229"/>
      <c r="N1464" s="230"/>
      <c r="O1464" s="230"/>
      <c r="P1464" s="230"/>
      <c r="Q1464" s="230"/>
      <c r="R1464" s="230"/>
      <c r="S1464" s="230"/>
      <c r="T1464" s="231"/>
      <c r="AT1464" s="232" t="s">
        <v>278</v>
      </c>
      <c r="AU1464" s="232" t="s">
        <v>82</v>
      </c>
      <c r="AV1464" s="14" t="s">
        <v>82</v>
      </c>
      <c r="AW1464" s="14" t="s">
        <v>35</v>
      </c>
      <c r="AX1464" s="14" t="s">
        <v>73</v>
      </c>
      <c r="AY1464" s="232" t="s">
        <v>267</v>
      </c>
    </row>
    <row r="1465" spans="1:65" s="13" customFormat="1" x14ac:dyDescent="0.2">
      <c r="B1465" s="212"/>
      <c r="C1465" s="213"/>
      <c r="D1465" s="208" t="s">
        <v>278</v>
      </c>
      <c r="E1465" s="214" t="s">
        <v>21</v>
      </c>
      <c r="F1465" s="215" t="s">
        <v>1769</v>
      </c>
      <c r="G1465" s="213"/>
      <c r="H1465" s="214" t="s">
        <v>21</v>
      </c>
      <c r="I1465" s="216"/>
      <c r="J1465" s="213"/>
      <c r="K1465" s="213"/>
      <c r="L1465" s="217"/>
      <c r="M1465" s="218"/>
      <c r="N1465" s="219"/>
      <c r="O1465" s="219"/>
      <c r="P1465" s="219"/>
      <c r="Q1465" s="219"/>
      <c r="R1465" s="219"/>
      <c r="S1465" s="219"/>
      <c r="T1465" s="220"/>
      <c r="AT1465" s="221" t="s">
        <v>278</v>
      </c>
      <c r="AU1465" s="221" t="s">
        <v>82</v>
      </c>
      <c r="AV1465" s="13" t="s">
        <v>80</v>
      </c>
      <c r="AW1465" s="13" t="s">
        <v>35</v>
      </c>
      <c r="AX1465" s="13" t="s">
        <v>73</v>
      </c>
      <c r="AY1465" s="221" t="s">
        <v>267</v>
      </c>
    </row>
    <row r="1466" spans="1:65" s="14" customFormat="1" x14ac:dyDescent="0.2">
      <c r="B1466" s="222"/>
      <c r="C1466" s="223"/>
      <c r="D1466" s="208" t="s">
        <v>278</v>
      </c>
      <c r="E1466" s="224" t="s">
        <v>21</v>
      </c>
      <c r="F1466" s="225" t="s">
        <v>1770</v>
      </c>
      <c r="G1466" s="223"/>
      <c r="H1466" s="226">
        <v>1.1479999999999999</v>
      </c>
      <c r="I1466" s="227"/>
      <c r="J1466" s="223"/>
      <c r="K1466" s="223"/>
      <c r="L1466" s="228"/>
      <c r="M1466" s="229"/>
      <c r="N1466" s="230"/>
      <c r="O1466" s="230"/>
      <c r="P1466" s="230"/>
      <c r="Q1466" s="230"/>
      <c r="R1466" s="230"/>
      <c r="S1466" s="230"/>
      <c r="T1466" s="231"/>
      <c r="AT1466" s="232" t="s">
        <v>278</v>
      </c>
      <c r="AU1466" s="232" t="s">
        <v>82</v>
      </c>
      <c r="AV1466" s="14" t="s">
        <v>82</v>
      </c>
      <c r="AW1466" s="14" t="s">
        <v>35</v>
      </c>
      <c r="AX1466" s="14" t="s">
        <v>73</v>
      </c>
      <c r="AY1466" s="232" t="s">
        <v>267</v>
      </c>
    </row>
    <row r="1467" spans="1:65" s="13" customFormat="1" x14ac:dyDescent="0.2">
      <c r="B1467" s="212"/>
      <c r="C1467" s="213"/>
      <c r="D1467" s="208" t="s">
        <v>278</v>
      </c>
      <c r="E1467" s="214" t="s">
        <v>21</v>
      </c>
      <c r="F1467" s="215" t="s">
        <v>1771</v>
      </c>
      <c r="G1467" s="213"/>
      <c r="H1467" s="214" t="s">
        <v>21</v>
      </c>
      <c r="I1467" s="216"/>
      <c r="J1467" s="213"/>
      <c r="K1467" s="213"/>
      <c r="L1467" s="217"/>
      <c r="M1467" s="218"/>
      <c r="N1467" s="219"/>
      <c r="O1467" s="219"/>
      <c r="P1467" s="219"/>
      <c r="Q1467" s="219"/>
      <c r="R1467" s="219"/>
      <c r="S1467" s="219"/>
      <c r="T1467" s="220"/>
      <c r="AT1467" s="221" t="s">
        <v>278</v>
      </c>
      <c r="AU1467" s="221" t="s">
        <v>82</v>
      </c>
      <c r="AV1467" s="13" t="s">
        <v>80</v>
      </c>
      <c r="AW1467" s="13" t="s">
        <v>35</v>
      </c>
      <c r="AX1467" s="13" t="s">
        <v>73</v>
      </c>
      <c r="AY1467" s="221" t="s">
        <v>267</v>
      </c>
    </row>
    <row r="1468" spans="1:65" s="14" customFormat="1" x14ac:dyDescent="0.2">
      <c r="B1468" s="222"/>
      <c r="C1468" s="223"/>
      <c r="D1468" s="208" t="s">
        <v>278</v>
      </c>
      <c r="E1468" s="224" t="s">
        <v>21</v>
      </c>
      <c r="F1468" s="225" t="s">
        <v>1772</v>
      </c>
      <c r="G1468" s="223"/>
      <c r="H1468" s="226">
        <v>1.607</v>
      </c>
      <c r="I1468" s="227"/>
      <c r="J1468" s="223"/>
      <c r="K1468" s="223"/>
      <c r="L1468" s="228"/>
      <c r="M1468" s="229"/>
      <c r="N1468" s="230"/>
      <c r="O1468" s="230"/>
      <c r="P1468" s="230"/>
      <c r="Q1468" s="230"/>
      <c r="R1468" s="230"/>
      <c r="S1468" s="230"/>
      <c r="T1468" s="231"/>
      <c r="AT1468" s="232" t="s">
        <v>278</v>
      </c>
      <c r="AU1468" s="232" t="s">
        <v>82</v>
      </c>
      <c r="AV1468" s="14" t="s">
        <v>82</v>
      </c>
      <c r="AW1468" s="14" t="s">
        <v>35</v>
      </c>
      <c r="AX1468" s="14" t="s">
        <v>73</v>
      </c>
      <c r="AY1468" s="232" t="s">
        <v>267</v>
      </c>
    </row>
    <row r="1469" spans="1:65" s="15" customFormat="1" x14ac:dyDescent="0.2">
      <c r="B1469" s="233"/>
      <c r="C1469" s="234"/>
      <c r="D1469" s="208" t="s">
        <v>278</v>
      </c>
      <c r="E1469" s="235" t="s">
        <v>21</v>
      </c>
      <c r="F1469" s="236" t="s">
        <v>326</v>
      </c>
      <c r="G1469" s="234"/>
      <c r="H1469" s="237">
        <v>12.914999999999999</v>
      </c>
      <c r="I1469" s="238"/>
      <c r="J1469" s="234"/>
      <c r="K1469" s="234"/>
      <c r="L1469" s="239"/>
      <c r="M1469" s="240"/>
      <c r="N1469" s="241"/>
      <c r="O1469" s="241"/>
      <c r="P1469" s="241"/>
      <c r="Q1469" s="241"/>
      <c r="R1469" s="241"/>
      <c r="S1469" s="241"/>
      <c r="T1469" s="242"/>
      <c r="AT1469" s="243" t="s">
        <v>278</v>
      </c>
      <c r="AU1469" s="243" t="s">
        <v>82</v>
      </c>
      <c r="AV1469" s="15" t="s">
        <v>142</v>
      </c>
      <c r="AW1469" s="15" t="s">
        <v>35</v>
      </c>
      <c r="AX1469" s="15" t="s">
        <v>73</v>
      </c>
      <c r="AY1469" s="243" t="s">
        <v>267</v>
      </c>
    </row>
    <row r="1470" spans="1:65" s="13" customFormat="1" x14ac:dyDescent="0.2">
      <c r="B1470" s="212"/>
      <c r="C1470" s="213"/>
      <c r="D1470" s="208" t="s">
        <v>278</v>
      </c>
      <c r="E1470" s="214" t="s">
        <v>21</v>
      </c>
      <c r="F1470" s="215" t="s">
        <v>1773</v>
      </c>
      <c r="G1470" s="213"/>
      <c r="H1470" s="214" t="s">
        <v>21</v>
      </c>
      <c r="I1470" s="216"/>
      <c r="J1470" s="213"/>
      <c r="K1470" s="213"/>
      <c r="L1470" s="217"/>
      <c r="M1470" s="218"/>
      <c r="N1470" s="219"/>
      <c r="O1470" s="219"/>
      <c r="P1470" s="219"/>
      <c r="Q1470" s="219"/>
      <c r="R1470" s="219"/>
      <c r="S1470" s="219"/>
      <c r="T1470" s="220"/>
      <c r="AT1470" s="221" t="s">
        <v>278</v>
      </c>
      <c r="AU1470" s="221" t="s">
        <v>82</v>
      </c>
      <c r="AV1470" s="13" t="s">
        <v>80</v>
      </c>
      <c r="AW1470" s="13" t="s">
        <v>35</v>
      </c>
      <c r="AX1470" s="13" t="s">
        <v>73</v>
      </c>
      <c r="AY1470" s="221" t="s">
        <v>267</v>
      </c>
    </row>
    <row r="1471" spans="1:65" s="13" customFormat="1" x14ac:dyDescent="0.2">
      <c r="B1471" s="212"/>
      <c r="C1471" s="213"/>
      <c r="D1471" s="208" t="s">
        <v>278</v>
      </c>
      <c r="E1471" s="214" t="s">
        <v>21</v>
      </c>
      <c r="F1471" s="215" t="s">
        <v>1774</v>
      </c>
      <c r="G1471" s="213"/>
      <c r="H1471" s="214" t="s">
        <v>21</v>
      </c>
      <c r="I1471" s="216"/>
      <c r="J1471" s="213"/>
      <c r="K1471" s="213"/>
      <c r="L1471" s="217"/>
      <c r="M1471" s="218"/>
      <c r="N1471" s="219"/>
      <c r="O1471" s="219"/>
      <c r="P1471" s="219"/>
      <c r="Q1471" s="219"/>
      <c r="R1471" s="219"/>
      <c r="S1471" s="219"/>
      <c r="T1471" s="220"/>
      <c r="AT1471" s="221" t="s">
        <v>278</v>
      </c>
      <c r="AU1471" s="221" t="s">
        <v>82</v>
      </c>
      <c r="AV1471" s="13" t="s">
        <v>80</v>
      </c>
      <c r="AW1471" s="13" t="s">
        <v>35</v>
      </c>
      <c r="AX1471" s="13" t="s">
        <v>73</v>
      </c>
      <c r="AY1471" s="221" t="s">
        <v>267</v>
      </c>
    </row>
    <row r="1472" spans="1:65" s="14" customFormat="1" x14ac:dyDescent="0.2">
      <c r="B1472" s="222"/>
      <c r="C1472" s="223"/>
      <c r="D1472" s="208" t="s">
        <v>278</v>
      </c>
      <c r="E1472" s="224" t="s">
        <v>21</v>
      </c>
      <c r="F1472" s="225" t="s">
        <v>1775</v>
      </c>
      <c r="G1472" s="223"/>
      <c r="H1472" s="226">
        <v>8.8109999999999999</v>
      </c>
      <c r="I1472" s="227"/>
      <c r="J1472" s="223"/>
      <c r="K1472" s="223"/>
      <c r="L1472" s="228"/>
      <c r="M1472" s="229"/>
      <c r="N1472" s="230"/>
      <c r="O1472" s="230"/>
      <c r="P1472" s="230"/>
      <c r="Q1472" s="230"/>
      <c r="R1472" s="230"/>
      <c r="S1472" s="230"/>
      <c r="T1472" s="231"/>
      <c r="AT1472" s="232" t="s">
        <v>278</v>
      </c>
      <c r="AU1472" s="232" t="s">
        <v>82</v>
      </c>
      <c r="AV1472" s="14" t="s">
        <v>82</v>
      </c>
      <c r="AW1472" s="14" t="s">
        <v>35</v>
      </c>
      <c r="AX1472" s="14" t="s">
        <v>73</v>
      </c>
      <c r="AY1472" s="232" t="s">
        <v>267</v>
      </c>
    </row>
    <row r="1473" spans="1:65" s="15" customFormat="1" x14ac:dyDescent="0.2">
      <c r="B1473" s="233"/>
      <c r="C1473" s="234"/>
      <c r="D1473" s="208" t="s">
        <v>278</v>
      </c>
      <c r="E1473" s="235" t="s">
        <v>21</v>
      </c>
      <c r="F1473" s="236" t="s">
        <v>326</v>
      </c>
      <c r="G1473" s="234"/>
      <c r="H1473" s="237">
        <v>8.8109999999999999</v>
      </c>
      <c r="I1473" s="238"/>
      <c r="J1473" s="234"/>
      <c r="K1473" s="234"/>
      <c r="L1473" s="239"/>
      <c r="M1473" s="240"/>
      <c r="N1473" s="241"/>
      <c r="O1473" s="241"/>
      <c r="P1473" s="241"/>
      <c r="Q1473" s="241"/>
      <c r="R1473" s="241"/>
      <c r="S1473" s="241"/>
      <c r="T1473" s="242"/>
      <c r="AT1473" s="243" t="s">
        <v>278</v>
      </c>
      <c r="AU1473" s="243" t="s">
        <v>82</v>
      </c>
      <c r="AV1473" s="15" t="s">
        <v>142</v>
      </c>
      <c r="AW1473" s="15" t="s">
        <v>35</v>
      </c>
      <c r="AX1473" s="15" t="s">
        <v>73</v>
      </c>
      <c r="AY1473" s="243" t="s">
        <v>267</v>
      </c>
    </row>
    <row r="1474" spans="1:65" s="16" customFormat="1" x14ac:dyDescent="0.2">
      <c r="B1474" s="244"/>
      <c r="C1474" s="245"/>
      <c r="D1474" s="208" t="s">
        <v>278</v>
      </c>
      <c r="E1474" s="246" t="s">
        <v>21</v>
      </c>
      <c r="F1474" s="247" t="s">
        <v>355</v>
      </c>
      <c r="G1474" s="245"/>
      <c r="H1474" s="248">
        <v>21.725999999999999</v>
      </c>
      <c r="I1474" s="249"/>
      <c r="J1474" s="245"/>
      <c r="K1474" s="245"/>
      <c r="L1474" s="250"/>
      <c r="M1474" s="251"/>
      <c r="N1474" s="252"/>
      <c r="O1474" s="252"/>
      <c r="P1474" s="252"/>
      <c r="Q1474" s="252"/>
      <c r="R1474" s="252"/>
      <c r="S1474" s="252"/>
      <c r="T1474" s="253"/>
      <c r="AT1474" s="254" t="s">
        <v>278</v>
      </c>
      <c r="AU1474" s="254" t="s">
        <v>82</v>
      </c>
      <c r="AV1474" s="16" t="s">
        <v>274</v>
      </c>
      <c r="AW1474" s="16" t="s">
        <v>35</v>
      </c>
      <c r="AX1474" s="16" t="s">
        <v>80</v>
      </c>
      <c r="AY1474" s="254" t="s">
        <v>267</v>
      </c>
    </row>
    <row r="1475" spans="1:65" s="2" customFormat="1" ht="21.75" customHeight="1" x14ac:dyDescent="0.2">
      <c r="A1475" s="36"/>
      <c r="B1475" s="37"/>
      <c r="C1475" s="195" t="s">
        <v>1776</v>
      </c>
      <c r="D1475" s="195" t="s">
        <v>269</v>
      </c>
      <c r="E1475" s="196" t="s">
        <v>1777</v>
      </c>
      <c r="F1475" s="197" t="s">
        <v>1778</v>
      </c>
      <c r="G1475" s="198" t="s">
        <v>272</v>
      </c>
      <c r="H1475" s="199">
        <v>56.308</v>
      </c>
      <c r="I1475" s="200"/>
      <c r="J1475" s="201">
        <f>ROUND(I1475*H1475,2)</f>
        <v>0</v>
      </c>
      <c r="K1475" s="197" t="s">
        <v>273</v>
      </c>
      <c r="L1475" s="41"/>
      <c r="M1475" s="202" t="s">
        <v>21</v>
      </c>
      <c r="N1475" s="203" t="s">
        <v>44</v>
      </c>
      <c r="O1475" s="66"/>
      <c r="P1475" s="204">
        <f>O1475*H1475</f>
        <v>0</v>
      </c>
      <c r="Q1475" s="204">
        <v>2.4670000000000001E-2</v>
      </c>
      <c r="R1475" s="204">
        <f>Q1475*H1475</f>
        <v>1.3891183600000001</v>
      </c>
      <c r="S1475" s="204">
        <v>0</v>
      </c>
      <c r="T1475" s="205">
        <f>S1475*H1475</f>
        <v>0</v>
      </c>
      <c r="U1475" s="36"/>
      <c r="V1475" s="36"/>
      <c r="W1475" s="36"/>
      <c r="X1475" s="36"/>
      <c r="Y1475" s="36"/>
      <c r="Z1475" s="36"/>
      <c r="AA1475" s="36"/>
      <c r="AB1475" s="36"/>
      <c r="AC1475" s="36"/>
      <c r="AD1475" s="36"/>
      <c r="AE1475" s="36"/>
      <c r="AR1475" s="206" t="s">
        <v>441</v>
      </c>
      <c r="AT1475" s="206" t="s">
        <v>269</v>
      </c>
      <c r="AU1475" s="206" t="s">
        <v>82</v>
      </c>
      <c r="AY1475" s="19" t="s">
        <v>267</v>
      </c>
      <c r="BE1475" s="207">
        <f>IF(N1475="základní",J1475,0)</f>
        <v>0</v>
      </c>
      <c r="BF1475" s="207">
        <f>IF(N1475="snížená",J1475,0)</f>
        <v>0</v>
      </c>
      <c r="BG1475" s="207">
        <f>IF(N1475="zákl. přenesená",J1475,0)</f>
        <v>0</v>
      </c>
      <c r="BH1475" s="207">
        <f>IF(N1475="sníž. přenesená",J1475,0)</f>
        <v>0</v>
      </c>
      <c r="BI1475" s="207">
        <f>IF(N1475="nulová",J1475,0)</f>
        <v>0</v>
      </c>
      <c r="BJ1475" s="19" t="s">
        <v>80</v>
      </c>
      <c r="BK1475" s="207">
        <f>ROUND(I1475*H1475,2)</f>
        <v>0</v>
      </c>
      <c r="BL1475" s="19" t="s">
        <v>441</v>
      </c>
      <c r="BM1475" s="206" t="s">
        <v>1779</v>
      </c>
    </row>
    <row r="1476" spans="1:65" s="2" customFormat="1" ht="87.75" x14ac:dyDescent="0.2">
      <c r="A1476" s="36"/>
      <c r="B1476" s="37"/>
      <c r="C1476" s="38"/>
      <c r="D1476" s="208" t="s">
        <v>276</v>
      </c>
      <c r="E1476" s="38"/>
      <c r="F1476" s="209" t="s">
        <v>1780</v>
      </c>
      <c r="G1476" s="38"/>
      <c r="H1476" s="38"/>
      <c r="I1476" s="118"/>
      <c r="J1476" s="38"/>
      <c r="K1476" s="38"/>
      <c r="L1476" s="41"/>
      <c r="M1476" s="210"/>
      <c r="N1476" s="211"/>
      <c r="O1476" s="66"/>
      <c r="P1476" s="66"/>
      <c r="Q1476" s="66"/>
      <c r="R1476" s="66"/>
      <c r="S1476" s="66"/>
      <c r="T1476" s="67"/>
      <c r="U1476" s="36"/>
      <c r="V1476" s="36"/>
      <c r="W1476" s="36"/>
      <c r="X1476" s="36"/>
      <c r="Y1476" s="36"/>
      <c r="Z1476" s="36"/>
      <c r="AA1476" s="36"/>
      <c r="AB1476" s="36"/>
      <c r="AC1476" s="36"/>
      <c r="AD1476" s="36"/>
      <c r="AE1476" s="36"/>
      <c r="AT1476" s="19" t="s">
        <v>276</v>
      </c>
      <c r="AU1476" s="19" t="s">
        <v>82</v>
      </c>
    </row>
    <row r="1477" spans="1:65" s="13" customFormat="1" x14ac:dyDescent="0.2">
      <c r="B1477" s="212"/>
      <c r="C1477" s="213"/>
      <c r="D1477" s="208" t="s">
        <v>278</v>
      </c>
      <c r="E1477" s="214" t="s">
        <v>21</v>
      </c>
      <c r="F1477" s="215" t="s">
        <v>1781</v>
      </c>
      <c r="G1477" s="213"/>
      <c r="H1477" s="214" t="s">
        <v>21</v>
      </c>
      <c r="I1477" s="216"/>
      <c r="J1477" s="213"/>
      <c r="K1477" s="213"/>
      <c r="L1477" s="217"/>
      <c r="M1477" s="218"/>
      <c r="N1477" s="219"/>
      <c r="O1477" s="219"/>
      <c r="P1477" s="219"/>
      <c r="Q1477" s="219"/>
      <c r="R1477" s="219"/>
      <c r="S1477" s="219"/>
      <c r="T1477" s="220"/>
      <c r="AT1477" s="221" t="s">
        <v>278</v>
      </c>
      <c r="AU1477" s="221" t="s">
        <v>82</v>
      </c>
      <c r="AV1477" s="13" t="s">
        <v>80</v>
      </c>
      <c r="AW1477" s="13" t="s">
        <v>35</v>
      </c>
      <c r="AX1477" s="13" t="s">
        <v>73</v>
      </c>
      <c r="AY1477" s="221" t="s">
        <v>267</v>
      </c>
    </row>
    <row r="1478" spans="1:65" s="13" customFormat="1" x14ac:dyDescent="0.2">
      <c r="B1478" s="212"/>
      <c r="C1478" s="213"/>
      <c r="D1478" s="208" t="s">
        <v>278</v>
      </c>
      <c r="E1478" s="214" t="s">
        <v>21</v>
      </c>
      <c r="F1478" s="215" t="s">
        <v>1782</v>
      </c>
      <c r="G1478" s="213"/>
      <c r="H1478" s="214" t="s">
        <v>21</v>
      </c>
      <c r="I1478" s="216"/>
      <c r="J1478" s="213"/>
      <c r="K1478" s="213"/>
      <c r="L1478" s="217"/>
      <c r="M1478" s="218"/>
      <c r="N1478" s="219"/>
      <c r="O1478" s="219"/>
      <c r="P1478" s="219"/>
      <c r="Q1478" s="219"/>
      <c r="R1478" s="219"/>
      <c r="S1478" s="219"/>
      <c r="T1478" s="220"/>
      <c r="AT1478" s="221" t="s">
        <v>278</v>
      </c>
      <c r="AU1478" s="221" t="s">
        <v>82</v>
      </c>
      <c r="AV1478" s="13" t="s">
        <v>80</v>
      </c>
      <c r="AW1478" s="13" t="s">
        <v>35</v>
      </c>
      <c r="AX1478" s="13" t="s">
        <v>73</v>
      </c>
      <c r="AY1478" s="221" t="s">
        <v>267</v>
      </c>
    </row>
    <row r="1479" spans="1:65" s="13" customFormat="1" x14ac:dyDescent="0.2">
      <c r="B1479" s="212"/>
      <c r="C1479" s="213"/>
      <c r="D1479" s="208" t="s">
        <v>278</v>
      </c>
      <c r="E1479" s="214" t="s">
        <v>21</v>
      </c>
      <c r="F1479" s="215" t="s">
        <v>1736</v>
      </c>
      <c r="G1479" s="213"/>
      <c r="H1479" s="214" t="s">
        <v>21</v>
      </c>
      <c r="I1479" s="216"/>
      <c r="J1479" s="213"/>
      <c r="K1479" s="213"/>
      <c r="L1479" s="217"/>
      <c r="M1479" s="218"/>
      <c r="N1479" s="219"/>
      <c r="O1479" s="219"/>
      <c r="P1479" s="219"/>
      <c r="Q1479" s="219"/>
      <c r="R1479" s="219"/>
      <c r="S1479" s="219"/>
      <c r="T1479" s="220"/>
      <c r="AT1479" s="221" t="s">
        <v>278</v>
      </c>
      <c r="AU1479" s="221" t="s">
        <v>82</v>
      </c>
      <c r="AV1479" s="13" t="s">
        <v>80</v>
      </c>
      <c r="AW1479" s="13" t="s">
        <v>35</v>
      </c>
      <c r="AX1479" s="13" t="s">
        <v>73</v>
      </c>
      <c r="AY1479" s="221" t="s">
        <v>267</v>
      </c>
    </row>
    <row r="1480" spans="1:65" s="14" customFormat="1" x14ac:dyDescent="0.2">
      <c r="B1480" s="222"/>
      <c r="C1480" s="223"/>
      <c r="D1480" s="208" t="s">
        <v>278</v>
      </c>
      <c r="E1480" s="224" t="s">
        <v>21</v>
      </c>
      <c r="F1480" s="225" t="s">
        <v>1783</v>
      </c>
      <c r="G1480" s="223"/>
      <c r="H1480" s="226">
        <v>11.106999999999999</v>
      </c>
      <c r="I1480" s="227"/>
      <c r="J1480" s="223"/>
      <c r="K1480" s="223"/>
      <c r="L1480" s="228"/>
      <c r="M1480" s="229"/>
      <c r="N1480" s="230"/>
      <c r="O1480" s="230"/>
      <c r="P1480" s="230"/>
      <c r="Q1480" s="230"/>
      <c r="R1480" s="230"/>
      <c r="S1480" s="230"/>
      <c r="T1480" s="231"/>
      <c r="AT1480" s="232" t="s">
        <v>278</v>
      </c>
      <c r="AU1480" s="232" t="s">
        <v>82</v>
      </c>
      <c r="AV1480" s="14" t="s">
        <v>82</v>
      </c>
      <c r="AW1480" s="14" t="s">
        <v>35</v>
      </c>
      <c r="AX1480" s="14" t="s">
        <v>73</v>
      </c>
      <c r="AY1480" s="232" t="s">
        <v>267</v>
      </c>
    </row>
    <row r="1481" spans="1:65" s="13" customFormat="1" x14ac:dyDescent="0.2">
      <c r="B1481" s="212"/>
      <c r="C1481" s="213"/>
      <c r="D1481" s="208" t="s">
        <v>278</v>
      </c>
      <c r="E1481" s="214" t="s">
        <v>21</v>
      </c>
      <c r="F1481" s="215" t="s">
        <v>1784</v>
      </c>
      <c r="G1481" s="213"/>
      <c r="H1481" s="214" t="s">
        <v>21</v>
      </c>
      <c r="I1481" s="216"/>
      <c r="J1481" s="213"/>
      <c r="K1481" s="213"/>
      <c r="L1481" s="217"/>
      <c r="M1481" s="218"/>
      <c r="N1481" s="219"/>
      <c r="O1481" s="219"/>
      <c r="P1481" s="219"/>
      <c r="Q1481" s="219"/>
      <c r="R1481" s="219"/>
      <c r="S1481" s="219"/>
      <c r="T1481" s="220"/>
      <c r="AT1481" s="221" t="s">
        <v>278</v>
      </c>
      <c r="AU1481" s="221" t="s">
        <v>82</v>
      </c>
      <c r="AV1481" s="13" t="s">
        <v>80</v>
      </c>
      <c r="AW1481" s="13" t="s">
        <v>35</v>
      </c>
      <c r="AX1481" s="13" t="s">
        <v>73</v>
      </c>
      <c r="AY1481" s="221" t="s">
        <v>267</v>
      </c>
    </row>
    <row r="1482" spans="1:65" s="14" customFormat="1" x14ac:dyDescent="0.2">
      <c r="B1482" s="222"/>
      <c r="C1482" s="223"/>
      <c r="D1482" s="208" t="s">
        <v>278</v>
      </c>
      <c r="E1482" s="224" t="s">
        <v>21</v>
      </c>
      <c r="F1482" s="225" t="s">
        <v>1785</v>
      </c>
      <c r="G1482" s="223"/>
      <c r="H1482" s="226">
        <v>1.8919999999999999</v>
      </c>
      <c r="I1482" s="227"/>
      <c r="J1482" s="223"/>
      <c r="K1482" s="223"/>
      <c r="L1482" s="228"/>
      <c r="M1482" s="229"/>
      <c r="N1482" s="230"/>
      <c r="O1482" s="230"/>
      <c r="P1482" s="230"/>
      <c r="Q1482" s="230"/>
      <c r="R1482" s="230"/>
      <c r="S1482" s="230"/>
      <c r="T1482" s="231"/>
      <c r="AT1482" s="232" t="s">
        <v>278</v>
      </c>
      <c r="AU1482" s="232" t="s">
        <v>82</v>
      </c>
      <c r="AV1482" s="14" t="s">
        <v>82</v>
      </c>
      <c r="AW1482" s="14" t="s">
        <v>35</v>
      </c>
      <c r="AX1482" s="14" t="s">
        <v>73</v>
      </c>
      <c r="AY1482" s="232" t="s">
        <v>267</v>
      </c>
    </row>
    <row r="1483" spans="1:65" s="13" customFormat="1" x14ac:dyDescent="0.2">
      <c r="B1483" s="212"/>
      <c r="C1483" s="213"/>
      <c r="D1483" s="208" t="s">
        <v>278</v>
      </c>
      <c r="E1483" s="214" t="s">
        <v>21</v>
      </c>
      <c r="F1483" s="215" t="s">
        <v>1786</v>
      </c>
      <c r="G1483" s="213"/>
      <c r="H1483" s="214" t="s">
        <v>21</v>
      </c>
      <c r="I1483" s="216"/>
      <c r="J1483" s="213"/>
      <c r="K1483" s="213"/>
      <c r="L1483" s="217"/>
      <c r="M1483" s="218"/>
      <c r="N1483" s="219"/>
      <c r="O1483" s="219"/>
      <c r="P1483" s="219"/>
      <c r="Q1483" s="219"/>
      <c r="R1483" s="219"/>
      <c r="S1483" s="219"/>
      <c r="T1483" s="220"/>
      <c r="AT1483" s="221" t="s">
        <v>278</v>
      </c>
      <c r="AU1483" s="221" t="s">
        <v>82</v>
      </c>
      <c r="AV1483" s="13" t="s">
        <v>80</v>
      </c>
      <c r="AW1483" s="13" t="s">
        <v>35</v>
      </c>
      <c r="AX1483" s="13" t="s">
        <v>73</v>
      </c>
      <c r="AY1483" s="221" t="s">
        <v>267</v>
      </c>
    </row>
    <row r="1484" spans="1:65" s="14" customFormat="1" x14ac:dyDescent="0.2">
      <c r="B1484" s="222"/>
      <c r="C1484" s="223"/>
      <c r="D1484" s="208" t="s">
        <v>278</v>
      </c>
      <c r="E1484" s="224" t="s">
        <v>21</v>
      </c>
      <c r="F1484" s="225" t="s">
        <v>1787</v>
      </c>
      <c r="G1484" s="223"/>
      <c r="H1484" s="226">
        <v>6.1749999999999998</v>
      </c>
      <c r="I1484" s="227"/>
      <c r="J1484" s="223"/>
      <c r="K1484" s="223"/>
      <c r="L1484" s="228"/>
      <c r="M1484" s="229"/>
      <c r="N1484" s="230"/>
      <c r="O1484" s="230"/>
      <c r="P1484" s="230"/>
      <c r="Q1484" s="230"/>
      <c r="R1484" s="230"/>
      <c r="S1484" s="230"/>
      <c r="T1484" s="231"/>
      <c r="AT1484" s="232" t="s">
        <v>278</v>
      </c>
      <c r="AU1484" s="232" t="s">
        <v>82</v>
      </c>
      <c r="AV1484" s="14" t="s">
        <v>82</v>
      </c>
      <c r="AW1484" s="14" t="s">
        <v>35</v>
      </c>
      <c r="AX1484" s="14" t="s">
        <v>73</v>
      </c>
      <c r="AY1484" s="232" t="s">
        <v>267</v>
      </c>
    </row>
    <row r="1485" spans="1:65" s="15" customFormat="1" x14ac:dyDescent="0.2">
      <c r="B1485" s="233"/>
      <c r="C1485" s="234"/>
      <c r="D1485" s="208" t="s">
        <v>278</v>
      </c>
      <c r="E1485" s="235" t="s">
        <v>21</v>
      </c>
      <c r="F1485" s="236" t="s">
        <v>326</v>
      </c>
      <c r="G1485" s="234"/>
      <c r="H1485" s="237">
        <v>19.173999999999999</v>
      </c>
      <c r="I1485" s="238"/>
      <c r="J1485" s="234"/>
      <c r="K1485" s="234"/>
      <c r="L1485" s="239"/>
      <c r="M1485" s="240"/>
      <c r="N1485" s="241"/>
      <c r="O1485" s="241"/>
      <c r="P1485" s="241"/>
      <c r="Q1485" s="241"/>
      <c r="R1485" s="241"/>
      <c r="S1485" s="241"/>
      <c r="T1485" s="242"/>
      <c r="AT1485" s="243" t="s">
        <v>278</v>
      </c>
      <c r="AU1485" s="243" t="s">
        <v>82</v>
      </c>
      <c r="AV1485" s="15" t="s">
        <v>142</v>
      </c>
      <c r="AW1485" s="15" t="s">
        <v>35</v>
      </c>
      <c r="AX1485" s="15" t="s">
        <v>73</v>
      </c>
      <c r="AY1485" s="243" t="s">
        <v>267</v>
      </c>
    </row>
    <row r="1486" spans="1:65" s="13" customFormat="1" x14ac:dyDescent="0.2">
      <c r="B1486" s="212"/>
      <c r="C1486" s="213"/>
      <c r="D1486" s="208" t="s">
        <v>278</v>
      </c>
      <c r="E1486" s="214" t="s">
        <v>21</v>
      </c>
      <c r="F1486" s="215" t="s">
        <v>1788</v>
      </c>
      <c r="G1486" s="213"/>
      <c r="H1486" s="214" t="s">
        <v>21</v>
      </c>
      <c r="I1486" s="216"/>
      <c r="J1486" s="213"/>
      <c r="K1486" s="213"/>
      <c r="L1486" s="217"/>
      <c r="M1486" s="218"/>
      <c r="N1486" s="219"/>
      <c r="O1486" s="219"/>
      <c r="P1486" s="219"/>
      <c r="Q1486" s="219"/>
      <c r="R1486" s="219"/>
      <c r="S1486" s="219"/>
      <c r="T1486" s="220"/>
      <c r="AT1486" s="221" t="s">
        <v>278</v>
      </c>
      <c r="AU1486" s="221" t="s">
        <v>82</v>
      </c>
      <c r="AV1486" s="13" t="s">
        <v>80</v>
      </c>
      <c r="AW1486" s="13" t="s">
        <v>35</v>
      </c>
      <c r="AX1486" s="13" t="s">
        <v>73</v>
      </c>
      <c r="AY1486" s="221" t="s">
        <v>267</v>
      </c>
    </row>
    <row r="1487" spans="1:65" s="13" customFormat="1" x14ac:dyDescent="0.2">
      <c r="B1487" s="212"/>
      <c r="C1487" s="213"/>
      <c r="D1487" s="208" t="s">
        <v>278</v>
      </c>
      <c r="E1487" s="214" t="s">
        <v>21</v>
      </c>
      <c r="F1487" s="215" t="s">
        <v>1716</v>
      </c>
      <c r="G1487" s="213"/>
      <c r="H1487" s="214" t="s">
        <v>21</v>
      </c>
      <c r="I1487" s="216"/>
      <c r="J1487" s="213"/>
      <c r="K1487" s="213"/>
      <c r="L1487" s="217"/>
      <c r="M1487" s="218"/>
      <c r="N1487" s="219"/>
      <c r="O1487" s="219"/>
      <c r="P1487" s="219"/>
      <c r="Q1487" s="219"/>
      <c r="R1487" s="219"/>
      <c r="S1487" s="219"/>
      <c r="T1487" s="220"/>
      <c r="AT1487" s="221" t="s">
        <v>278</v>
      </c>
      <c r="AU1487" s="221" t="s">
        <v>82</v>
      </c>
      <c r="AV1487" s="13" t="s">
        <v>80</v>
      </c>
      <c r="AW1487" s="13" t="s">
        <v>35</v>
      </c>
      <c r="AX1487" s="13" t="s">
        <v>73</v>
      </c>
      <c r="AY1487" s="221" t="s">
        <v>267</v>
      </c>
    </row>
    <row r="1488" spans="1:65" s="14" customFormat="1" x14ac:dyDescent="0.2">
      <c r="B1488" s="222"/>
      <c r="C1488" s="223"/>
      <c r="D1488" s="208" t="s">
        <v>278</v>
      </c>
      <c r="E1488" s="224" t="s">
        <v>21</v>
      </c>
      <c r="F1488" s="225" t="s">
        <v>1789</v>
      </c>
      <c r="G1488" s="223"/>
      <c r="H1488" s="226">
        <v>26.774000000000001</v>
      </c>
      <c r="I1488" s="227"/>
      <c r="J1488" s="223"/>
      <c r="K1488" s="223"/>
      <c r="L1488" s="228"/>
      <c r="M1488" s="229"/>
      <c r="N1488" s="230"/>
      <c r="O1488" s="230"/>
      <c r="P1488" s="230"/>
      <c r="Q1488" s="230"/>
      <c r="R1488" s="230"/>
      <c r="S1488" s="230"/>
      <c r="T1488" s="231"/>
      <c r="AT1488" s="232" t="s">
        <v>278</v>
      </c>
      <c r="AU1488" s="232" t="s">
        <v>82</v>
      </c>
      <c r="AV1488" s="14" t="s">
        <v>82</v>
      </c>
      <c r="AW1488" s="14" t="s">
        <v>35</v>
      </c>
      <c r="AX1488" s="14" t="s">
        <v>73</v>
      </c>
      <c r="AY1488" s="232" t="s">
        <v>267</v>
      </c>
    </row>
    <row r="1489" spans="1:65" s="13" customFormat="1" x14ac:dyDescent="0.2">
      <c r="B1489" s="212"/>
      <c r="C1489" s="213"/>
      <c r="D1489" s="208" t="s">
        <v>278</v>
      </c>
      <c r="E1489" s="214" t="s">
        <v>21</v>
      </c>
      <c r="F1489" s="215" t="s">
        <v>1790</v>
      </c>
      <c r="G1489" s="213"/>
      <c r="H1489" s="214" t="s">
        <v>21</v>
      </c>
      <c r="I1489" s="216"/>
      <c r="J1489" s="213"/>
      <c r="K1489" s="213"/>
      <c r="L1489" s="217"/>
      <c r="M1489" s="218"/>
      <c r="N1489" s="219"/>
      <c r="O1489" s="219"/>
      <c r="P1489" s="219"/>
      <c r="Q1489" s="219"/>
      <c r="R1489" s="219"/>
      <c r="S1489" s="219"/>
      <c r="T1489" s="220"/>
      <c r="AT1489" s="221" t="s">
        <v>278</v>
      </c>
      <c r="AU1489" s="221" t="s">
        <v>82</v>
      </c>
      <c r="AV1489" s="13" t="s">
        <v>80</v>
      </c>
      <c r="AW1489" s="13" t="s">
        <v>35</v>
      </c>
      <c r="AX1489" s="13" t="s">
        <v>73</v>
      </c>
      <c r="AY1489" s="221" t="s">
        <v>267</v>
      </c>
    </row>
    <row r="1490" spans="1:65" s="14" customFormat="1" x14ac:dyDescent="0.2">
      <c r="B1490" s="222"/>
      <c r="C1490" s="223"/>
      <c r="D1490" s="208" t="s">
        <v>278</v>
      </c>
      <c r="E1490" s="224" t="s">
        <v>21</v>
      </c>
      <c r="F1490" s="225" t="s">
        <v>1791</v>
      </c>
      <c r="G1490" s="223"/>
      <c r="H1490" s="226">
        <v>10.36</v>
      </c>
      <c r="I1490" s="227"/>
      <c r="J1490" s="223"/>
      <c r="K1490" s="223"/>
      <c r="L1490" s="228"/>
      <c r="M1490" s="229"/>
      <c r="N1490" s="230"/>
      <c r="O1490" s="230"/>
      <c r="P1490" s="230"/>
      <c r="Q1490" s="230"/>
      <c r="R1490" s="230"/>
      <c r="S1490" s="230"/>
      <c r="T1490" s="231"/>
      <c r="AT1490" s="232" t="s">
        <v>278</v>
      </c>
      <c r="AU1490" s="232" t="s">
        <v>82</v>
      </c>
      <c r="AV1490" s="14" t="s">
        <v>82</v>
      </c>
      <c r="AW1490" s="14" t="s">
        <v>35</v>
      </c>
      <c r="AX1490" s="14" t="s">
        <v>73</v>
      </c>
      <c r="AY1490" s="232" t="s">
        <v>267</v>
      </c>
    </row>
    <row r="1491" spans="1:65" s="15" customFormat="1" x14ac:dyDescent="0.2">
      <c r="B1491" s="233"/>
      <c r="C1491" s="234"/>
      <c r="D1491" s="208" t="s">
        <v>278</v>
      </c>
      <c r="E1491" s="235" t="s">
        <v>21</v>
      </c>
      <c r="F1491" s="236" t="s">
        <v>326</v>
      </c>
      <c r="G1491" s="234"/>
      <c r="H1491" s="237">
        <v>37.134</v>
      </c>
      <c r="I1491" s="238"/>
      <c r="J1491" s="234"/>
      <c r="K1491" s="234"/>
      <c r="L1491" s="239"/>
      <c r="M1491" s="240"/>
      <c r="N1491" s="241"/>
      <c r="O1491" s="241"/>
      <c r="P1491" s="241"/>
      <c r="Q1491" s="241"/>
      <c r="R1491" s="241"/>
      <c r="S1491" s="241"/>
      <c r="T1491" s="242"/>
      <c r="AT1491" s="243" t="s">
        <v>278</v>
      </c>
      <c r="AU1491" s="243" t="s">
        <v>82</v>
      </c>
      <c r="AV1491" s="15" t="s">
        <v>142</v>
      </c>
      <c r="AW1491" s="15" t="s">
        <v>35</v>
      </c>
      <c r="AX1491" s="15" t="s">
        <v>73</v>
      </c>
      <c r="AY1491" s="243" t="s">
        <v>267</v>
      </c>
    </row>
    <row r="1492" spans="1:65" s="16" customFormat="1" x14ac:dyDescent="0.2">
      <c r="B1492" s="244"/>
      <c r="C1492" s="245"/>
      <c r="D1492" s="208" t="s">
        <v>278</v>
      </c>
      <c r="E1492" s="246" t="s">
        <v>21</v>
      </c>
      <c r="F1492" s="247" t="s">
        <v>355</v>
      </c>
      <c r="G1492" s="245"/>
      <c r="H1492" s="248">
        <v>56.308</v>
      </c>
      <c r="I1492" s="249"/>
      <c r="J1492" s="245"/>
      <c r="K1492" s="245"/>
      <c r="L1492" s="250"/>
      <c r="M1492" s="251"/>
      <c r="N1492" s="252"/>
      <c r="O1492" s="252"/>
      <c r="P1492" s="252"/>
      <c r="Q1492" s="252"/>
      <c r="R1492" s="252"/>
      <c r="S1492" s="252"/>
      <c r="T1492" s="253"/>
      <c r="AT1492" s="254" t="s">
        <v>278</v>
      </c>
      <c r="AU1492" s="254" t="s">
        <v>82</v>
      </c>
      <c r="AV1492" s="16" t="s">
        <v>274</v>
      </c>
      <c r="AW1492" s="16" t="s">
        <v>35</v>
      </c>
      <c r="AX1492" s="16" t="s">
        <v>80</v>
      </c>
      <c r="AY1492" s="254" t="s">
        <v>267</v>
      </c>
    </row>
    <row r="1493" spans="1:65" s="2" customFormat="1" ht="21.75" customHeight="1" x14ac:dyDescent="0.2">
      <c r="A1493" s="36"/>
      <c r="B1493" s="37"/>
      <c r="C1493" s="195" t="s">
        <v>1792</v>
      </c>
      <c r="D1493" s="195" t="s">
        <v>269</v>
      </c>
      <c r="E1493" s="196" t="s">
        <v>1793</v>
      </c>
      <c r="F1493" s="197" t="s">
        <v>1794</v>
      </c>
      <c r="G1493" s="198" t="s">
        <v>272</v>
      </c>
      <c r="H1493" s="199">
        <v>26.995999999999999</v>
      </c>
      <c r="I1493" s="200"/>
      <c r="J1493" s="201">
        <f>ROUND(I1493*H1493,2)</f>
        <v>0</v>
      </c>
      <c r="K1493" s="197" t="s">
        <v>273</v>
      </c>
      <c r="L1493" s="41"/>
      <c r="M1493" s="202" t="s">
        <v>21</v>
      </c>
      <c r="N1493" s="203" t="s">
        <v>44</v>
      </c>
      <c r="O1493" s="66"/>
      <c r="P1493" s="204">
        <f>O1493*H1493</f>
        <v>0</v>
      </c>
      <c r="Q1493" s="204">
        <v>1.18E-2</v>
      </c>
      <c r="R1493" s="204">
        <f>Q1493*H1493</f>
        <v>0.31855279999999997</v>
      </c>
      <c r="S1493" s="204">
        <v>0</v>
      </c>
      <c r="T1493" s="205">
        <f>S1493*H1493</f>
        <v>0</v>
      </c>
      <c r="U1493" s="36"/>
      <c r="V1493" s="36"/>
      <c r="W1493" s="36"/>
      <c r="X1493" s="36"/>
      <c r="Y1493" s="36"/>
      <c r="Z1493" s="36"/>
      <c r="AA1493" s="36"/>
      <c r="AB1493" s="36"/>
      <c r="AC1493" s="36"/>
      <c r="AD1493" s="36"/>
      <c r="AE1493" s="36"/>
      <c r="AR1493" s="206" t="s">
        <v>441</v>
      </c>
      <c r="AT1493" s="206" t="s">
        <v>269</v>
      </c>
      <c r="AU1493" s="206" t="s">
        <v>82</v>
      </c>
      <c r="AY1493" s="19" t="s">
        <v>267</v>
      </c>
      <c r="BE1493" s="207">
        <f>IF(N1493="základní",J1493,0)</f>
        <v>0</v>
      </c>
      <c r="BF1493" s="207">
        <f>IF(N1493="snížená",J1493,0)</f>
        <v>0</v>
      </c>
      <c r="BG1493" s="207">
        <f>IF(N1493="zákl. přenesená",J1493,0)</f>
        <v>0</v>
      </c>
      <c r="BH1493" s="207">
        <f>IF(N1493="sníž. přenesená",J1493,0)</f>
        <v>0</v>
      </c>
      <c r="BI1493" s="207">
        <f>IF(N1493="nulová",J1493,0)</f>
        <v>0</v>
      </c>
      <c r="BJ1493" s="19" t="s">
        <v>80</v>
      </c>
      <c r="BK1493" s="207">
        <f>ROUND(I1493*H1493,2)</f>
        <v>0</v>
      </c>
      <c r="BL1493" s="19" t="s">
        <v>441</v>
      </c>
      <c r="BM1493" s="206" t="s">
        <v>1795</v>
      </c>
    </row>
    <row r="1494" spans="1:65" s="2" customFormat="1" ht="87.75" x14ac:dyDescent="0.2">
      <c r="A1494" s="36"/>
      <c r="B1494" s="37"/>
      <c r="C1494" s="38"/>
      <c r="D1494" s="208" t="s">
        <v>276</v>
      </c>
      <c r="E1494" s="38"/>
      <c r="F1494" s="209" t="s">
        <v>1796</v>
      </c>
      <c r="G1494" s="38"/>
      <c r="H1494" s="38"/>
      <c r="I1494" s="118"/>
      <c r="J1494" s="38"/>
      <c r="K1494" s="38"/>
      <c r="L1494" s="41"/>
      <c r="M1494" s="210"/>
      <c r="N1494" s="211"/>
      <c r="O1494" s="66"/>
      <c r="P1494" s="66"/>
      <c r="Q1494" s="66"/>
      <c r="R1494" s="66"/>
      <c r="S1494" s="66"/>
      <c r="T1494" s="67"/>
      <c r="U1494" s="36"/>
      <c r="V1494" s="36"/>
      <c r="W1494" s="36"/>
      <c r="X1494" s="36"/>
      <c r="Y1494" s="36"/>
      <c r="Z1494" s="36"/>
      <c r="AA1494" s="36"/>
      <c r="AB1494" s="36"/>
      <c r="AC1494" s="36"/>
      <c r="AD1494" s="36"/>
      <c r="AE1494" s="36"/>
      <c r="AT1494" s="19" t="s">
        <v>276</v>
      </c>
      <c r="AU1494" s="19" t="s">
        <v>82</v>
      </c>
    </row>
    <row r="1495" spans="1:65" s="14" customFormat="1" x14ac:dyDescent="0.2">
      <c r="B1495" s="222"/>
      <c r="C1495" s="223"/>
      <c r="D1495" s="208" t="s">
        <v>278</v>
      </c>
      <c r="E1495" s="224" t="s">
        <v>21</v>
      </c>
      <c r="F1495" s="225" t="s">
        <v>143</v>
      </c>
      <c r="G1495" s="223"/>
      <c r="H1495" s="226">
        <v>25.06</v>
      </c>
      <c r="I1495" s="227"/>
      <c r="J1495" s="223"/>
      <c r="K1495" s="223"/>
      <c r="L1495" s="228"/>
      <c r="M1495" s="229"/>
      <c r="N1495" s="230"/>
      <c r="O1495" s="230"/>
      <c r="P1495" s="230"/>
      <c r="Q1495" s="230"/>
      <c r="R1495" s="230"/>
      <c r="S1495" s="230"/>
      <c r="T1495" s="231"/>
      <c r="AT1495" s="232" t="s">
        <v>278</v>
      </c>
      <c r="AU1495" s="232" t="s">
        <v>82</v>
      </c>
      <c r="AV1495" s="14" t="s">
        <v>82</v>
      </c>
      <c r="AW1495" s="14" t="s">
        <v>35</v>
      </c>
      <c r="AX1495" s="14" t="s">
        <v>73</v>
      </c>
      <c r="AY1495" s="232" t="s">
        <v>267</v>
      </c>
    </row>
    <row r="1496" spans="1:65" s="13" customFormat="1" x14ac:dyDescent="0.2">
      <c r="B1496" s="212"/>
      <c r="C1496" s="213"/>
      <c r="D1496" s="208" t="s">
        <v>278</v>
      </c>
      <c r="E1496" s="214" t="s">
        <v>21</v>
      </c>
      <c r="F1496" s="215" t="s">
        <v>1797</v>
      </c>
      <c r="G1496" s="213"/>
      <c r="H1496" s="214" t="s">
        <v>21</v>
      </c>
      <c r="I1496" s="216"/>
      <c r="J1496" s="213"/>
      <c r="K1496" s="213"/>
      <c r="L1496" s="217"/>
      <c r="M1496" s="218"/>
      <c r="N1496" s="219"/>
      <c r="O1496" s="219"/>
      <c r="P1496" s="219"/>
      <c r="Q1496" s="219"/>
      <c r="R1496" s="219"/>
      <c r="S1496" s="219"/>
      <c r="T1496" s="220"/>
      <c r="AT1496" s="221" t="s">
        <v>278</v>
      </c>
      <c r="AU1496" s="221" t="s">
        <v>82</v>
      </c>
      <c r="AV1496" s="13" t="s">
        <v>80</v>
      </c>
      <c r="AW1496" s="13" t="s">
        <v>35</v>
      </c>
      <c r="AX1496" s="13" t="s">
        <v>73</v>
      </c>
      <c r="AY1496" s="221" t="s">
        <v>267</v>
      </c>
    </row>
    <row r="1497" spans="1:65" s="14" customFormat="1" x14ac:dyDescent="0.2">
      <c r="B1497" s="222"/>
      <c r="C1497" s="223"/>
      <c r="D1497" s="208" t="s">
        <v>278</v>
      </c>
      <c r="E1497" s="224" t="s">
        <v>21</v>
      </c>
      <c r="F1497" s="225" t="s">
        <v>1798</v>
      </c>
      <c r="G1497" s="223"/>
      <c r="H1497" s="226">
        <v>0.96799999999999997</v>
      </c>
      <c r="I1497" s="227"/>
      <c r="J1497" s="223"/>
      <c r="K1497" s="223"/>
      <c r="L1497" s="228"/>
      <c r="M1497" s="229"/>
      <c r="N1497" s="230"/>
      <c r="O1497" s="230"/>
      <c r="P1497" s="230"/>
      <c r="Q1497" s="230"/>
      <c r="R1497" s="230"/>
      <c r="S1497" s="230"/>
      <c r="T1497" s="231"/>
      <c r="AT1497" s="232" t="s">
        <v>278</v>
      </c>
      <c r="AU1497" s="232" t="s">
        <v>82</v>
      </c>
      <c r="AV1497" s="14" t="s">
        <v>82</v>
      </c>
      <c r="AW1497" s="14" t="s">
        <v>35</v>
      </c>
      <c r="AX1497" s="14" t="s">
        <v>73</v>
      </c>
      <c r="AY1497" s="232" t="s">
        <v>267</v>
      </c>
    </row>
    <row r="1498" spans="1:65" s="14" customFormat="1" x14ac:dyDescent="0.2">
      <c r="B1498" s="222"/>
      <c r="C1498" s="223"/>
      <c r="D1498" s="208" t="s">
        <v>278</v>
      </c>
      <c r="E1498" s="224" t="s">
        <v>21</v>
      </c>
      <c r="F1498" s="225" t="s">
        <v>1799</v>
      </c>
      <c r="G1498" s="223"/>
      <c r="H1498" s="226">
        <v>0.96799999999999997</v>
      </c>
      <c r="I1498" s="227"/>
      <c r="J1498" s="223"/>
      <c r="K1498" s="223"/>
      <c r="L1498" s="228"/>
      <c r="M1498" s="229"/>
      <c r="N1498" s="230"/>
      <c r="O1498" s="230"/>
      <c r="P1498" s="230"/>
      <c r="Q1498" s="230"/>
      <c r="R1498" s="230"/>
      <c r="S1498" s="230"/>
      <c r="T1498" s="231"/>
      <c r="AT1498" s="232" t="s">
        <v>278</v>
      </c>
      <c r="AU1498" s="232" t="s">
        <v>82</v>
      </c>
      <c r="AV1498" s="14" t="s">
        <v>82</v>
      </c>
      <c r="AW1498" s="14" t="s">
        <v>35</v>
      </c>
      <c r="AX1498" s="14" t="s">
        <v>73</v>
      </c>
      <c r="AY1498" s="232" t="s">
        <v>267</v>
      </c>
    </row>
    <row r="1499" spans="1:65" s="16" customFormat="1" x14ac:dyDescent="0.2">
      <c r="B1499" s="244"/>
      <c r="C1499" s="245"/>
      <c r="D1499" s="208" t="s">
        <v>278</v>
      </c>
      <c r="E1499" s="246" t="s">
        <v>21</v>
      </c>
      <c r="F1499" s="247" t="s">
        <v>355</v>
      </c>
      <c r="G1499" s="245"/>
      <c r="H1499" s="248">
        <v>26.995999999999999</v>
      </c>
      <c r="I1499" s="249"/>
      <c r="J1499" s="245"/>
      <c r="K1499" s="245"/>
      <c r="L1499" s="250"/>
      <c r="M1499" s="251"/>
      <c r="N1499" s="252"/>
      <c r="O1499" s="252"/>
      <c r="P1499" s="252"/>
      <c r="Q1499" s="252"/>
      <c r="R1499" s="252"/>
      <c r="S1499" s="252"/>
      <c r="T1499" s="253"/>
      <c r="AT1499" s="254" t="s">
        <v>278</v>
      </c>
      <c r="AU1499" s="254" t="s">
        <v>82</v>
      </c>
      <c r="AV1499" s="16" t="s">
        <v>274</v>
      </c>
      <c r="AW1499" s="16" t="s">
        <v>35</v>
      </c>
      <c r="AX1499" s="16" t="s">
        <v>80</v>
      </c>
      <c r="AY1499" s="254" t="s">
        <v>267</v>
      </c>
    </row>
    <row r="1500" spans="1:65" s="2" customFormat="1" ht="16.5" customHeight="1" x14ac:dyDescent="0.2">
      <c r="A1500" s="36"/>
      <c r="B1500" s="37"/>
      <c r="C1500" s="195" t="s">
        <v>1800</v>
      </c>
      <c r="D1500" s="195" t="s">
        <v>269</v>
      </c>
      <c r="E1500" s="196" t="s">
        <v>1801</v>
      </c>
      <c r="F1500" s="197" t="s">
        <v>1802</v>
      </c>
      <c r="G1500" s="198" t="s">
        <v>272</v>
      </c>
      <c r="H1500" s="199">
        <v>26.995999999999999</v>
      </c>
      <c r="I1500" s="200"/>
      <c r="J1500" s="201">
        <f>ROUND(I1500*H1500,2)</f>
        <v>0</v>
      </c>
      <c r="K1500" s="197" t="s">
        <v>21</v>
      </c>
      <c r="L1500" s="41"/>
      <c r="M1500" s="202" t="s">
        <v>21</v>
      </c>
      <c r="N1500" s="203" t="s">
        <v>44</v>
      </c>
      <c r="O1500" s="66"/>
      <c r="P1500" s="204">
        <f>O1500*H1500</f>
        <v>0</v>
      </c>
      <c r="Q1500" s="204">
        <v>0</v>
      </c>
      <c r="R1500" s="204">
        <f>Q1500*H1500</f>
        <v>0</v>
      </c>
      <c r="S1500" s="204">
        <v>0</v>
      </c>
      <c r="T1500" s="205">
        <f>S1500*H1500</f>
        <v>0</v>
      </c>
      <c r="U1500" s="36"/>
      <c r="V1500" s="36"/>
      <c r="W1500" s="36"/>
      <c r="X1500" s="36"/>
      <c r="Y1500" s="36"/>
      <c r="Z1500" s="36"/>
      <c r="AA1500" s="36"/>
      <c r="AB1500" s="36"/>
      <c r="AC1500" s="36"/>
      <c r="AD1500" s="36"/>
      <c r="AE1500" s="36"/>
      <c r="AR1500" s="206" t="s">
        <v>441</v>
      </c>
      <c r="AT1500" s="206" t="s">
        <v>269</v>
      </c>
      <c r="AU1500" s="206" t="s">
        <v>82</v>
      </c>
      <c r="AY1500" s="19" t="s">
        <v>267</v>
      </c>
      <c r="BE1500" s="207">
        <f>IF(N1500="základní",J1500,0)</f>
        <v>0</v>
      </c>
      <c r="BF1500" s="207">
        <f>IF(N1500="snížená",J1500,0)</f>
        <v>0</v>
      </c>
      <c r="BG1500" s="207">
        <f>IF(N1500="zákl. přenesená",J1500,0)</f>
        <v>0</v>
      </c>
      <c r="BH1500" s="207">
        <f>IF(N1500="sníž. přenesená",J1500,0)</f>
        <v>0</v>
      </c>
      <c r="BI1500" s="207">
        <f>IF(N1500="nulová",J1500,0)</f>
        <v>0</v>
      </c>
      <c r="BJ1500" s="19" t="s">
        <v>80</v>
      </c>
      <c r="BK1500" s="207">
        <f>ROUND(I1500*H1500,2)</f>
        <v>0</v>
      </c>
      <c r="BL1500" s="19" t="s">
        <v>441</v>
      </c>
      <c r="BM1500" s="206" t="s">
        <v>1803</v>
      </c>
    </row>
    <row r="1501" spans="1:65" s="14" customFormat="1" x14ac:dyDescent="0.2">
      <c r="B1501" s="222"/>
      <c r="C1501" s="223"/>
      <c r="D1501" s="208" t="s">
        <v>278</v>
      </c>
      <c r="E1501" s="224" t="s">
        <v>21</v>
      </c>
      <c r="F1501" s="225" t="s">
        <v>143</v>
      </c>
      <c r="G1501" s="223"/>
      <c r="H1501" s="226">
        <v>25.06</v>
      </c>
      <c r="I1501" s="227"/>
      <c r="J1501" s="223"/>
      <c r="K1501" s="223"/>
      <c r="L1501" s="228"/>
      <c r="M1501" s="229"/>
      <c r="N1501" s="230"/>
      <c r="O1501" s="230"/>
      <c r="P1501" s="230"/>
      <c r="Q1501" s="230"/>
      <c r="R1501" s="230"/>
      <c r="S1501" s="230"/>
      <c r="T1501" s="231"/>
      <c r="AT1501" s="232" t="s">
        <v>278</v>
      </c>
      <c r="AU1501" s="232" t="s">
        <v>82</v>
      </c>
      <c r="AV1501" s="14" t="s">
        <v>82</v>
      </c>
      <c r="AW1501" s="14" t="s">
        <v>35</v>
      </c>
      <c r="AX1501" s="14" t="s">
        <v>73</v>
      </c>
      <c r="AY1501" s="232" t="s">
        <v>267</v>
      </c>
    </row>
    <row r="1502" spans="1:65" s="13" customFormat="1" x14ac:dyDescent="0.2">
      <c r="B1502" s="212"/>
      <c r="C1502" s="213"/>
      <c r="D1502" s="208" t="s">
        <v>278</v>
      </c>
      <c r="E1502" s="214" t="s">
        <v>21</v>
      </c>
      <c r="F1502" s="215" t="s">
        <v>1797</v>
      </c>
      <c r="G1502" s="213"/>
      <c r="H1502" s="214" t="s">
        <v>21</v>
      </c>
      <c r="I1502" s="216"/>
      <c r="J1502" s="213"/>
      <c r="K1502" s="213"/>
      <c r="L1502" s="217"/>
      <c r="M1502" s="218"/>
      <c r="N1502" s="219"/>
      <c r="O1502" s="219"/>
      <c r="P1502" s="219"/>
      <c r="Q1502" s="219"/>
      <c r="R1502" s="219"/>
      <c r="S1502" s="219"/>
      <c r="T1502" s="220"/>
      <c r="AT1502" s="221" t="s">
        <v>278</v>
      </c>
      <c r="AU1502" s="221" t="s">
        <v>82</v>
      </c>
      <c r="AV1502" s="13" t="s">
        <v>80</v>
      </c>
      <c r="AW1502" s="13" t="s">
        <v>35</v>
      </c>
      <c r="AX1502" s="13" t="s">
        <v>73</v>
      </c>
      <c r="AY1502" s="221" t="s">
        <v>267</v>
      </c>
    </row>
    <row r="1503" spans="1:65" s="14" customFormat="1" x14ac:dyDescent="0.2">
      <c r="B1503" s="222"/>
      <c r="C1503" s="223"/>
      <c r="D1503" s="208" t="s">
        <v>278</v>
      </c>
      <c r="E1503" s="224" t="s">
        <v>21</v>
      </c>
      <c r="F1503" s="225" t="s">
        <v>1798</v>
      </c>
      <c r="G1503" s="223"/>
      <c r="H1503" s="226">
        <v>0.96799999999999997</v>
      </c>
      <c r="I1503" s="227"/>
      <c r="J1503" s="223"/>
      <c r="K1503" s="223"/>
      <c r="L1503" s="228"/>
      <c r="M1503" s="229"/>
      <c r="N1503" s="230"/>
      <c r="O1503" s="230"/>
      <c r="P1503" s="230"/>
      <c r="Q1503" s="230"/>
      <c r="R1503" s="230"/>
      <c r="S1503" s="230"/>
      <c r="T1503" s="231"/>
      <c r="AT1503" s="232" t="s">
        <v>278</v>
      </c>
      <c r="AU1503" s="232" t="s">
        <v>82</v>
      </c>
      <c r="AV1503" s="14" t="s">
        <v>82</v>
      </c>
      <c r="AW1503" s="14" t="s">
        <v>35</v>
      </c>
      <c r="AX1503" s="14" t="s">
        <v>73</v>
      </c>
      <c r="AY1503" s="232" t="s">
        <v>267</v>
      </c>
    </row>
    <row r="1504" spans="1:65" s="14" customFormat="1" x14ac:dyDescent="0.2">
      <c r="B1504" s="222"/>
      <c r="C1504" s="223"/>
      <c r="D1504" s="208" t="s">
        <v>278</v>
      </c>
      <c r="E1504" s="224" t="s">
        <v>21</v>
      </c>
      <c r="F1504" s="225" t="s">
        <v>1799</v>
      </c>
      <c r="G1504" s="223"/>
      <c r="H1504" s="226">
        <v>0.96799999999999997</v>
      </c>
      <c r="I1504" s="227"/>
      <c r="J1504" s="223"/>
      <c r="K1504" s="223"/>
      <c r="L1504" s="228"/>
      <c r="M1504" s="229"/>
      <c r="N1504" s="230"/>
      <c r="O1504" s="230"/>
      <c r="P1504" s="230"/>
      <c r="Q1504" s="230"/>
      <c r="R1504" s="230"/>
      <c r="S1504" s="230"/>
      <c r="T1504" s="231"/>
      <c r="AT1504" s="232" t="s">
        <v>278</v>
      </c>
      <c r="AU1504" s="232" t="s">
        <v>82</v>
      </c>
      <c r="AV1504" s="14" t="s">
        <v>82</v>
      </c>
      <c r="AW1504" s="14" t="s">
        <v>35</v>
      </c>
      <c r="AX1504" s="14" t="s">
        <v>73</v>
      </c>
      <c r="AY1504" s="232" t="s">
        <v>267</v>
      </c>
    </row>
    <row r="1505" spans="1:65" s="16" customFormat="1" x14ac:dyDescent="0.2">
      <c r="B1505" s="244"/>
      <c r="C1505" s="245"/>
      <c r="D1505" s="208" t="s">
        <v>278</v>
      </c>
      <c r="E1505" s="246" t="s">
        <v>21</v>
      </c>
      <c r="F1505" s="247" t="s">
        <v>355</v>
      </c>
      <c r="G1505" s="245"/>
      <c r="H1505" s="248">
        <v>26.995999999999999</v>
      </c>
      <c r="I1505" s="249"/>
      <c r="J1505" s="245"/>
      <c r="K1505" s="245"/>
      <c r="L1505" s="250"/>
      <c r="M1505" s="251"/>
      <c r="N1505" s="252"/>
      <c r="O1505" s="252"/>
      <c r="P1505" s="252"/>
      <c r="Q1505" s="252"/>
      <c r="R1505" s="252"/>
      <c r="S1505" s="252"/>
      <c r="T1505" s="253"/>
      <c r="AT1505" s="254" t="s">
        <v>278</v>
      </c>
      <c r="AU1505" s="254" t="s">
        <v>82</v>
      </c>
      <c r="AV1505" s="16" t="s">
        <v>274</v>
      </c>
      <c r="AW1505" s="16" t="s">
        <v>35</v>
      </c>
      <c r="AX1505" s="16" t="s">
        <v>80</v>
      </c>
      <c r="AY1505" s="254" t="s">
        <v>267</v>
      </c>
    </row>
    <row r="1506" spans="1:65" s="2" customFormat="1" ht="16.5" customHeight="1" x14ac:dyDescent="0.2">
      <c r="A1506" s="36"/>
      <c r="B1506" s="37"/>
      <c r="C1506" s="195" t="s">
        <v>1804</v>
      </c>
      <c r="D1506" s="195" t="s">
        <v>269</v>
      </c>
      <c r="E1506" s="196" t="s">
        <v>1805</v>
      </c>
      <c r="F1506" s="197" t="s">
        <v>1806</v>
      </c>
      <c r="G1506" s="198" t="s">
        <v>272</v>
      </c>
      <c r="H1506" s="199">
        <v>1.9359999999999999</v>
      </c>
      <c r="I1506" s="200"/>
      <c r="J1506" s="201">
        <f>ROUND(I1506*H1506,2)</f>
        <v>0</v>
      </c>
      <c r="K1506" s="197" t="s">
        <v>273</v>
      </c>
      <c r="L1506" s="41"/>
      <c r="M1506" s="202" t="s">
        <v>21</v>
      </c>
      <c r="N1506" s="203" t="s">
        <v>44</v>
      </c>
      <c r="O1506" s="66"/>
      <c r="P1506" s="204">
        <f>O1506*H1506</f>
        <v>0</v>
      </c>
      <c r="Q1506" s="204">
        <v>0</v>
      </c>
      <c r="R1506" s="204">
        <f>Q1506*H1506</f>
        <v>0</v>
      </c>
      <c r="S1506" s="204">
        <v>0</v>
      </c>
      <c r="T1506" s="205">
        <f>S1506*H1506</f>
        <v>0</v>
      </c>
      <c r="U1506" s="36"/>
      <c r="V1506" s="36"/>
      <c r="W1506" s="36"/>
      <c r="X1506" s="36"/>
      <c r="Y1506" s="36"/>
      <c r="Z1506" s="36"/>
      <c r="AA1506" s="36"/>
      <c r="AB1506" s="36"/>
      <c r="AC1506" s="36"/>
      <c r="AD1506" s="36"/>
      <c r="AE1506" s="36"/>
      <c r="AR1506" s="206" t="s">
        <v>441</v>
      </c>
      <c r="AT1506" s="206" t="s">
        <v>269</v>
      </c>
      <c r="AU1506" s="206" t="s">
        <v>82</v>
      </c>
      <c r="AY1506" s="19" t="s">
        <v>267</v>
      </c>
      <c r="BE1506" s="207">
        <f>IF(N1506="základní",J1506,0)</f>
        <v>0</v>
      </c>
      <c r="BF1506" s="207">
        <f>IF(N1506="snížená",J1506,0)</f>
        <v>0</v>
      </c>
      <c r="BG1506" s="207">
        <f>IF(N1506="zákl. přenesená",J1506,0)</f>
        <v>0</v>
      </c>
      <c r="BH1506" s="207">
        <f>IF(N1506="sníž. přenesená",J1506,0)</f>
        <v>0</v>
      </c>
      <c r="BI1506" s="207">
        <f>IF(N1506="nulová",J1506,0)</f>
        <v>0</v>
      </c>
      <c r="BJ1506" s="19" t="s">
        <v>80</v>
      </c>
      <c r="BK1506" s="207">
        <f>ROUND(I1506*H1506,2)</f>
        <v>0</v>
      </c>
      <c r="BL1506" s="19" t="s">
        <v>441</v>
      </c>
      <c r="BM1506" s="206" t="s">
        <v>1807</v>
      </c>
    </row>
    <row r="1507" spans="1:65" s="2" customFormat="1" ht="87.75" x14ac:dyDescent="0.2">
      <c r="A1507" s="36"/>
      <c r="B1507" s="37"/>
      <c r="C1507" s="38"/>
      <c r="D1507" s="208" t="s">
        <v>276</v>
      </c>
      <c r="E1507" s="38"/>
      <c r="F1507" s="209" t="s">
        <v>1796</v>
      </c>
      <c r="G1507" s="38"/>
      <c r="H1507" s="38"/>
      <c r="I1507" s="118"/>
      <c r="J1507" s="38"/>
      <c r="K1507" s="38"/>
      <c r="L1507" s="41"/>
      <c r="M1507" s="210"/>
      <c r="N1507" s="211"/>
      <c r="O1507" s="66"/>
      <c r="P1507" s="66"/>
      <c r="Q1507" s="66"/>
      <c r="R1507" s="66"/>
      <c r="S1507" s="66"/>
      <c r="T1507" s="67"/>
      <c r="U1507" s="36"/>
      <c r="V1507" s="36"/>
      <c r="W1507" s="36"/>
      <c r="X1507" s="36"/>
      <c r="Y1507" s="36"/>
      <c r="Z1507" s="36"/>
      <c r="AA1507" s="36"/>
      <c r="AB1507" s="36"/>
      <c r="AC1507" s="36"/>
      <c r="AD1507" s="36"/>
      <c r="AE1507" s="36"/>
      <c r="AT1507" s="19" t="s">
        <v>276</v>
      </c>
      <c r="AU1507" s="19" t="s">
        <v>82</v>
      </c>
    </row>
    <row r="1508" spans="1:65" s="13" customFormat="1" x14ac:dyDescent="0.2">
      <c r="B1508" s="212"/>
      <c r="C1508" s="213"/>
      <c r="D1508" s="208" t="s">
        <v>278</v>
      </c>
      <c r="E1508" s="214" t="s">
        <v>21</v>
      </c>
      <c r="F1508" s="215" t="s">
        <v>1797</v>
      </c>
      <c r="G1508" s="213"/>
      <c r="H1508" s="214" t="s">
        <v>21</v>
      </c>
      <c r="I1508" s="216"/>
      <c r="J1508" s="213"/>
      <c r="K1508" s="213"/>
      <c r="L1508" s="217"/>
      <c r="M1508" s="218"/>
      <c r="N1508" s="219"/>
      <c r="O1508" s="219"/>
      <c r="P1508" s="219"/>
      <c r="Q1508" s="219"/>
      <c r="R1508" s="219"/>
      <c r="S1508" s="219"/>
      <c r="T1508" s="220"/>
      <c r="AT1508" s="221" t="s">
        <v>278</v>
      </c>
      <c r="AU1508" s="221" t="s">
        <v>82</v>
      </c>
      <c r="AV1508" s="13" t="s">
        <v>80</v>
      </c>
      <c r="AW1508" s="13" t="s">
        <v>35</v>
      </c>
      <c r="AX1508" s="13" t="s">
        <v>73</v>
      </c>
      <c r="AY1508" s="221" t="s">
        <v>267</v>
      </c>
    </row>
    <row r="1509" spans="1:65" s="14" customFormat="1" x14ac:dyDescent="0.2">
      <c r="B1509" s="222"/>
      <c r="C1509" s="223"/>
      <c r="D1509" s="208" t="s">
        <v>278</v>
      </c>
      <c r="E1509" s="224" t="s">
        <v>21</v>
      </c>
      <c r="F1509" s="225" t="s">
        <v>1798</v>
      </c>
      <c r="G1509" s="223"/>
      <c r="H1509" s="226">
        <v>0.96799999999999997</v>
      </c>
      <c r="I1509" s="227"/>
      <c r="J1509" s="223"/>
      <c r="K1509" s="223"/>
      <c r="L1509" s="228"/>
      <c r="M1509" s="229"/>
      <c r="N1509" s="230"/>
      <c r="O1509" s="230"/>
      <c r="P1509" s="230"/>
      <c r="Q1509" s="230"/>
      <c r="R1509" s="230"/>
      <c r="S1509" s="230"/>
      <c r="T1509" s="231"/>
      <c r="AT1509" s="232" t="s">
        <v>278</v>
      </c>
      <c r="AU1509" s="232" t="s">
        <v>82</v>
      </c>
      <c r="AV1509" s="14" t="s">
        <v>82</v>
      </c>
      <c r="AW1509" s="14" t="s">
        <v>35</v>
      </c>
      <c r="AX1509" s="14" t="s">
        <v>73</v>
      </c>
      <c r="AY1509" s="232" t="s">
        <v>267</v>
      </c>
    </row>
    <row r="1510" spans="1:65" s="14" customFormat="1" x14ac:dyDescent="0.2">
      <c r="B1510" s="222"/>
      <c r="C1510" s="223"/>
      <c r="D1510" s="208" t="s">
        <v>278</v>
      </c>
      <c r="E1510" s="224" t="s">
        <v>21</v>
      </c>
      <c r="F1510" s="225" t="s">
        <v>1799</v>
      </c>
      <c r="G1510" s="223"/>
      <c r="H1510" s="226">
        <v>0.96799999999999997</v>
      </c>
      <c r="I1510" s="227"/>
      <c r="J1510" s="223"/>
      <c r="K1510" s="223"/>
      <c r="L1510" s="228"/>
      <c r="M1510" s="229"/>
      <c r="N1510" s="230"/>
      <c r="O1510" s="230"/>
      <c r="P1510" s="230"/>
      <c r="Q1510" s="230"/>
      <c r="R1510" s="230"/>
      <c r="S1510" s="230"/>
      <c r="T1510" s="231"/>
      <c r="AT1510" s="232" t="s">
        <v>278</v>
      </c>
      <c r="AU1510" s="232" t="s">
        <v>82</v>
      </c>
      <c r="AV1510" s="14" t="s">
        <v>82</v>
      </c>
      <c r="AW1510" s="14" t="s">
        <v>35</v>
      </c>
      <c r="AX1510" s="14" t="s">
        <v>73</v>
      </c>
      <c r="AY1510" s="232" t="s">
        <v>267</v>
      </c>
    </row>
    <row r="1511" spans="1:65" s="16" customFormat="1" x14ac:dyDescent="0.2">
      <c r="B1511" s="244"/>
      <c r="C1511" s="245"/>
      <c r="D1511" s="208" t="s">
        <v>278</v>
      </c>
      <c r="E1511" s="246" t="s">
        <v>21</v>
      </c>
      <c r="F1511" s="247" t="s">
        <v>355</v>
      </c>
      <c r="G1511" s="245"/>
      <c r="H1511" s="248">
        <v>1.9359999999999999</v>
      </c>
      <c r="I1511" s="249"/>
      <c r="J1511" s="245"/>
      <c r="K1511" s="245"/>
      <c r="L1511" s="250"/>
      <c r="M1511" s="251"/>
      <c r="N1511" s="252"/>
      <c r="O1511" s="252"/>
      <c r="P1511" s="252"/>
      <c r="Q1511" s="252"/>
      <c r="R1511" s="252"/>
      <c r="S1511" s="252"/>
      <c r="T1511" s="253"/>
      <c r="AT1511" s="254" t="s">
        <v>278</v>
      </c>
      <c r="AU1511" s="254" t="s">
        <v>82</v>
      </c>
      <c r="AV1511" s="16" t="s">
        <v>274</v>
      </c>
      <c r="AW1511" s="16" t="s">
        <v>35</v>
      </c>
      <c r="AX1511" s="16" t="s">
        <v>80</v>
      </c>
      <c r="AY1511" s="254" t="s">
        <v>267</v>
      </c>
    </row>
    <row r="1512" spans="1:65" s="2" customFormat="1" ht="44.25" customHeight="1" x14ac:dyDescent="0.2">
      <c r="A1512" s="36"/>
      <c r="B1512" s="37"/>
      <c r="C1512" s="195" t="s">
        <v>1808</v>
      </c>
      <c r="D1512" s="195" t="s">
        <v>269</v>
      </c>
      <c r="E1512" s="196" t="s">
        <v>1809</v>
      </c>
      <c r="F1512" s="197" t="s">
        <v>1810</v>
      </c>
      <c r="G1512" s="198" t="s">
        <v>272</v>
      </c>
      <c r="H1512" s="199">
        <v>4.9329999999999998</v>
      </c>
      <c r="I1512" s="200"/>
      <c r="J1512" s="201">
        <f>ROUND(I1512*H1512,2)</f>
        <v>0</v>
      </c>
      <c r="K1512" s="197" t="s">
        <v>273</v>
      </c>
      <c r="L1512" s="41"/>
      <c r="M1512" s="202" t="s">
        <v>21</v>
      </c>
      <c r="N1512" s="203" t="s">
        <v>44</v>
      </c>
      <c r="O1512" s="66"/>
      <c r="P1512" s="204">
        <f>O1512*H1512</f>
        <v>0</v>
      </c>
      <c r="Q1512" s="204">
        <v>2.7060000000000001E-2</v>
      </c>
      <c r="R1512" s="204">
        <f>Q1512*H1512</f>
        <v>0.13348698000000001</v>
      </c>
      <c r="S1512" s="204">
        <v>0</v>
      </c>
      <c r="T1512" s="205">
        <f>S1512*H1512</f>
        <v>0</v>
      </c>
      <c r="U1512" s="36"/>
      <c r="V1512" s="36"/>
      <c r="W1512" s="36"/>
      <c r="X1512" s="36"/>
      <c r="Y1512" s="36"/>
      <c r="Z1512" s="36"/>
      <c r="AA1512" s="36"/>
      <c r="AB1512" s="36"/>
      <c r="AC1512" s="36"/>
      <c r="AD1512" s="36"/>
      <c r="AE1512" s="36"/>
      <c r="AR1512" s="206" t="s">
        <v>441</v>
      </c>
      <c r="AT1512" s="206" t="s">
        <v>269</v>
      </c>
      <c r="AU1512" s="206" t="s">
        <v>82</v>
      </c>
      <c r="AY1512" s="19" t="s">
        <v>267</v>
      </c>
      <c r="BE1512" s="207">
        <f>IF(N1512="základní",J1512,0)</f>
        <v>0</v>
      </c>
      <c r="BF1512" s="207">
        <f>IF(N1512="snížená",J1512,0)</f>
        <v>0</v>
      </c>
      <c r="BG1512" s="207">
        <f>IF(N1512="zákl. přenesená",J1512,0)</f>
        <v>0</v>
      </c>
      <c r="BH1512" s="207">
        <f>IF(N1512="sníž. přenesená",J1512,0)</f>
        <v>0</v>
      </c>
      <c r="BI1512" s="207">
        <f>IF(N1512="nulová",J1512,0)</f>
        <v>0</v>
      </c>
      <c r="BJ1512" s="19" t="s">
        <v>80</v>
      </c>
      <c r="BK1512" s="207">
        <f>ROUND(I1512*H1512,2)</f>
        <v>0</v>
      </c>
      <c r="BL1512" s="19" t="s">
        <v>441</v>
      </c>
      <c r="BM1512" s="206" t="s">
        <v>1811</v>
      </c>
    </row>
    <row r="1513" spans="1:65" s="2" customFormat="1" ht="87.75" x14ac:dyDescent="0.2">
      <c r="A1513" s="36"/>
      <c r="B1513" s="37"/>
      <c r="C1513" s="38"/>
      <c r="D1513" s="208" t="s">
        <v>276</v>
      </c>
      <c r="E1513" s="38"/>
      <c r="F1513" s="209" t="s">
        <v>1812</v>
      </c>
      <c r="G1513" s="38"/>
      <c r="H1513" s="38"/>
      <c r="I1513" s="118"/>
      <c r="J1513" s="38"/>
      <c r="K1513" s="38"/>
      <c r="L1513" s="41"/>
      <c r="M1513" s="210"/>
      <c r="N1513" s="211"/>
      <c r="O1513" s="66"/>
      <c r="P1513" s="66"/>
      <c r="Q1513" s="66"/>
      <c r="R1513" s="66"/>
      <c r="S1513" s="66"/>
      <c r="T1513" s="67"/>
      <c r="U1513" s="36"/>
      <c r="V1513" s="36"/>
      <c r="W1513" s="36"/>
      <c r="X1513" s="36"/>
      <c r="Y1513" s="36"/>
      <c r="Z1513" s="36"/>
      <c r="AA1513" s="36"/>
      <c r="AB1513" s="36"/>
      <c r="AC1513" s="36"/>
      <c r="AD1513" s="36"/>
      <c r="AE1513" s="36"/>
      <c r="AT1513" s="19" t="s">
        <v>276</v>
      </c>
      <c r="AU1513" s="19" t="s">
        <v>82</v>
      </c>
    </row>
    <row r="1514" spans="1:65" s="13" customFormat="1" x14ac:dyDescent="0.2">
      <c r="B1514" s="212"/>
      <c r="C1514" s="213"/>
      <c r="D1514" s="208" t="s">
        <v>278</v>
      </c>
      <c r="E1514" s="214" t="s">
        <v>21</v>
      </c>
      <c r="F1514" s="215" t="s">
        <v>1813</v>
      </c>
      <c r="G1514" s="213"/>
      <c r="H1514" s="214" t="s">
        <v>21</v>
      </c>
      <c r="I1514" s="216"/>
      <c r="J1514" s="213"/>
      <c r="K1514" s="213"/>
      <c r="L1514" s="217"/>
      <c r="M1514" s="218"/>
      <c r="N1514" s="219"/>
      <c r="O1514" s="219"/>
      <c r="P1514" s="219"/>
      <c r="Q1514" s="219"/>
      <c r="R1514" s="219"/>
      <c r="S1514" s="219"/>
      <c r="T1514" s="220"/>
      <c r="AT1514" s="221" t="s">
        <v>278</v>
      </c>
      <c r="AU1514" s="221" t="s">
        <v>82</v>
      </c>
      <c r="AV1514" s="13" t="s">
        <v>80</v>
      </c>
      <c r="AW1514" s="13" t="s">
        <v>35</v>
      </c>
      <c r="AX1514" s="13" t="s">
        <v>73</v>
      </c>
      <c r="AY1514" s="221" t="s">
        <v>267</v>
      </c>
    </row>
    <row r="1515" spans="1:65" s="14" customFormat="1" x14ac:dyDescent="0.2">
      <c r="B1515" s="222"/>
      <c r="C1515" s="223"/>
      <c r="D1515" s="208" t="s">
        <v>278</v>
      </c>
      <c r="E1515" s="224" t="s">
        <v>21</v>
      </c>
      <c r="F1515" s="225" t="s">
        <v>1814</v>
      </c>
      <c r="G1515" s="223"/>
      <c r="H1515" s="226">
        <v>4.9329999999999998</v>
      </c>
      <c r="I1515" s="227"/>
      <c r="J1515" s="223"/>
      <c r="K1515" s="223"/>
      <c r="L1515" s="228"/>
      <c r="M1515" s="229"/>
      <c r="N1515" s="230"/>
      <c r="O1515" s="230"/>
      <c r="P1515" s="230"/>
      <c r="Q1515" s="230"/>
      <c r="R1515" s="230"/>
      <c r="S1515" s="230"/>
      <c r="T1515" s="231"/>
      <c r="AT1515" s="232" t="s">
        <v>278</v>
      </c>
      <c r="AU1515" s="232" t="s">
        <v>82</v>
      </c>
      <c r="AV1515" s="14" t="s">
        <v>82</v>
      </c>
      <c r="AW1515" s="14" t="s">
        <v>35</v>
      </c>
      <c r="AX1515" s="14" t="s">
        <v>80</v>
      </c>
      <c r="AY1515" s="232" t="s">
        <v>267</v>
      </c>
    </row>
    <row r="1516" spans="1:65" s="2" customFormat="1" ht="21.75" customHeight="1" x14ac:dyDescent="0.2">
      <c r="A1516" s="36"/>
      <c r="B1516" s="37"/>
      <c r="C1516" s="195" t="s">
        <v>1815</v>
      </c>
      <c r="D1516" s="195" t="s">
        <v>269</v>
      </c>
      <c r="E1516" s="196" t="s">
        <v>1816</v>
      </c>
      <c r="F1516" s="197" t="s">
        <v>1817</v>
      </c>
      <c r="G1516" s="198" t="s">
        <v>272</v>
      </c>
      <c r="H1516" s="199">
        <v>45.59</v>
      </c>
      <c r="I1516" s="200"/>
      <c r="J1516" s="201">
        <f>ROUND(I1516*H1516,2)</f>
        <v>0</v>
      </c>
      <c r="K1516" s="197" t="s">
        <v>273</v>
      </c>
      <c r="L1516" s="41"/>
      <c r="M1516" s="202" t="s">
        <v>21</v>
      </c>
      <c r="N1516" s="203" t="s">
        <v>44</v>
      </c>
      <c r="O1516" s="66"/>
      <c r="P1516" s="204">
        <f>O1516*H1516</f>
        <v>0</v>
      </c>
      <c r="Q1516" s="204">
        <v>1.17E-3</v>
      </c>
      <c r="R1516" s="204">
        <f>Q1516*H1516</f>
        <v>5.3340300000000007E-2</v>
      </c>
      <c r="S1516" s="204">
        <v>0</v>
      </c>
      <c r="T1516" s="205">
        <f>S1516*H1516</f>
        <v>0</v>
      </c>
      <c r="U1516" s="36"/>
      <c r="V1516" s="36"/>
      <c r="W1516" s="36"/>
      <c r="X1516" s="36"/>
      <c r="Y1516" s="36"/>
      <c r="Z1516" s="36"/>
      <c r="AA1516" s="36"/>
      <c r="AB1516" s="36"/>
      <c r="AC1516" s="36"/>
      <c r="AD1516" s="36"/>
      <c r="AE1516" s="36"/>
      <c r="AR1516" s="206" t="s">
        <v>441</v>
      </c>
      <c r="AT1516" s="206" t="s">
        <v>269</v>
      </c>
      <c r="AU1516" s="206" t="s">
        <v>82</v>
      </c>
      <c r="AY1516" s="19" t="s">
        <v>267</v>
      </c>
      <c r="BE1516" s="207">
        <f>IF(N1516="základní",J1516,0)</f>
        <v>0</v>
      </c>
      <c r="BF1516" s="207">
        <f>IF(N1516="snížená",J1516,0)</f>
        <v>0</v>
      </c>
      <c r="BG1516" s="207">
        <f>IF(N1516="zákl. přenesená",J1516,0)</f>
        <v>0</v>
      </c>
      <c r="BH1516" s="207">
        <f>IF(N1516="sníž. přenesená",J1516,0)</f>
        <v>0</v>
      </c>
      <c r="BI1516" s="207">
        <f>IF(N1516="nulová",J1516,0)</f>
        <v>0</v>
      </c>
      <c r="BJ1516" s="19" t="s">
        <v>80</v>
      </c>
      <c r="BK1516" s="207">
        <f>ROUND(I1516*H1516,2)</f>
        <v>0</v>
      </c>
      <c r="BL1516" s="19" t="s">
        <v>441</v>
      </c>
      <c r="BM1516" s="206" t="s">
        <v>1818</v>
      </c>
    </row>
    <row r="1517" spans="1:65" s="2" customFormat="1" ht="48.75" x14ac:dyDescent="0.2">
      <c r="A1517" s="36"/>
      <c r="B1517" s="37"/>
      <c r="C1517" s="38"/>
      <c r="D1517" s="208" t="s">
        <v>276</v>
      </c>
      <c r="E1517" s="38"/>
      <c r="F1517" s="209" t="s">
        <v>1819</v>
      </c>
      <c r="G1517" s="38"/>
      <c r="H1517" s="38"/>
      <c r="I1517" s="118"/>
      <c r="J1517" s="38"/>
      <c r="K1517" s="38"/>
      <c r="L1517" s="41"/>
      <c r="M1517" s="210"/>
      <c r="N1517" s="211"/>
      <c r="O1517" s="66"/>
      <c r="P1517" s="66"/>
      <c r="Q1517" s="66"/>
      <c r="R1517" s="66"/>
      <c r="S1517" s="66"/>
      <c r="T1517" s="67"/>
      <c r="U1517" s="36"/>
      <c r="V1517" s="36"/>
      <c r="W1517" s="36"/>
      <c r="X1517" s="36"/>
      <c r="Y1517" s="36"/>
      <c r="Z1517" s="36"/>
      <c r="AA1517" s="36"/>
      <c r="AB1517" s="36"/>
      <c r="AC1517" s="36"/>
      <c r="AD1517" s="36"/>
      <c r="AE1517" s="36"/>
      <c r="AT1517" s="19" t="s">
        <v>276</v>
      </c>
      <c r="AU1517" s="19" t="s">
        <v>82</v>
      </c>
    </row>
    <row r="1518" spans="1:65" s="14" customFormat="1" x14ac:dyDescent="0.2">
      <c r="B1518" s="222"/>
      <c r="C1518" s="223"/>
      <c r="D1518" s="208" t="s">
        <v>278</v>
      </c>
      <c r="E1518" s="224" t="s">
        <v>21</v>
      </c>
      <c r="F1518" s="225" t="s">
        <v>139</v>
      </c>
      <c r="G1518" s="223"/>
      <c r="H1518" s="226">
        <v>45.59</v>
      </c>
      <c r="I1518" s="227"/>
      <c r="J1518" s="223"/>
      <c r="K1518" s="223"/>
      <c r="L1518" s="228"/>
      <c r="M1518" s="229"/>
      <c r="N1518" s="230"/>
      <c r="O1518" s="230"/>
      <c r="P1518" s="230"/>
      <c r="Q1518" s="230"/>
      <c r="R1518" s="230"/>
      <c r="S1518" s="230"/>
      <c r="T1518" s="231"/>
      <c r="AT1518" s="232" t="s">
        <v>278</v>
      </c>
      <c r="AU1518" s="232" t="s">
        <v>82</v>
      </c>
      <c r="AV1518" s="14" t="s">
        <v>82</v>
      </c>
      <c r="AW1518" s="14" t="s">
        <v>35</v>
      </c>
      <c r="AX1518" s="14" t="s">
        <v>80</v>
      </c>
      <c r="AY1518" s="232" t="s">
        <v>267</v>
      </c>
    </row>
    <row r="1519" spans="1:65" s="2" customFormat="1" ht="16.5" customHeight="1" x14ac:dyDescent="0.2">
      <c r="A1519" s="36"/>
      <c r="B1519" s="37"/>
      <c r="C1519" s="255" t="s">
        <v>1820</v>
      </c>
      <c r="D1519" s="255" t="s">
        <v>751</v>
      </c>
      <c r="E1519" s="256" t="s">
        <v>1821</v>
      </c>
      <c r="F1519" s="257" t="s">
        <v>1822</v>
      </c>
      <c r="G1519" s="258" t="s">
        <v>272</v>
      </c>
      <c r="H1519" s="259">
        <v>47.87</v>
      </c>
      <c r="I1519" s="260"/>
      <c r="J1519" s="261">
        <f>ROUND(I1519*H1519,2)</f>
        <v>0</v>
      </c>
      <c r="K1519" s="257" t="s">
        <v>273</v>
      </c>
      <c r="L1519" s="262"/>
      <c r="M1519" s="263" t="s">
        <v>21</v>
      </c>
      <c r="N1519" s="264" t="s">
        <v>44</v>
      </c>
      <c r="O1519" s="66"/>
      <c r="P1519" s="204">
        <f>O1519*H1519</f>
        <v>0</v>
      </c>
      <c r="Q1519" s="204">
        <v>3.3999999999999998E-3</v>
      </c>
      <c r="R1519" s="204">
        <f>Q1519*H1519</f>
        <v>0.16275799999999999</v>
      </c>
      <c r="S1519" s="204">
        <v>0</v>
      </c>
      <c r="T1519" s="205">
        <f>S1519*H1519</f>
        <v>0</v>
      </c>
      <c r="U1519" s="36"/>
      <c r="V1519" s="36"/>
      <c r="W1519" s="36"/>
      <c r="X1519" s="36"/>
      <c r="Y1519" s="36"/>
      <c r="Z1519" s="36"/>
      <c r="AA1519" s="36"/>
      <c r="AB1519" s="36"/>
      <c r="AC1519" s="36"/>
      <c r="AD1519" s="36"/>
      <c r="AE1519" s="36"/>
      <c r="AR1519" s="206" t="s">
        <v>696</v>
      </c>
      <c r="AT1519" s="206" t="s">
        <v>751</v>
      </c>
      <c r="AU1519" s="206" t="s">
        <v>82</v>
      </c>
      <c r="AY1519" s="19" t="s">
        <v>267</v>
      </c>
      <c r="BE1519" s="207">
        <f>IF(N1519="základní",J1519,0)</f>
        <v>0</v>
      </c>
      <c r="BF1519" s="207">
        <f>IF(N1519="snížená",J1519,0)</f>
        <v>0</v>
      </c>
      <c r="BG1519" s="207">
        <f>IF(N1519="zákl. přenesená",J1519,0)</f>
        <v>0</v>
      </c>
      <c r="BH1519" s="207">
        <f>IF(N1519="sníž. přenesená",J1519,0)</f>
        <v>0</v>
      </c>
      <c r="BI1519" s="207">
        <f>IF(N1519="nulová",J1519,0)</f>
        <v>0</v>
      </c>
      <c r="BJ1519" s="19" t="s">
        <v>80</v>
      </c>
      <c r="BK1519" s="207">
        <f>ROUND(I1519*H1519,2)</f>
        <v>0</v>
      </c>
      <c r="BL1519" s="19" t="s">
        <v>441</v>
      </c>
      <c r="BM1519" s="206" t="s">
        <v>1823</v>
      </c>
    </row>
    <row r="1520" spans="1:65" s="14" customFormat="1" x14ac:dyDescent="0.2">
      <c r="B1520" s="222"/>
      <c r="C1520" s="223"/>
      <c r="D1520" s="208" t="s">
        <v>278</v>
      </c>
      <c r="E1520" s="224" t="s">
        <v>21</v>
      </c>
      <c r="F1520" s="225" t="s">
        <v>1824</v>
      </c>
      <c r="G1520" s="223"/>
      <c r="H1520" s="226">
        <v>47.87</v>
      </c>
      <c r="I1520" s="227"/>
      <c r="J1520" s="223"/>
      <c r="K1520" s="223"/>
      <c r="L1520" s="228"/>
      <c r="M1520" s="229"/>
      <c r="N1520" s="230"/>
      <c r="O1520" s="230"/>
      <c r="P1520" s="230"/>
      <c r="Q1520" s="230"/>
      <c r="R1520" s="230"/>
      <c r="S1520" s="230"/>
      <c r="T1520" s="231"/>
      <c r="AT1520" s="232" t="s">
        <v>278</v>
      </c>
      <c r="AU1520" s="232" t="s">
        <v>82</v>
      </c>
      <c r="AV1520" s="14" t="s">
        <v>82</v>
      </c>
      <c r="AW1520" s="14" t="s">
        <v>35</v>
      </c>
      <c r="AX1520" s="14" t="s">
        <v>80</v>
      </c>
      <c r="AY1520" s="232" t="s">
        <v>267</v>
      </c>
    </row>
    <row r="1521" spans="1:65" s="2" customFormat="1" ht="16.5" customHeight="1" x14ac:dyDescent="0.2">
      <c r="A1521" s="36"/>
      <c r="B1521" s="37"/>
      <c r="C1521" s="195" t="s">
        <v>1825</v>
      </c>
      <c r="D1521" s="195" t="s">
        <v>269</v>
      </c>
      <c r="E1521" s="196" t="s">
        <v>1826</v>
      </c>
      <c r="F1521" s="197" t="s">
        <v>1827</v>
      </c>
      <c r="G1521" s="198" t="s">
        <v>272</v>
      </c>
      <c r="H1521" s="199">
        <v>406.072</v>
      </c>
      <c r="I1521" s="200"/>
      <c r="J1521" s="201">
        <f>ROUND(I1521*H1521,2)</f>
        <v>0</v>
      </c>
      <c r="K1521" s="197" t="s">
        <v>273</v>
      </c>
      <c r="L1521" s="41"/>
      <c r="M1521" s="202" t="s">
        <v>21</v>
      </c>
      <c r="N1521" s="203" t="s">
        <v>44</v>
      </c>
      <c r="O1521" s="66"/>
      <c r="P1521" s="204">
        <f>O1521*H1521</f>
        <v>0</v>
      </c>
      <c r="Q1521" s="204">
        <v>0</v>
      </c>
      <c r="R1521" s="204">
        <f>Q1521*H1521</f>
        <v>0</v>
      </c>
      <c r="S1521" s="204">
        <v>0</v>
      </c>
      <c r="T1521" s="205">
        <f>S1521*H1521</f>
        <v>0</v>
      </c>
      <c r="U1521" s="36"/>
      <c r="V1521" s="36"/>
      <c r="W1521" s="36"/>
      <c r="X1521" s="36"/>
      <c r="Y1521" s="36"/>
      <c r="Z1521" s="36"/>
      <c r="AA1521" s="36"/>
      <c r="AB1521" s="36"/>
      <c r="AC1521" s="36"/>
      <c r="AD1521" s="36"/>
      <c r="AE1521" s="36"/>
      <c r="AR1521" s="206" t="s">
        <v>441</v>
      </c>
      <c r="AT1521" s="206" t="s">
        <v>269</v>
      </c>
      <c r="AU1521" s="206" t="s">
        <v>82</v>
      </c>
      <c r="AY1521" s="19" t="s">
        <v>267</v>
      </c>
      <c r="BE1521" s="207">
        <f>IF(N1521="základní",J1521,0)</f>
        <v>0</v>
      </c>
      <c r="BF1521" s="207">
        <f>IF(N1521="snížená",J1521,0)</f>
        <v>0</v>
      </c>
      <c r="BG1521" s="207">
        <f>IF(N1521="zákl. přenesená",J1521,0)</f>
        <v>0</v>
      </c>
      <c r="BH1521" s="207">
        <f>IF(N1521="sníž. přenesená",J1521,0)</f>
        <v>0</v>
      </c>
      <c r="BI1521" s="207">
        <f>IF(N1521="nulová",J1521,0)</f>
        <v>0</v>
      </c>
      <c r="BJ1521" s="19" t="s">
        <v>80</v>
      </c>
      <c r="BK1521" s="207">
        <f>ROUND(I1521*H1521,2)</f>
        <v>0</v>
      </c>
      <c r="BL1521" s="19" t="s">
        <v>441</v>
      </c>
      <c r="BM1521" s="206" t="s">
        <v>1828</v>
      </c>
    </row>
    <row r="1522" spans="1:65" s="2" customFormat="1" ht="48.75" x14ac:dyDescent="0.2">
      <c r="A1522" s="36"/>
      <c r="B1522" s="37"/>
      <c r="C1522" s="38"/>
      <c r="D1522" s="208" t="s">
        <v>276</v>
      </c>
      <c r="E1522" s="38"/>
      <c r="F1522" s="209" t="s">
        <v>1829</v>
      </c>
      <c r="G1522" s="38"/>
      <c r="H1522" s="38"/>
      <c r="I1522" s="118"/>
      <c r="J1522" s="38"/>
      <c r="K1522" s="38"/>
      <c r="L1522" s="41"/>
      <c r="M1522" s="210"/>
      <c r="N1522" s="211"/>
      <c r="O1522" s="66"/>
      <c r="P1522" s="66"/>
      <c r="Q1522" s="66"/>
      <c r="R1522" s="66"/>
      <c r="S1522" s="66"/>
      <c r="T1522" s="67"/>
      <c r="U1522" s="36"/>
      <c r="V1522" s="36"/>
      <c r="W1522" s="36"/>
      <c r="X1522" s="36"/>
      <c r="Y1522" s="36"/>
      <c r="Z1522" s="36"/>
      <c r="AA1522" s="36"/>
      <c r="AB1522" s="36"/>
      <c r="AC1522" s="36"/>
      <c r="AD1522" s="36"/>
      <c r="AE1522" s="36"/>
      <c r="AT1522" s="19" t="s">
        <v>276</v>
      </c>
      <c r="AU1522" s="19" t="s">
        <v>82</v>
      </c>
    </row>
    <row r="1523" spans="1:65" s="13" customFormat="1" x14ac:dyDescent="0.2">
      <c r="B1523" s="212"/>
      <c r="C1523" s="213"/>
      <c r="D1523" s="208" t="s">
        <v>278</v>
      </c>
      <c r="E1523" s="214" t="s">
        <v>21</v>
      </c>
      <c r="F1523" s="215" t="s">
        <v>1830</v>
      </c>
      <c r="G1523" s="213"/>
      <c r="H1523" s="214" t="s">
        <v>21</v>
      </c>
      <c r="I1523" s="216"/>
      <c r="J1523" s="213"/>
      <c r="K1523" s="213"/>
      <c r="L1523" s="217"/>
      <c r="M1523" s="218"/>
      <c r="N1523" s="219"/>
      <c r="O1523" s="219"/>
      <c r="P1523" s="219"/>
      <c r="Q1523" s="219"/>
      <c r="R1523" s="219"/>
      <c r="S1523" s="219"/>
      <c r="T1523" s="220"/>
      <c r="AT1523" s="221" t="s">
        <v>278</v>
      </c>
      <c r="AU1523" s="221" t="s">
        <v>82</v>
      </c>
      <c r="AV1523" s="13" t="s">
        <v>80</v>
      </c>
      <c r="AW1523" s="13" t="s">
        <v>35</v>
      </c>
      <c r="AX1523" s="13" t="s">
        <v>73</v>
      </c>
      <c r="AY1523" s="221" t="s">
        <v>267</v>
      </c>
    </row>
    <row r="1524" spans="1:65" s="13" customFormat="1" x14ac:dyDescent="0.2">
      <c r="B1524" s="212"/>
      <c r="C1524" s="213"/>
      <c r="D1524" s="208" t="s">
        <v>278</v>
      </c>
      <c r="E1524" s="214" t="s">
        <v>21</v>
      </c>
      <c r="F1524" s="215" t="s">
        <v>1831</v>
      </c>
      <c r="G1524" s="213"/>
      <c r="H1524" s="214" t="s">
        <v>21</v>
      </c>
      <c r="I1524" s="216"/>
      <c r="J1524" s="213"/>
      <c r="K1524" s="213"/>
      <c r="L1524" s="217"/>
      <c r="M1524" s="218"/>
      <c r="N1524" s="219"/>
      <c r="O1524" s="219"/>
      <c r="P1524" s="219"/>
      <c r="Q1524" s="219"/>
      <c r="R1524" s="219"/>
      <c r="S1524" s="219"/>
      <c r="T1524" s="220"/>
      <c r="AT1524" s="221" t="s">
        <v>278</v>
      </c>
      <c r="AU1524" s="221" t="s">
        <v>82</v>
      </c>
      <c r="AV1524" s="13" t="s">
        <v>80</v>
      </c>
      <c r="AW1524" s="13" t="s">
        <v>35</v>
      </c>
      <c r="AX1524" s="13" t="s">
        <v>73</v>
      </c>
      <c r="AY1524" s="221" t="s">
        <v>267</v>
      </c>
    </row>
    <row r="1525" spans="1:65" s="14" customFormat="1" x14ac:dyDescent="0.2">
      <c r="B1525" s="222"/>
      <c r="C1525" s="223"/>
      <c r="D1525" s="208" t="s">
        <v>278</v>
      </c>
      <c r="E1525" s="224" t="s">
        <v>21</v>
      </c>
      <c r="F1525" s="225" t="s">
        <v>147</v>
      </c>
      <c r="G1525" s="223"/>
      <c r="H1525" s="226">
        <v>319.072</v>
      </c>
      <c r="I1525" s="227"/>
      <c r="J1525" s="223"/>
      <c r="K1525" s="223"/>
      <c r="L1525" s="228"/>
      <c r="M1525" s="229"/>
      <c r="N1525" s="230"/>
      <c r="O1525" s="230"/>
      <c r="P1525" s="230"/>
      <c r="Q1525" s="230"/>
      <c r="R1525" s="230"/>
      <c r="S1525" s="230"/>
      <c r="T1525" s="231"/>
      <c r="AT1525" s="232" t="s">
        <v>278</v>
      </c>
      <c r="AU1525" s="232" t="s">
        <v>82</v>
      </c>
      <c r="AV1525" s="14" t="s">
        <v>82</v>
      </c>
      <c r="AW1525" s="14" t="s">
        <v>35</v>
      </c>
      <c r="AX1525" s="14" t="s">
        <v>73</v>
      </c>
      <c r="AY1525" s="232" t="s">
        <v>267</v>
      </c>
    </row>
    <row r="1526" spans="1:65" s="14" customFormat="1" x14ac:dyDescent="0.2">
      <c r="B1526" s="222"/>
      <c r="C1526" s="223"/>
      <c r="D1526" s="208" t="s">
        <v>278</v>
      </c>
      <c r="E1526" s="224" t="s">
        <v>21</v>
      </c>
      <c r="F1526" s="225" t="s">
        <v>184</v>
      </c>
      <c r="G1526" s="223"/>
      <c r="H1526" s="226">
        <v>87</v>
      </c>
      <c r="I1526" s="227"/>
      <c r="J1526" s="223"/>
      <c r="K1526" s="223"/>
      <c r="L1526" s="228"/>
      <c r="M1526" s="229"/>
      <c r="N1526" s="230"/>
      <c r="O1526" s="230"/>
      <c r="P1526" s="230"/>
      <c r="Q1526" s="230"/>
      <c r="R1526" s="230"/>
      <c r="S1526" s="230"/>
      <c r="T1526" s="231"/>
      <c r="AT1526" s="232" t="s">
        <v>278</v>
      </c>
      <c r="AU1526" s="232" t="s">
        <v>82</v>
      </c>
      <c r="AV1526" s="14" t="s">
        <v>82</v>
      </c>
      <c r="AW1526" s="14" t="s">
        <v>35</v>
      </c>
      <c r="AX1526" s="14" t="s">
        <v>73</v>
      </c>
      <c r="AY1526" s="232" t="s">
        <v>267</v>
      </c>
    </row>
    <row r="1527" spans="1:65" s="16" customFormat="1" x14ac:dyDescent="0.2">
      <c r="B1527" s="244"/>
      <c r="C1527" s="245"/>
      <c r="D1527" s="208" t="s">
        <v>278</v>
      </c>
      <c r="E1527" s="246" t="s">
        <v>21</v>
      </c>
      <c r="F1527" s="247" t="s">
        <v>355</v>
      </c>
      <c r="G1527" s="245"/>
      <c r="H1527" s="248">
        <v>406.072</v>
      </c>
      <c r="I1527" s="249"/>
      <c r="J1527" s="245"/>
      <c r="K1527" s="245"/>
      <c r="L1527" s="250"/>
      <c r="M1527" s="251"/>
      <c r="N1527" s="252"/>
      <c r="O1527" s="252"/>
      <c r="P1527" s="252"/>
      <c r="Q1527" s="252"/>
      <c r="R1527" s="252"/>
      <c r="S1527" s="252"/>
      <c r="T1527" s="253"/>
      <c r="AT1527" s="254" t="s">
        <v>278</v>
      </c>
      <c r="AU1527" s="254" t="s">
        <v>82</v>
      </c>
      <c r="AV1527" s="16" t="s">
        <v>274</v>
      </c>
      <c r="AW1527" s="16" t="s">
        <v>35</v>
      </c>
      <c r="AX1527" s="16" t="s">
        <v>80</v>
      </c>
      <c r="AY1527" s="254" t="s">
        <v>267</v>
      </c>
    </row>
    <row r="1528" spans="1:65" s="2" customFormat="1" ht="16.5" customHeight="1" x14ac:dyDescent="0.2">
      <c r="A1528" s="36"/>
      <c r="B1528" s="37"/>
      <c r="C1528" s="255" t="s">
        <v>1832</v>
      </c>
      <c r="D1528" s="255" t="s">
        <v>751</v>
      </c>
      <c r="E1528" s="256" t="s">
        <v>1833</v>
      </c>
      <c r="F1528" s="257" t="s">
        <v>1834</v>
      </c>
      <c r="G1528" s="258" t="s">
        <v>272</v>
      </c>
      <c r="H1528" s="259">
        <v>335.02600000000001</v>
      </c>
      <c r="I1528" s="260"/>
      <c r="J1528" s="261">
        <f>ROUND(I1528*H1528,2)</f>
        <v>0</v>
      </c>
      <c r="K1528" s="257" t="s">
        <v>273</v>
      </c>
      <c r="L1528" s="262"/>
      <c r="M1528" s="263" t="s">
        <v>21</v>
      </c>
      <c r="N1528" s="264" t="s">
        <v>44</v>
      </c>
      <c r="O1528" s="66"/>
      <c r="P1528" s="204">
        <f>O1528*H1528</f>
        <v>0</v>
      </c>
      <c r="Q1528" s="204">
        <v>1.4E-3</v>
      </c>
      <c r="R1528" s="204">
        <f>Q1528*H1528</f>
        <v>0.46903640000000002</v>
      </c>
      <c r="S1528" s="204">
        <v>0</v>
      </c>
      <c r="T1528" s="205">
        <f>S1528*H1528</f>
        <v>0</v>
      </c>
      <c r="U1528" s="36"/>
      <c r="V1528" s="36"/>
      <c r="W1528" s="36"/>
      <c r="X1528" s="36"/>
      <c r="Y1528" s="36"/>
      <c r="Z1528" s="36"/>
      <c r="AA1528" s="36"/>
      <c r="AB1528" s="36"/>
      <c r="AC1528" s="36"/>
      <c r="AD1528" s="36"/>
      <c r="AE1528" s="36"/>
      <c r="AR1528" s="206" t="s">
        <v>696</v>
      </c>
      <c r="AT1528" s="206" t="s">
        <v>751</v>
      </c>
      <c r="AU1528" s="206" t="s">
        <v>82</v>
      </c>
      <c r="AY1528" s="19" t="s">
        <v>267</v>
      </c>
      <c r="BE1528" s="207">
        <f>IF(N1528="základní",J1528,0)</f>
        <v>0</v>
      </c>
      <c r="BF1528" s="207">
        <f>IF(N1528="snížená",J1528,0)</f>
        <v>0</v>
      </c>
      <c r="BG1528" s="207">
        <f>IF(N1528="zákl. přenesená",J1528,0)</f>
        <v>0</v>
      </c>
      <c r="BH1528" s="207">
        <f>IF(N1528="sníž. přenesená",J1528,0)</f>
        <v>0</v>
      </c>
      <c r="BI1528" s="207">
        <f>IF(N1528="nulová",J1528,0)</f>
        <v>0</v>
      </c>
      <c r="BJ1528" s="19" t="s">
        <v>80</v>
      </c>
      <c r="BK1528" s="207">
        <f>ROUND(I1528*H1528,2)</f>
        <v>0</v>
      </c>
      <c r="BL1528" s="19" t="s">
        <v>441</v>
      </c>
      <c r="BM1528" s="206" t="s">
        <v>1835</v>
      </c>
    </row>
    <row r="1529" spans="1:65" s="14" customFormat="1" x14ac:dyDescent="0.2">
      <c r="B1529" s="222"/>
      <c r="C1529" s="223"/>
      <c r="D1529" s="208" t="s">
        <v>278</v>
      </c>
      <c r="E1529" s="224" t="s">
        <v>21</v>
      </c>
      <c r="F1529" s="225" t="s">
        <v>1836</v>
      </c>
      <c r="G1529" s="223"/>
      <c r="H1529" s="226">
        <v>335.02600000000001</v>
      </c>
      <c r="I1529" s="227"/>
      <c r="J1529" s="223"/>
      <c r="K1529" s="223"/>
      <c r="L1529" s="228"/>
      <c r="M1529" s="229"/>
      <c r="N1529" s="230"/>
      <c r="O1529" s="230"/>
      <c r="P1529" s="230"/>
      <c r="Q1529" s="230"/>
      <c r="R1529" s="230"/>
      <c r="S1529" s="230"/>
      <c r="T1529" s="231"/>
      <c r="AT1529" s="232" t="s">
        <v>278</v>
      </c>
      <c r="AU1529" s="232" t="s">
        <v>82</v>
      </c>
      <c r="AV1529" s="14" t="s">
        <v>82</v>
      </c>
      <c r="AW1529" s="14" t="s">
        <v>35</v>
      </c>
      <c r="AX1529" s="14" t="s">
        <v>80</v>
      </c>
      <c r="AY1529" s="232" t="s">
        <v>267</v>
      </c>
    </row>
    <row r="1530" spans="1:65" s="2" customFormat="1" ht="16.5" customHeight="1" x14ac:dyDescent="0.2">
      <c r="A1530" s="36"/>
      <c r="B1530" s="37"/>
      <c r="C1530" s="195" t="s">
        <v>1837</v>
      </c>
      <c r="D1530" s="195" t="s">
        <v>269</v>
      </c>
      <c r="E1530" s="196" t="s">
        <v>1838</v>
      </c>
      <c r="F1530" s="197" t="s">
        <v>1839</v>
      </c>
      <c r="G1530" s="198" t="s">
        <v>272</v>
      </c>
      <c r="H1530" s="199">
        <v>3.87</v>
      </c>
      <c r="I1530" s="200"/>
      <c r="J1530" s="201">
        <f>ROUND(I1530*H1530,2)</f>
        <v>0</v>
      </c>
      <c r="K1530" s="197" t="s">
        <v>273</v>
      </c>
      <c r="L1530" s="41"/>
      <c r="M1530" s="202" t="s">
        <v>21</v>
      </c>
      <c r="N1530" s="203" t="s">
        <v>44</v>
      </c>
      <c r="O1530" s="66"/>
      <c r="P1530" s="204">
        <f>O1530*H1530</f>
        <v>0</v>
      </c>
      <c r="Q1530" s="204">
        <v>4.0000000000000003E-5</v>
      </c>
      <c r="R1530" s="204">
        <f>Q1530*H1530</f>
        <v>1.5480000000000002E-4</v>
      </c>
      <c r="S1530" s="204">
        <v>0</v>
      </c>
      <c r="T1530" s="205">
        <f>S1530*H1530</f>
        <v>0</v>
      </c>
      <c r="U1530" s="36"/>
      <c r="V1530" s="36"/>
      <c r="W1530" s="36"/>
      <c r="X1530" s="36"/>
      <c r="Y1530" s="36"/>
      <c r="Z1530" s="36"/>
      <c r="AA1530" s="36"/>
      <c r="AB1530" s="36"/>
      <c r="AC1530" s="36"/>
      <c r="AD1530" s="36"/>
      <c r="AE1530" s="36"/>
      <c r="AR1530" s="206" t="s">
        <v>441</v>
      </c>
      <c r="AT1530" s="206" t="s">
        <v>269</v>
      </c>
      <c r="AU1530" s="206" t="s">
        <v>82</v>
      </c>
      <c r="AY1530" s="19" t="s">
        <v>267</v>
      </c>
      <c r="BE1530" s="207">
        <f>IF(N1530="základní",J1530,0)</f>
        <v>0</v>
      </c>
      <c r="BF1530" s="207">
        <f>IF(N1530="snížená",J1530,0)</f>
        <v>0</v>
      </c>
      <c r="BG1530" s="207">
        <f>IF(N1530="zákl. přenesená",J1530,0)</f>
        <v>0</v>
      </c>
      <c r="BH1530" s="207">
        <f>IF(N1530="sníž. přenesená",J1530,0)</f>
        <v>0</v>
      </c>
      <c r="BI1530" s="207">
        <f>IF(N1530="nulová",J1530,0)</f>
        <v>0</v>
      </c>
      <c r="BJ1530" s="19" t="s">
        <v>80</v>
      </c>
      <c r="BK1530" s="207">
        <f>ROUND(I1530*H1530,2)</f>
        <v>0</v>
      </c>
      <c r="BL1530" s="19" t="s">
        <v>441</v>
      </c>
      <c r="BM1530" s="206" t="s">
        <v>1840</v>
      </c>
    </row>
    <row r="1531" spans="1:65" s="2" customFormat="1" ht="48.75" x14ac:dyDescent="0.2">
      <c r="A1531" s="36"/>
      <c r="B1531" s="37"/>
      <c r="C1531" s="38"/>
      <c r="D1531" s="208" t="s">
        <v>276</v>
      </c>
      <c r="E1531" s="38"/>
      <c r="F1531" s="209" t="s">
        <v>1819</v>
      </c>
      <c r="G1531" s="38"/>
      <c r="H1531" s="38"/>
      <c r="I1531" s="118"/>
      <c r="J1531" s="38"/>
      <c r="K1531" s="38"/>
      <c r="L1531" s="41"/>
      <c r="M1531" s="210"/>
      <c r="N1531" s="211"/>
      <c r="O1531" s="66"/>
      <c r="P1531" s="66"/>
      <c r="Q1531" s="66"/>
      <c r="R1531" s="66"/>
      <c r="S1531" s="66"/>
      <c r="T1531" s="67"/>
      <c r="U1531" s="36"/>
      <c r="V1531" s="36"/>
      <c r="W1531" s="36"/>
      <c r="X1531" s="36"/>
      <c r="Y1531" s="36"/>
      <c r="Z1531" s="36"/>
      <c r="AA1531" s="36"/>
      <c r="AB1531" s="36"/>
      <c r="AC1531" s="36"/>
      <c r="AD1531" s="36"/>
      <c r="AE1531" s="36"/>
      <c r="AT1531" s="19" t="s">
        <v>276</v>
      </c>
      <c r="AU1531" s="19" t="s">
        <v>82</v>
      </c>
    </row>
    <row r="1532" spans="1:65" s="13" customFormat="1" x14ac:dyDescent="0.2">
      <c r="B1532" s="212"/>
      <c r="C1532" s="213"/>
      <c r="D1532" s="208" t="s">
        <v>278</v>
      </c>
      <c r="E1532" s="214" t="s">
        <v>21</v>
      </c>
      <c r="F1532" s="215" t="s">
        <v>1841</v>
      </c>
      <c r="G1532" s="213"/>
      <c r="H1532" s="214" t="s">
        <v>21</v>
      </c>
      <c r="I1532" s="216"/>
      <c r="J1532" s="213"/>
      <c r="K1532" s="213"/>
      <c r="L1532" s="217"/>
      <c r="M1532" s="218"/>
      <c r="N1532" s="219"/>
      <c r="O1532" s="219"/>
      <c r="P1532" s="219"/>
      <c r="Q1532" s="219"/>
      <c r="R1532" s="219"/>
      <c r="S1532" s="219"/>
      <c r="T1532" s="220"/>
      <c r="AT1532" s="221" t="s">
        <v>278</v>
      </c>
      <c r="AU1532" s="221" t="s">
        <v>82</v>
      </c>
      <c r="AV1532" s="13" t="s">
        <v>80</v>
      </c>
      <c r="AW1532" s="13" t="s">
        <v>35</v>
      </c>
      <c r="AX1532" s="13" t="s">
        <v>73</v>
      </c>
      <c r="AY1532" s="221" t="s">
        <v>267</v>
      </c>
    </row>
    <row r="1533" spans="1:65" s="14" customFormat="1" x14ac:dyDescent="0.2">
      <c r="B1533" s="222"/>
      <c r="C1533" s="223"/>
      <c r="D1533" s="208" t="s">
        <v>278</v>
      </c>
      <c r="E1533" s="224" t="s">
        <v>21</v>
      </c>
      <c r="F1533" s="225" t="s">
        <v>1842</v>
      </c>
      <c r="G1533" s="223"/>
      <c r="H1533" s="226">
        <v>1.9350000000000001</v>
      </c>
      <c r="I1533" s="227"/>
      <c r="J1533" s="223"/>
      <c r="K1533" s="223"/>
      <c r="L1533" s="228"/>
      <c r="M1533" s="229"/>
      <c r="N1533" s="230"/>
      <c r="O1533" s="230"/>
      <c r="P1533" s="230"/>
      <c r="Q1533" s="230"/>
      <c r="R1533" s="230"/>
      <c r="S1533" s="230"/>
      <c r="T1533" s="231"/>
      <c r="AT1533" s="232" t="s">
        <v>278</v>
      </c>
      <c r="AU1533" s="232" t="s">
        <v>82</v>
      </c>
      <c r="AV1533" s="14" t="s">
        <v>82</v>
      </c>
      <c r="AW1533" s="14" t="s">
        <v>35</v>
      </c>
      <c r="AX1533" s="14" t="s">
        <v>73</v>
      </c>
      <c r="AY1533" s="232" t="s">
        <v>267</v>
      </c>
    </row>
    <row r="1534" spans="1:65" s="14" customFormat="1" x14ac:dyDescent="0.2">
      <c r="B1534" s="222"/>
      <c r="C1534" s="223"/>
      <c r="D1534" s="208" t="s">
        <v>278</v>
      </c>
      <c r="E1534" s="224" t="s">
        <v>21</v>
      </c>
      <c r="F1534" s="225" t="s">
        <v>1843</v>
      </c>
      <c r="G1534" s="223"/>
      <c r="H1534" s="226">
        <v>1.9350000000000001</v>
      </c>
      <c r="I1534" s="227"/>
      <c r="J1534" s="223"/>
      <c r="K1534" s="223"/>
      <c r="L1534" s="228"/>
      <c r="M1534" s="229"/>
      <c r="N1534" s="230"/>
      <c r="O1534" s="230"/>
      <c r="P1534" s="230"/>
      <c r="Q1534" s="230"/>
      <c r="R1534" s="230"/>
      <c r="S1534" s="230"/>
      <c r="T1534" s="231"/>
      <c r="AT1534" s="232" t="s">
        <v>278</v>
      </c>
      <c r="AU1534" s="232" t="s">
        <v>82</v>
      </c>
      <c r="AV1534" s="14" t="s">
        <v>82</v>
      </c>
      <c r="AW1534" s="14" t="s">
        <v>35</v>
      </c>
      <c r="AX1534" s="14" t="s">
        <v>73</v>
      </c>
      <c r="AY1534" s="232" t="s">
        <v>267</v>
      </c>
    </row>
    <row r="1535" spans="1:65" s="16" customFormat="1" x14ac:dyDescent="0.2">
      <c r="B1535" s="244"/>
      <c r="C1535" s="245"/>
      <c r="D1535" s="208" t="s">
        <v>278</v>
      </c>
      <c r="E1535" s="246" t="s">
        <v>21</v>
      </c>
      <c r="F1535" s="247" t="s">
        <v>355</v>
      </c>
      <c r="G1535" s="245"/>
      <c r="H1535" s="248">
        <v>3.87</v>
      </c>
      <c r="I1535" s="249"/>
      <c r="J1535" s="245"/>
      <c r="K1535" s="245"/>
      <c r="L1535" s="250"/>
      <c r="M1535" s="251"/>
      <c r="N1535" s="252"/>
      <c r="O1535" s="252"/>
      <c r="P1535" s="252"/>
      <c r="Q1535" s="252"/>
      <c r="R1535" s="252"/>
      <c r="S1535" s="252"/>
      <c r="T1535" s="253"/>
      <c r="AT1535" s="254" t="s">
        <v>278</v>
      </c>
      <c r="AU1535" s="254" t="s">
        <v>82</v>
      </c>
      <c r="AV1535" s="16" t="s">
        <v>274</v>
      </c>
      <c r="AW1535" s="16" t="s">
        <v>35</v>
      </c>
      <c r="AX1535" s="16" t="s">
        <v>80</v>
      </c>
      <c r="AY1535" s="254" t="s">
        <v>267</v>
      </c>
    </row>
    <row r="1536" spans="1:65" s="2" customFormat="1" ht="21.75" customHeight="1" x14ac:dyDescent="0.2">
      <c r="A1536" s="36"/>
      <c r="B1536" s="37"/>
      <c r="C1536" s="195" t="s">
        <v>1844</v>
      </c>
      <c r="D1536" s="195" t="s">
        <v>269</v>
      </c>
      <c r="E1536" s="196" t="s">
        <v>1845</v>
      </c>
      <c r="F1536" s="197" t="s">
        <v>1846</v>
      </c>
      <c r="G1536" s="198" t="s">
        <v>272</v>
      </c>
      <c r="H1536" s="199">
        <v>319.072</v>
      </c>
      <c r="I1536" s="200"/>
      <c r="J1536" s="201">
        <f>ROUND(I1536*H1536,2)</f>
        <v>0</v>
      </c>
      <c r="K1536" s="197" t="s">
        <v>21</v>
      </c>
      <c r="L1536" s="41"/>
      <c r="M1536" s="202" t="s">
        <v>21</v>
      </c>
      <c r="N1536" s="203" t="s">
        <v>44</v>
      </c>
      <c r="O1536" s="66"/>
      <c r="P1536" s="204">
        <f>O1536*H1536</f>
        <v>0</v>
      </c>
      <c r="Q1536" s="204">
        <v>2.5000000000000001E-2</v>
      </c>
      <c r="R1536" s="204">
        <f>Q1536*H1536</f>
        <v>7.9768000000000008</v>
      </c>
      <c r="S1536" s="204">
        <v>0</v>
      </c>
      <c r="T1536" s="205">
        <f>S1536*H1536</f>
        <v>0</v>
      </c>
      <c r="U1536" s="36"/>
      <c r="V1536" s="36"/>
      <c r="W1536" s="36"/>
      <c r="X1536" s="36"/>
      <c r="Y1536" s="36"/>
      <c r="Z1536" s="36"/>
      <c r="AA1536" s="36"/>
      <c r="AB1536" s="36"/>
      <c r="AC1536" s="36"/>
      <c r="AD1536" s="36"/>
      <c r="AE1536" s="36"/>
      <c r="AR1536" s="206" t="s">
        <v>441</v>
      </c>
      <c r="AT1536" s="206" t="s">
        <v>269</v>
      </c>
      <c r="AU1536" s="206" t="s">
        <v>82</v>
      </c>
      <c r="AY1536" s="19" t="s">
        <v>267</v>
      </c>
      <c r="BE1536" s="207">
        <f>IF(N1536="základní",J1536,0)</f>
        <v>0</v>
      </c>
      <c r="BF1536" s="207">
        <f>IF(N1536="snížená",J1536,0)</f>
        <v>0</v>
      </c>
      <c r="BG1536" s="207">
        <f>IF(N1536="zákl. přenesená",J1536,0)</f>
        <v>0</v>
      </c>
      <c r="BH1536" s="207">
        <f>IF(N1536="sníž. přenesená",J1536,0)</f>
        <v>0</v>
      </c>
      <c r="BI1536" s="207">
        <f>IF(N1536="nulová",J1536,0)</f>
        <v>0</v>
      </c>
      <c r="BJ1536" s="19" t="s">
        <v>80</v>
      </c>
      <c r="BK1536" s="207">
        <f>ROUND(I1536*H1536,2)</f>
        <v>0</v>
      </c>
      <c r="BL1536" s="19" t="s">
        <v>441</v>
      </c>
      <c r="BM1536" s="206" t="s">
        <v>1847</v>
      </c>
    </row>
    <row r="1537" spans="1:65" s="13" customFormat="1" x14ac:dyDescent="0.2">
      <c r="B1537" s="212"/>
      <c r="C1537" s="213"/>
      <c r="D1537" s="208" t="s">
        <v>278</v>
      </c>
      <c r="E1537" s="214" t="s">
        <v>21</v>
      </c>
      <c r="F1537" s="215" t="s">
        <v>1848</v>
      </c>
      <c r="G1537" s="213"/>
      <c r="H1537" s="214" t="s">
        <v>21</v>
      </c>
      <c r="I1537" s="216"/>
      <c r="J1537" s="213"/>
      <c r="K1537" s="213"/>
      <c r="L1537" s="217"/>
      <c r="M1537" s="218"/>
      <c r="N1537" s="219"/>
      <c r="O1537" s="219"/>
      <c r="P1537" s="219"/>
      <c r="Q1537" s="219"/>
      <c r="R1537" s="219"/>
      <c r="S1537" s="219"/>
      <c r="T1537" s="220"/>
      <c r="AT1537" s="221" t="s">
        <v>278</v>
      </c>
      <c r="AU1537" s="221" t="s">
        <v>82</v>
      </c>
      <c r="AV1537" s="13" t="s">
        <v>80</v>
      </c>
      <c r="AW1537" s="13" t="s">
        <v>35</v>
      </c>
      <c r="AX1537" s="13" t="s">
        <v>73</v>
      </c>
      <c r="AY1537" s="221" t="s">
        <v>267</v>
      </c>
    </row>
    <row r="1538" spans="1:65" s="14" customFormat="1" x14ac:dyDescent="0.2">
      <c r="B1538" s="222"/>
      <c r="C1538" s="223"/>
      <c r="D1538" s="208" t="s">
        <v>278</v>
      </c>
      <c r="E1538" s="224" t="s">
        <v>21</v>
      </c>
      <c r="F1538" s="225" t="s">
        <v>147</v>
      </c>
      <c r="G1538" s="223"/>
      <c r="H1538" s="226">
        <v>319.072</v>
      </c>
      <c r="I1538" s="227"/>
      <c r="J1538" s="223"/>
      <c r="K1538" s="223"/>
      <c r="L1538" s="228"/>
      <c r="M1538" s="229"/>
      <c r="N1538" s="230"/>
      <c r="O1538" s="230"/>
      <c r="P1538" s="230"/>
      <c r="Q1538" s="230"/>
      <c r="R1538" s="230"/>
      <c r="S1538" s="230"/>
      <c r="T1538" s="231"/>
      <c r="AT1538" s="232" t="s">
        <v>278</v>
      </c>
      <c r="AU1538" s="232" t="s">
        <v>82</v>
      </c>
      <c r="AV1538" s="14" t="s">
        <v>82</v>
      </c>
      <c r="AW1538" s="14" t="s">
        <v>35</v>
      </c>
      <c r="AX1538" s="14" t="s">
        <v>80</v>
      </c>
      <c r="AY1538" s="232" t="s">
        <v>267</v>
      </c>
    </row>
    <row r="1539" spans="1:65" s="2" customFormat="1" ht="21.75" customHeight="1" x14ac:dyDescent="0.2">
      <c r="A1539" s="36"/>
      <c r="B1539" s="37"/>
      <c r="C1539" s="195" t="s">
        <v>1849</v>
      </c>
      <c r="D1539" s="195" t="s">
        <v>269</v>
      </c>
      <c r="E1539" s="196" t="s">
        <v>1850</v>
      </c>
      <c r="F1539" s="197" t="s">
        <v>1851</v>
      </c>
      <c r="G1539" s="198" t="s">
        <v>272</v>
      </c>
      <c r="H1539" s="199">
        <v>61.795000000000002</v>
      </c>
      <c r="I1539" s="200"/>
      <c r="J1539" s="201">
        <f>ROUND(I1539*H1539,2)</f>
        <v>0</v>
      </c>
      <c r="K1539" s="197" t="s">
        <v>21</v>
      </c>
      <c r="L1539" s="41"/>
      <c r="M1539" s="202" t="s">
        <v>21</v>
      </c>
      <c r="N1539" s="203" t="s">
        <v>44</v>
      </c>
      <c r="O1539" s="66"/>
      <c r="P1539" s="204">
        <f>O1539*H1539</f>
        <v>0</v>
      </c>
      <c r="Q1539" s="204">
        <v>1.7999999999999999E-2</v>
      </c>
      <c r="R1539" s="204">
        <f>Q1539*H1539</f>
        <v>1.1123099999999999</v>
      </c>
      <c r="S1539" s="204">
        <v>0</v>
      </c>
      <c r="T1539" s="205">
        <f>S1539*H1539</f>
        <v>0</v>
      </c>
      <c r="U1539" s="36"/>
      <c r="V1539" s="36"/>
      <c r="W1539" s="36"/>
      <c r="X1539" s="36"/>
      <c r="Y1539" s="36"/>
      <c r="Z1539" s="36"/>
      <c r="AA1539" s="36"/>
      <c r="AB1539" s="36"/>
      <c r="AC1539" s="36"/>
      <c r="AD1539" s="36"/>
      <c r="AE1539" s="36"/>
      <c r="AR1539" s="206" t="s">
        <v>441</v>
      </c>
      <c r="AT1539" s="206" t="s">
        <v>269</v>
      </c>
      <c r="AU1539" s="206" t="s">
        <v>82</v>
      </c>
      <c r="AY1539" s="19" t="s">
        <v>267</v>
      </c>
      <c r="BE1539" s="207">
        <f>IF(N1539="základní",J1539,0)</f>
        <v>0</v>
      </c>
      <c r="BF1539" s="207">
        <f>IF(N1539="snížená",J1539,0)</f>
        <v>0</v>
      </c>
      <c r="BG1539" s="207">
        <f>IF(N1539="zákl. přenesená",J1539,0)</f>
        <v>0</v>
      </c>
      <c r="BH1539" s="207">
        <f>IF(N1539="sníž. přenesená",J1539,0)</f>
        <v>0</v>
      </c>
      <c r="BI1539" s="207">
        <f>IF(N1539="nulová",J1539,0)</f>
        <v>0</v>
      </c>
      <c r="BJ1539" s="19" t="s">
        <v>80</v>
      </c>
      <c r="BK1539" s="207">
        <f>ROUND(I1539*H1539,2)</f>
        <v>0</v>
      </c>
      <c r="BL1539" s="19" t="s">
        <v>441</v>
      </c>
      <c r="BM1539" s="206" t="s">
        <v>1852</v>
      </c>
    </row>
    <row r="1540" spans="1:65" s="13" customFormat="1" x14ac:dyDescent="0.2">
      <c r="B1540" s="212"/>
      <c r="C1540" s="213"/>
      <c r="D1540" s="208" t="s">
        <v>278</v>
      </c>
      <c r="E1540" s="214" t="s">
        <v>21</v>
      </c>
      <c r="F1540" s="215" t="s">
        <v>1853</v>
      </c>
      <c r="G1540" s="213"/>
      <c r="H1540" s="214" t="s">
        <v>21</v>
      </c>
      <c r="I1540" s="216"/>
      <c r="J1540" s="213"/>
      <c r="K1540" s="213"/>
      <c r="L1540" s="217"/>
      <c r="M1540" s="218"/>
      <c r="N1540" s="219"/>
      <c r="O1540" s="219"/>
      <c r="P1540" s="219"/>
      <c r="Q1540" s="219"/>
      <c r="R1540" s="219"/>
      <c r="S1540" s="219"/>
      <c r="T1540" s="220"/>
      <c r="AT1540" s="221" t="s">
        <v>278</v>
      </c>
      <c r="AU1540" s="221" t="s">
        <v>82</v>
      </c>
      <c r="AV1540" s="13" t="s">
        <v>80</v>
      </c>
      <c r="AW1540" s="13" t="s">
        <v>35</v>
      </c>
      <c r="AX1540" s="13" t="s">
        <v>73</v>
      </c>
      <c r="AY1540" s="221" t="s">
        <v>267</v>
      </c>
    </row>
    <row r="1541" spans="1:65" s="13" customFormat="1" x14ac:dyDescent="0.2">
      <c r="B1541" s="212"/>
      <c r="C1541" s="213"/>
      <c r="D1541" s="208" t="s">
        <v>278</v>
      </c>
      <c r="E1541" s="214" t="s">
        <v>21</v>
      </c>
      <c r="F1541" s="215" t="s">
        <v>1854</v>
      </c>
      <c r="G1541" s="213"/>
      <c r="H1541" s="214" t="s">
        <v>21</v>
      </c>
      <c r="I1541" s="216"/>
      <c r="J1541" s="213"/>
      <c r="K1541" s="213"/>
      <c r="L1541" s="217"/>
      <c r="M1541" s="218"/>
      <c r="N1541" s="219"/>
      <c r="O1541" s="219"/>
      <c r="P1541" s="219"/>
      <c r="Q1541" s="219"/>
      <c r="R1541" s="219"/>
      <c r="S1541" s="219"/>
      <c r="T1541" s="220"/>
      <c r="AT1541" s="221" t="s">
        <v>278</v>
      </c>
      <c r="AU1541" s="221" t="s">
        <v>82</v>
      </c>
      <c r="AV1541" s="13" t="s">
        <v>80</v>
      </c>
      <c r="AW1541" s="13" t="s">
        <v>35</v>
      </c>
      <c r="AX1541" s="13" t="s">
        <v>73</v>
      </c>
      <c r="AY1541" s="221" t="s">
        <v>267</v>
      </c>
    </row>
    <row r="1542" spans="1:65" s="14" customFormat="1" x14ac:dyDescent="0.2">
      <c r="B1542" s="222"/>
      <c r="C1542" s="223"/>
      <c r="D1542" s="208" t="s">
        <v>278</v>
      </c>
      <c r="E1542" s="224" t="s">
        <v>21</v>
      </c>
      <c r="F1542" s="225" t="s">
        <v>1855</v>
      </c>
      <c r="G1542" s="223"/>
      <c r="H1542" s="226">
        <v>72.03</v>
      </c>
      <c r="I1542" s="227"/>
      <c r="J1542" s="223"/>
      <c r="K1542" s="223"/>
      <c r="L1542" s="228"/>
      <c r="M1542" s="229"/>
      <c r="N1542" s="230"/>
      <c r="O1542" s="230"/>
      <c r="P1542" s="230"/>
      <c r="Q1542" s="230"/>
      <c r="R1542" s="230"/>
      <c r="S1542" s="230"/>
      <c r="T1542" s="231"/>
      <c r="AT1542" s="232" t="s">
        <v>278</v>
      </c>
      <c r="AU1542" s="232" t="s">
        <v>82</v>
      </c>
      <c r="AV1542" s="14" t="s">
        <v>82</v>
      </c>
      <c r="AW1542" s="14" t="s">
        <v>35</v>
      </c>
      <c r="AX1542" s="14" t="s">
        <v>73</v>
      </c>
      <c r="AY1542" s="232" t="s">
        <v>267</v>
      </c>
    </row>
    <row r="1543" spans="1:65" s="13" customFormat="1" x14ac:dyDescent="0.2">
      <c r="B1543" s="212"/>
      <c r="C1543" s="213"/>
      <c r="D1543" s="208" t="s">
        <v>278</v>
      </c>
      <c r="E1543" s="214" t="s">
        <v>21</v>
      </c>
      <c r="F1543" s="215" t="s">
        <v>1856</v>
      </c>
      <c r="G1543" s="213"/>
      <c r="H1543" s="214" t="s">
        <v>21</v>
      </c>
      <c r="I1543" s="216"/>
      <c r="J1543" s="213"/>
      <c r="K1543" s="213"/>
      <c r="L1543" s="217"/>
      <c r="M1543" s="218"/>
      <c r="N1543" s="219"/>
      <c r="O1543" s="219"/>
      <c r="P1543" s="219"/>
      <c r="Q1543" s="219"/>
      <c r="R1543" s="219"/>
      <c r="S1543" s="219"/>
      <c r="T1543" s="220"/>
      <c r="AT1543" s="221" t="s">
        <v>278</v>
      </c>
      <c r="AU1543" s="221" t="s">
        <v>82</v>
      </c>
      <c r="AV1543" s="13" t="s">
        <v>80</v>
      </c>
      <c r="AW1543" s="13" t="s">
        <v>35</v>
      </c>
      <c r="AX1543" s="13" t="s">
        <v>73</v>
      </c>
      <c r="AY1543" s="221" t="s">
        <v>267</v>
      </c>
    </row>
    <row r="1544" spans="1:65" s="14" customFormat="1" x14ac:dyDescent="0.2">
      <c r="B1544" s="222"/>
      <c r="C1544" s="223"/>
      <c r="D1544" s="208" t="s">
        <v>278</v>
      </c>
      <c r="E1544" s="224" t="s">
        <v>21</v>
      </c>
      <c r="F1544" s="225" t="s">
        <v>1857</v>
      </c>
      <c r="G1544" s="223"/>
      <c r="H1544" s="226">
        <v>4.1399999999999997</v>
      </c>
      <c r="I1544" s="227"/>
      <c r="J1544" s="223"/>
      <c r="K1544" s="223"/>
      <c r="L1544" s="228"/>
      <c r="M1544" s="229"/>
      <c r="N1544" s="230"/>
      <c r="O1544" s="230"/>
      <c r="P1544" s="230"/>
      <c r="Q1544" s="230"/>
      <c r="R1544" s="230"/>
      <c r="S1544" s="230"/>
      <c r="T1544" s="231"/>
      <c r="AT1544" s="232" t="s">
        <v>278</v>
      </c>
      <c r="AU1544" s="232" t="s">
        <v>82</v>
      </c>
      <c r="AV1544" s="14" t="s">
        <v>82</v>
      </c>
      <c r="AW1544" s="14" t="s">
        <v>35</v>
      </c>
      <c r="AX1544" s="14" t="s">
        <v>73</v>
      </c>
      <c r="AY1544" s="232" t="s">
        <v>267</v>
      </c>
    </row>
    <row r="1545" spans="1:65" s="13" customFormat="1" x14ac:dyDescent="0.2">
      <c r="B1545" s="212"/>
      <c r="C1545" s="213"/>
      <c r="D1545" s="208" t="s">
        <v>278</v>
      </c>
      <c r="E1545" s="214" t="s">
        <v>21</v>
      </c>
      <c r="F1545" s="215" t="s">
        <v>1858</v>
      </c>
      <c r="G1545" s="213"/>
      <c r="H1545" s="214" t="s">
        <v>21</v>
      </c>
      <c r="I1545" s="216"/>
      <c r="J1545" s="213"/>
      <c r="K1545" s="213"/>
      <c r="L1545" s="217"/>
      <c r="M1545" s="218"/>
      <c r="N1545" s="219"/>
      <c r="O1545" s="219"/>
      <c r="P1545" s="219"/>
      <c r="Q1545" s="219"/>
      <c r="R1545" s="219"/>
      <c r="S1545" s="219"/>
      <c r="T1545" s="220"/>
      <c r="AT1545" s="221" t="s">
        <v>278</v>
      </c>
      <c r="AU1545" s="221" t="s">
        <v>82</v>
      </c>
      <c r="AV1545" s="13" t="s">
        <v>80</v>
      </c>
      <c r="AW1545" s="13" t="s">
        <v>35</v>
      </c>
      <c r="AX1545" s="13" t="s">
        <v>73</v>
      </c>
      <c r="AY1545" s="221" t="s">
        <v>267</v>
      </c>
    </row>
    <row r="1546" spans="1:65" s="14" customFormat="1" x14ac:dyDescent="0.2">
      <c r="B1546" s="222"/>
      <c r="C1546" s="223"/>
      <c r="D1546" s="208" t="s">
        <v>278</v>
      </c>
      <c r="E1546" s="224" t="s">
        <v>21</v>
      </c>
      <c r="F1546" s="225" t="s">
        <v>1859</v>
      </c>
      <c r="G1546" s="223"/>
      <c r="H1546" s="226">
        <v>-14.375</v>
      </c>
      <c r="I1546" s="227"/>
      <c r="J1546" s="223"/>
      <c r="K1546" s="223"/>
      <c r="L1546" s="228"/>
      <c r="M1546" s="229"/>
      <c r="N1546" s="230"/>
      <c r="O1546" s="230"/>
      <c r="P1546" s="230"/>
      <c r="Q1546" s="230"/>
      <c r="R1546" s="230"/>
      <c r="S1546" s="230"/>
      <c r="T1546" s="231"/>
      <c r="AT1546" s="232" t="s">
        <v>278</v>
      </c>
      <c r="AU1546" s="232" t="s">
        <v>82</v>
      </c>
      <c r="AV1546" s="14" t="s">
        <v>82</v>
      </c>
      <c r="AW1546" s="14" t="s">
        <v>35</v>
      </c>
      <c r="AX1546" s="14" t="s">
        <v>73</v>
      </c>
      <c r="AY1546" s="232" t="s">
        <v>267</v>
      </c>
    </row>
    <row r="1547" spans="1:65" s="16" customFormat="1" x14ac:dyDescent="0.2">
      <c r="B1547" s="244"/>
      <c r="C1547" s="245"/>
      <c r="D1547" s="208" t="s">
        <v>278</v>
      </c>
      <c r="E1547" s="246" t="s">
        <v>21</v>
      </c>
      <c r="F1547" s="247" t="s">
        <v>355</v>
      </c>
      <c r="G1547" s="245"/>
      <c r="H1547" s="248">
        <v>61.795000000000002</v>
      </c>
      <c r="I1547" s="249"/>
      <c r="J1547" s="245"/>
      <c r="K1547" s="245"/>
      <c r="L1547" s="250"/>
      <c r="M1547" s="251"/>
      <c r="N1547" s="252"/>
      <c r="O1547" s="252"/>
      <c r="P1547" s="252"/>
      <c r="Q1547" s="252"/>
      <c r="R1547" s="252"/>
      <c r="S1547" s="252"/>
      <c r="T1547" s="253"/>
      <c r="AT1547" s="254" t="s">
        <v>278</v>
      </c>
      <c r="AU1547" s="254" t="s">
        <v>82</v>
      </c>
      <c r="AV1547" s="16" t="s">
        <v>274</v>
      </c>
      <c r="AW1547" s="16" t="s">
        <v>35</v>
      </c>
      <c r="AX1547" s="16" t="s">
        <v>80</v>
      </c>
      <c r="AY1547" s="254" t="s">
        <v>267</v>
      </c>
    </row>
    <row r="1548" spans="1:65" s="2" customFormat="1" ht="21.75" customHeight="1" x14ac:dyDescent="0.2">
      <c r="A1548" s="36"/>
      <c r="B1548" s="37"/>
      <c r="C1548" s="195" t="s">
        <v>1860</v>
      </c>
      <c r="D1548" s="195" t="s">
        <v>269</v>
      </c>
      <c r="E1548" s="196" t="s">
        <v>1861</v>
      </c>
      <c r="F1548" s="197" t="s">
        <v>1862</v>
      </c>
      <c r="G1548" s="198" t="s">
        <v>272</v>
      </c>
      <c r="H1548" s="199">
        <v>60.470999999999997</v>
      </c>
      <c r="I1548" s="200"/>
      <c r="J1548" s="201">
        <f>ROUND(I1548*H1548,2)</f>
        <v>0</v>
      </c>
      <c r="K1548" s="197" t="s">
        <v>21</v>
      </c>
      <c r="L1548" s="41"/>
      <c r="M1548" s="202" t="s">
        <v>21</v>
      </c>
      <c r="N1548" s="203" t="s">
        <v>44</v>
      </c>
      <c r="O1548" s="66"/>
      <c r="P1548" s="204">
        <f>O1548*H1548</f>
        <v>0</v>
      </c>
      <c r="Q1548" s="204">
        <v>1.7999999999999999E-2</v>
      </c>
      <c r="R1548" s="204">
        <f>Q1548*H1548</f>
        <v>1.0884779999999998</v>
      </c>
      <c r="S1548" s="204">
        <v>0</v>
      </c>
      <c r="T1548" s="205">
        <f>S1548*H1548</f>
        <v>0</v>
      </c>
      <c r="U1548" s="36"/>
      <c r="V1548" s="36"/>
      <c r="W1548" s="36"/>
      <c r="X1548" s="36"/>
      <c r="Y1548" s="36"/>
      <c r="Z1548" s="36"/>
      <c r="AA1548" s="36"/>
      <c r="AB1548" s="36"/>
      <c r="AC1548" s="36"/>
      <c r="AD1548" s="36"/>
      <c r="AE1548" s="36"/>
      <c r="AR1548" s="206" t="s">
        <v>441</v>
      </c>
      <c r="AT1548" s="206" t="s">
        <v>269</v>
      </c>
      <c r="AU1548" s="206" t="s">
        <v>82</v>
      </c>
      <c r="AY1548" s="19" t="s">
        <v>267</v>
      </c>
      <c r="BE1548" s="207">
        <f>IF(N1548="základní",J1548,0)</f>
        <v>0</v>
      </c>
      <c r="BF1548" s="207">
        <f>IF(N1548="snížená",J1548,0)</f>
        <v>0</v>
      </c>
      <c r="BG1548" s="207">
        <f>IF(N1548="zákl. přenesená",J1548,0)</f>
        <v>0</v>
      </c>
      <c r="BH1548" s="207">
        <f>IF(N1548="sníž. přenesená",J1548,0)</f>
        <v>0</v>
      </c>
      <c r="BI1548" s="207">
        <f>IF(N1548="nulová",J1548,0)</f>
        <v>0</v>
      </c>
      <c r="BJ1548" s="19" t="s">
        <v>80</v>
      </c>
      <c r="BK1548" s="207">
        <f>ROUND(I1548*H1548,2)</f>
        <v>0</v>
      </c>
      <c r="BL1548" s="19" t="s">
        <v>441</v>
      </c>
      <c r="BM1548" s="206" t="s">
        <v>1863</v>
      </c>
    </row>
    <row r="1549" spans="1:65" s="13" customFormat="1" x14ac:dyDescent="0.2">
      <c r="B1549" s="212"/>
      <c r="C1549" s="213"/>
      <c r="D1549" s="208" t="s">
        <v>278</v>
      </c>
      <c r="E1549" s="214" t="s">
        <v>21</v>
      </c>
      <c r="F1549" s="215" t="s">
        <v>1864</v>
      </c>
      <c r="G1549" s="213"/>
      <c r="H1549" s="214" t="s">
        <v>21</v>
      </c>
      <c r="I1549" s="216"/>
      <c r="J1549" s="213"/>
      <c r="K1549" s="213"/>
      <c r="L1549" s="217"/>
      <c r="M1549" s="218"/>
      <c r="N1549" s="219"/>
      <c r="O1549" s="219"/>
      <c r="P1549" s="219"/>
      <c r="Q1549" s="219"/>
      <c r="R1549" s="219"/>
      <c r="S1549" s="219"/>
      <c r="T1549" s="220"/>
      <c r="AT1549" s="221" t="s">
        <v>278</v>
      </c>
      <c r="AU1549" s="221" t="s">
        <v>82</v>
      </c>
      <c r="AV1549" s="13" t="s">
        <v>80</v>
      </c>
      <c r="AW1549" s="13" t="s">
        <v>35</v>
      </c>
      <c r="AX1549" s="13" t="s">
        <v>73</v>
      </c>
      <c r="AY1549" s="221" t="s">
        <v>267</v>
      </c>
    </row>
    <row r="1550" spans="1:65" s="13" customFormat="1" x14ac:dyDescent="0.2">
      <c r="B1550" s="212"/>
      <c r="C1550" s="213"/>
      <c r="D1550" s="208" t="s">
        <v>278</v>
      </c>
      <c r="E1550" s="214" t="s">
        <v>21</v>
      </c>
      <c r="F1550" s="215" t="s">
        <v>1853</v>
      </c>
      <c r="G1550" s="213"/>
      <c r="H1550" s="214" t="s">
        <v>21</v>
      </c>
      <c r="I1550" s="216"/>
      <c r="J1550" s="213"/>
      <c r="K1550" s="213"/>
      <c r="L1550" s="217"/>
      <c r="M1550" s="218"/>
      <c r="N1550" s="219"/>
      <c r="O1550" s="219"/>
      <c r="P1550" s="219"/>
      <c r="Q1550" s="219"/>
      <c r="R1550" s="219"/>
      <c r="S1550" s="219"/>
      <c r="T1550" s="220"/>
      <c r="AT1550" s="221" t="s">
        <v>278</v>
      </c>
      <c r="AU1550" s="221" t="s">
        <v>82</v>
      </c>
      <c r="AV1550" s="13" t="s">
        <v>80</v>
      </c>
      <c r="AW1550" s="13" t="s">
        <v>35</v>
      </c>
      <c r="AX1550" s="13" t="s">
        <v>73</v>
      </c>
      <c r="AY1550" s="221" t="s">
        <v>267</v>
      </c>
    </row>
    <row r="1551" spans="1:65" s="13" customFormat="1" x14ac:dyDescent="0.2">
      <c r="B1551" s="212"/>
      <c r="C1551" s="213"/>
      <c r="D1551" s="208" t="s">
        <v>278</v>
      </c>
      <c r="E1551" s="214" t="s">
        <v>21</v>
      </c>
      <c r="F1551" s="215" t="s">
        <v>1854</v>
      </c>
      <c r="G1551" s="213"/>
      <c r="H1551" s="214" t="s">
        <v>21</v>
      </c>
      <c r="I1551" s="216"/>
      <c r="J1551" s="213"/>
      <c r="K1551" s="213"/>
      <c r="L1551" s="217"/>
      <c r="M1551" s="218"/>
      <c r="N1551" s="219"/>
      <c r="O1551" s="219"/>
      <c r="P1551" s="219"/>
      <c r="Q1551" s="219"/>
      <c r="R1551" s="219"/>
      <c r="S1551" s="219"/>
      <c r="T1551" s="220"/>
      <c r="AT1551" s="221" t="s">
        <v>278</v>
      </c>
      <c r="AU1551" s="221" t="s">
        <v>82</v>
      </c>
      <c r="AV1551" s="13" t="s">
        <v>80</v>
      </c>
      <c r="AW1551" s="13" t="s">
        <v>35</v>
      </c>
      <c r="AX1551" s="13" t="s">
        <v>73</v>
      </c>
      <c r="AY1551" s="221" t="s">
        <v>267</v>
      </c>
    </row>
    <row r="1552" spans="1:65" s="14" customFormat="1" x14ac:dyDescent="0.2">
      <c r="B1552" s="222"/>
      <c r="C1552" s="223"/>
      <c r="D1552" s="208" t="s">
        <v>278</v>
      </c>
      <c r="E1552" s="224" t="s">
        <v>21</v>
      </c>
      <c r="F1552" s="225" t="s">
        <v>1865</v>
      </c>
      <c r="G1552" s="223"/>
      <c r="H1552" s="226">
        <v>18.75</v>
      </c>
      <c r="I1552" s="227"/>
      <c r="J1552" s="223"/>
      <c r="K1552" s="223"/>
      <c r="L1552" s="228"/>
      <c r="M1552" s="229"/>
      <c r="N1552" s="230"/>
      <c r="O1552" s="230"/>
      <c r="P1552" s="230"/>
      <c r="Q1552" s="230"/>
      <c r="R1552" s="230"/>
      <c r="S1552" s="230"/>
      <c r="T1552" s="231"/>
      <c r="AT1552" s="232" t="s">
        <v>278</v>
      </c>
      <c r="AU1552" s="232" t="s">
        <v>82</v>
      </c>
      <c r="AV1552" s="14" t="s">
        <v>82</v>
      </c>
      <c r="AW1552" s="14" t="s">
        <v>35</v>
      </c>
      <c r="AX1552" s="14" t="s">
        <v>73</v>
      </c>
      <c r="AY1552" s="232" t="s">
        <v>267</v>
      </c>
    </row>
    <row r="1553" spans="1:65" s="13" customFormat="1" x14ac:dyDescent="0.2">
      <c r="B1553" s="212"/>
      <c r="C1553" s="213"/>
      <c r="D1553" s="208" t="s">
        <v>278</v>
      </c>
      <c r="E1553" s="214" t="s">
        <v>21</v>
      </c>
      <c r="F1553" s="215" t="s">
        <v>1866</v>
      </c>
      <c r="G1553" s="213"/>
      <c r="H1553" s="214" t="s">
        <v>21</v>
      </c>
      <c r="I1553" s="216"/>
      <c r="J1553" s="213"/>
      <c r="K1553" s="213"/>
      <c r="L1553" s="217"/>
      <c r="M1553" s="218"/>
      <c r="N1553" s="219"/>
      <c r="O1553" s="219"/>
      <c r="P1553" s="219"/>
      <c r="Q1553" s="219"/>
      <c r="R1553" s="219"/>
      <c r="S1553" s="219"/>
      <c r="T1553" s="220"/>
      <c r="AT1553" s="221" t="s">
        <v>278</v>
      </c>
      <c r="AU1553" s="221" t="s">
        <v>82</v>
      </c>
      <c r="AV1553" s="13" t="s">
        <v>80</v>
      </c>
      <c r="AW1553" s="13" t="s">
        <v>35</v>
      </c>
      <c r="AX1553" s="13" t="s">
        <v>73</v>
      </c>
      <c r="AY1553" s="221" t="s">
        <v>267</v>
      </c>
    </row>
    <row r="1554" spans="1:65" s="14" customFormat="1" x14ac:dyDescent="0.2">
      <c r="B1554" s="222"/>
      <c r="C1554" s="223"/>
      <c r="D1554" s="208" t="s">
        <v>278</v>
      </c>
      <c r="E1554" s="224" t="s">
        <v>21</v>
      </c>
      <c r="F1554" s="225" t="s">
        <v>1867</v>
      </c>
      <c r="G1554" s="223"/>
      <c r="H1554" s="226">
        <v>41.720999999999997</v>
      </c>
      <c r="I1554" s="227"/>
      <c r="J1554" s="223"/>
      <c r="K1554" s="223"/>
      <c r="L1554" s="228"/>
      <c r="M1554" s="229"/>
      <c r="N1554" s="230"/>
      <c r="O1554" s="230"/>
      <c r="P1554" s="230"/>
      <c r="Q1554" s="230"/>
      <c r="R1554" s="230"/>
      <c r="S1554" s="230"/>
      <c r="T1554" s="231"/>
      <c r="AT1554" s="232" t="s">
        <v>278</v>
      </c>
      <c r="AU1554" s="232" t="s">
        <v>82</v>
      </c>
      <c r="AV1554" s="14" t="s">
        <v>82</v>
      </c>
      <c r="AW1554" s="14" t="s">
        <v>35</v>
      </c>
      <c r="AX1554" s="14" t="s">
        <v>73</v>
      </c>
      <c r="AY1554" s="232" t="s">
        <v>267</v>
      </c>
    </row>
    <row r="1555" spans="1:65" s="16" customFormat="1" x14ac:dyDescent="0.2">
      <c r="B1555" s="244"/>
      <c r="C1555" s="245"/>
      <c r="D1555" s="208" t="s">
        <v>278</v>
      </c>
      <c r="E1555" s="246" t="s">
        <v>21</v>
      </c>
      <c r="F1555" s="247" t="s">
        <v>355</v>
      </c>
      <c r="G1555" s="245"/>
      <c r="H1555" s="248">
        <v>60.470999999999997</v>
      </c>
      <c r="I1555" s="249"/>
      <c r="J1555" s="245"/>
      <c r="K1555" s="245"/>
      <c r="L1555" s="250"/>
      <c r="M1555" s="251"/>
      <c r="N1555" s="252"/>
      <c r="O1555" s="252"/>
      <c r="P1555" s="252"/>
      <c r="Q1555" s="252"/>
      <c r="R1555" s="252"/>
      <c r="S1555" s="252"/>
      <c r="T1555" s="253"/>
      <c r="AT1555" s="254" t="s">
        <v>278</v>
      </c>
      <c r="AU1555" s="254" t="s">
        <v>82</v>
      </c>
      <c r="AV1555" s="16" t="s">
        <v>274</v>
      </c>
      <c r="AW1555" s="16" t="s">
        <v>35</v>
      </c>
      <c r="AX1555" s="16" t="s">
        <v>80</v>
      </c>
      <c r="AY1555" s="254" t="s">
        <v>267</v>
      </c>
    </row>
    <row r="1556" spans="1:65" s="2" customFormat="1" ht="21.75" customHeight="1" x14ac:dyDescent="0.2">
      <c r="A1556" s="36"/>
      <c r="B1556" s="37"/>
      <c r="C1556" s="195" t="s">
        <v>1868</v>
      </c>
      <c r="D1556" s="195" t="s">
        <v>269</v>
      </c>
      <c r="E1556" s="196" t="s">
        <v>1869</v>
      </c>
      <c r="F1556" s="197" t="s">
        <v>1870</v>
      </c>
      <c r="G1556" s="198" t="s">
        <v>272</v>
      </c>
      <c r="H1556" s="199">
        <v>87</v>
      </c>
      <c r="I1556" s="200"/>
      <c r="J1556" s="201">
        <f>ROUND(I1556*H1556,2)</f>
        <v>0</v>
      </c>
      <c r="K1556" s="197" t="s">
        <v>21</v>
      </c>
      <c r="L1556" s="41"/>
      <c r="M1556" s="202" t="s">
        <v>21</v>
      </c>
      <c r="N1556" s="203" t="s">
        <v>44</v>
      </c>
      <c r="O1556" s="66"/>
      <c r="P1556" s="204">
        <f>O1556*H1556</f>
        <v>0</v>
      </c>
      <c r="Q1556" s="204">
        <v>2.5000000000000001E-2</v>
      </c>
      <c r="R1556" s="204">
        <f>Q1556*H1556</f>
        <v>2.1750000000000003</v>
      </c>
      <c r="S1556" s="204">
        <v>0</v>
      </c>
      <c r="T1556" s="205">
        <f>S1556*H1556</f>
        <v>0</v>
      </c>
      <c r="U1556" s="36"/>
      <c r="V1556" s="36"/>
      <c r="W1556" s="36"/>
      <c r="X1556" s="36"/>
      <c r="Y1556" s="36"/>
      <c r="Z1556" s="36"/>
      <c r="AA1556" s="36"/>
      <c r="AB1556" s="36"/>
      <c r="AC1556" s="36"/>
      <c r="AD1556" s="36"/>
      <c r="AE1556" s="36"/>
      <c r="AR1556" s="206" t="s">
        <v>441</v>
      </c>
      <c r="AT1556" s="206" t="s">
        <v>269</v>
      </c>
      <c r="AU1556" s="206" t="s">
        <v>82</v>
      </c>
      <c r="AY1556" s="19" t="s">
        <v>267</v>
      </c>
      <c r="BE1556" s="207">
        <f>IF(N1556="základní",J1556,0)</f>
        <v>0</v>
      </c>
      <c r="BF1556" s="207">
        <f>IF(N1556="snížená",J1556,0)</f>
        <v>0</v>
      </c>
      <c r="BG1556" s="207">
        <f>IF(N1556="zákl. přenesená",J1556,0)</f>
        <v>0</v>
      </c>
      <c r="BH1556" s="207">
        <f>IF(N1556="sníž. přenesená",J1556,0)</f>
        <v>0</v>
      </c>
      <c r="BI1556" s="207">
        <f>IF(N1556="nulová",J1556,0)</f>
        <v>0</v>
      </c>
      <c r="BJ1556" s="19" t="s">
        <v>80</v>
      </c>
      <c r="BK1556" s="207">
        <f>ROUND(I1556*H1556,2)</f>
        <v>0</v>
      </c>
      <c r="BL1556" s="19" t="s">
        <v>441</v>
      </c>
      <c r="BM1556" s="206" t="s">
        <v>1871</v>
      </c>
    </row>
    <row r="1557" spans="1:65" s="13" customFormat="1" x14ac:dyDescent="0.2">
      <c r="B1557" s="212"/>
      <c r="C1557" s="213"/>
      <c r="D1557" s="208" t="s">
        <v>278</v>
      </c>
      <c r="E1557" s="214" t="s">
        <v>21</v>
      </c>
      <c r="F1557" s="215" t="s">
        <v>1848</v>
      </c>
      <c r="G1557" s="213"/>
      <c r="H1557" s="214" t="s">
        <v>21</v>
      </c>
      <c r="I1557" s="216"/>
      <c r="J1557" s="213"/>
      <c r="K1557" s="213"/>
      <c r="L1557" s="217"/>
      <c r="M1557" s="218"/>
      <c r="N1557" s="219"/>
      <c r="O1557" s="219"/>
      <c r="P1557" s="219"/>
      <c r="Q1557" s="219"/>
      <c r="R1557" s="219"/>
      <c r="S1557" s="219"/>
      <c r="T1557" s="220"/>
      <c r="AT1557" s="221" t="s">
        <v>278</v>
      </c>
      <c r="AU1557" s="221" t="s">
        <v>82</v>
      </c>
      <c r="AV1557" s="13" t="s">
        <v>80</v>
      </c>
      <c r="AW1557" s="13" t="s">
        <v>35</v>
      </c>
      <c r="AX1557" s="13" t="s">
        <v>73</v>
      </c>
      <c r="AY1557" s="221" t="s">
        <v>267</v>
      </c>
    </row>
    <row r="1558" spans="1:65" s="14" customFormat="1" x14ac:dyDescent="0.2">
      <c r="B1558" s="222"/>
      <c r="C1558" s="223"/>
      <c r="D1558" s="208" t="s">
        <v>278</v>
      </c>
      <c r="E1558" s="224" t="s">
        <v>21</v>
      </c>
      <c r="F1558" s="225" t="s">
        <v>184</v>
      </c>
      <c r="G1558" s="223"/>
      <c r="H1558" s="226">
        <v>87</v>
      </c>
      <c r="I1558" s="227"/>
      <c r="J1558" s="223"/>
      <c r="K1558" s="223"/>
      <c r="L1558" s="228"/>
      <c r="M1558" s="229"/>
      <c r="N1558" s="230"/>
      <c r="O1558" s="230"/>
      <c r="P1558" s="230"/>
      <c r="Q1558" s="230"/>
      <c r="R1558" s="230"/>
      <c r="S1558" s="230"/>
      <c r="T1558" s="231"/>
      <c r="AT1558" s="232" t="s">
        <v>278</v>
      </c>
      <c r="AU1558" s="232" t="s">
        <v>82</v>
      </c>
      <c r="AV1558" s="14" t="s">
        <v>82</v>
      </c>
      <c r="AW1558" s="14" t="s">
        <v>35</v>
      </c>
      <c r="AX1558" s="14" t="s">
        <v>80</v>
      </c>
      <c r="AY1558" s="232" t="s">
        <v>267</v>
      </c>
    </row>
    <row r="1559" spans="1:65" s="2" customFormat="1" ht="33" customHeight="1" x14ac:dyDescent="0.2">
      <c r="A1559" s="36"/>
      <c r="B1559" s="37"/>
      <c r="C1559" s="195" t="s">
        <v>1872</v>
      </c>
      <c r="D1559" s="195" t="s">
        <v>269</v>
      </c>
      <c r="E1559" s="196" t="s">
        <v>1873</v>
      </c>
      <c r="F1559" s="197" t="s">
        <v>1874</v>
      </c>
      <c r="G1559" s="198" t="s">
        <v>395</v>
      </c>
      <c r="H1559" s="199">
        <v>18.879000000000001</v>
      </c>
      <c r="I1559" s="200"/>
      <c r="J1559" s="201">
        <f>ROUND(I1559*H1559,2)</f>
        <v>0</v>
      </c>
      <c r="K1559" s="197" t="s">
        <v>273</v>
      </c>
      <c r="L1559" s="41"/>
      <c r="M1559" s="202" t="s">
        <v>21</v>
      </c>
      <c r="N1559" s="203" t="s">
        <v>44</v>
      </c>
      <c r="O1559" s="66"/>
      <c r="P1559" s="204">
        <f>O1559*H1559</f>
        <v>0</v>
      </c>
      <c r="Q1559" s="204">
        <v>0</v>
      </c>
      <c r="R1559" s="204">
        <f>Q1559*H1559</f>
        <v>0</v>
      </c>
      <c r="S1559" s="204">
        <v>0</v>
      </c>
      <c r="T1559" s="205">
        <f>S1559*H1559</f>
        <v>0</v>
      </c>
      <c r="U1559" s="36"/>
      <c r="V1559" s="36"/>
      <c r="W1559" s="36"/>
      <c r="X1559" s="36"/>
      <c r="Y1559" s="36"/>
      <c r="Z1559" s="36"/>
      <c r="AA1559" s="36"/>
      <c r="AB1559" s="36"/>
      <c r="AC1559" s="36"/>
      <c r="AD1559" s="36"/>
      <c r="AE1559" s="36"/>
      <c r="AR1559" s="206" t="s">
        <v>441</v>
      </c>
      <c r="AT1559" s="206" t="s">
        <v>269</v>
      </c>
      <c r="AU1559" s="206" t="s">
        <v>82</v>
      </c>
      <c r="AY1559" s="19" t="s">
        <v>267</v>
      </c>
      <c r="BE1559" s="207">
        <f>IF(N1559="základní",J1559,0)</f>
        <v>0</v>
      </c>
      <c r="BF1559" s="207">
        <f>IF(N1559="snížená",J1559,0)</f>
        <v>0</v>
      </c>
      <c r="BG1559" s="207">
        <f>IF(N1559="zákl. přenesená",J1559,0)</f>
        <v>0</v>
      </c>
      <c r="BH1559" s="207">
        <f>IF(N1559="sníž. přenesená",J1559,0)</f>
        <v>0</v>
      </c>
      <c r="BI1559" s="207">
        <f>IF(N1559="nulová",J1559,0)</f>
        <v>0</v>
      </c>
      <c r="BJ1559" s="19" t="s">
        <v>80</v>
      </c>
      <c r="BK1559" s="207">
        <f>ROUND(I1559*H1559,2)</f>
        <v>0</v>
      </c>
      <c r="BL1559" s="19" t="s">
        <v>441</v>
      </c>
      <c r="BM1559" s="206" t="s">
        <v>1875</v>
      </c>
    </row>
    <row r="1560" spans="1:65" s="2" customFormat="1" ht="78" x14ac:dyDescent="0.2">
      <c r="A1560" s="36"/>
      <c r="B1560" s="37"/>
      <c r="C1560" s="38"/>
      <c r="D1560" s="208" t="s">
        <v>276</v>
      </c>
      <c r="E1560" s="38"/>
      <c r="F1560" s="209" t="s">
        <v>1876</v>
      </c>
      <c r="G1560" s="38"/>
      <c r="H1560" s="38"/>
      <c r="I1560" s="118"/>
      <c r="J1560" s="38"/>
      <c r="K1560" s="38"/>
      <c r="L1560" s="41"/>
      <c r="M1560" s="210"/>
      <c r="N1560" s="211"/>
      <c r="O1560" s="66"/>
      <c r="P1560" s="66"/>
      <c r="Q1560" s="66"/>
      <c r="R1560" s="66"/>
      <c r="S1560" s="66"/>
      <c r="T1560" s="67"/>
      <c r="U1560" s="36"/>
      <c r="V1560" s="36"/>
      <c r="W1560" s="36"/>
      <c r="X1560" s="36"/>
      <c r="Y1560" s="36"/>
      <c r="Z1560" s="36"/>
      <c r="AA1560" s="36"/>
      <c r="AB1560" s="36"/>
      <c r="AC1560" s="36"/>
      <c r="AD1560" s="36"/>
      <c r="AE1560" s="36"/>
      <c r="AT1560" s="19" t="s">
        <v>276</v>
      </c>
      <c r="AU1560" s="19" t="s">
        <v>82</v>
      </c>
    </row>
    <row r="1561" spans="1:65" s="12" customFormat="1" ht="22.9" customHeight="1" x14ac:dyDescent="0.2">
      <c r="B1561" s="179"/>
      <c r="C1561" s="180"/>
      <c r="D1561" s="181" t="s">
        <v>72</v>
      </c>
      <c r="E1561" s="193" t="s">
        <v>1877</v>
      </c>
      <c r="F1561" s="193" t="s">
        <v>1878</v>
      </c>
      <c r="G1561" s="180"/>
      <c r="H1561" s="180"/>
      <c r="I1561" s="183"/>
      <c r="J1561" s="194">
        <f>BK1561</f>
        <v>0</v>
      </c>
      <c r="K1561" s="180"/>
      <c r="L1561" s="185"/>
      <c r="M1561" s="186"/>
      <c r="N1561" s="187"/>
      <c r="O1561" s="187"/>
      <c r="P1561" s="188">
        <f>SUM(P1562:P1569)</f>
        <v>0</v>
      </c>
      <c r="Q1561" s="187"/>
      <c r="R1561" s="188">
        <f>SUM(R1562:R1569)</f>
        <v>0.83069999999999999</v>
      </c>
      <c r="S1561" s="187"/>
      <c r="T1561" s="189">
        <f>SUM(T1562:T1569)</f>
        <v>0</v>
      </c>
      <c r="AR1561" s="190" t="s">
        <v>82</v>
      </c>
      <c r="AT1561" s="191" t="s">
        <v>72</v>
      </c>
      <c r="AU1561" s="191" t="s">
        <v>80</v>
      </c>
      <c r="AY1561" s="190" t="s">
        <v>267</v>
      </c>
      <c r="BK1561" s="192">
        <f>SUM(BK1562:BK1569)</f>
        <v>0</v>
      </c>
    </row>
    <row r="1562" spans="1:65" s="2" customFormat="1" ht="16.5" customHeight="1" x14ac:dyDescent="0.2">
      <c r="A1562" s="36"/>
      <c r="B1562" s="37"/>
      <c r="C1562" s="195" t="s">
        <v>1879</v>
      </c>
      <c r="D1562" s="195" t="s">
        <v>269</v>
      </c>
      <c r="E1562" s="196" t="s">
        <v>1880</v>
      </c>
      <c r="F1562" s="197" t="s">
        <v>1881</v>
      </c>
      <c r="G1562" s="198" t="s">
        <v>1381</v>
      </c>
      <c r="H1562" s="199">
        <v>20.5</v>
      </c>
      <c r="I1562" s="200"/>
      <c r="J1562" s="201">
        <f>ROUND(I1562*H1562,2)</f>
        <v>0</v>
      </c>
      <c r="K1562" s="197" t="s">
        <v>21</v>
      </c>
      <c r="L1562" s="41"/>
      <c r="M1562" s="202" t="s">
        <v>21</v>
      </c>
      <c r="N1562" s="203" t="s">
        <v>44</v>
      </c>
      <c r="O1562" s="66"/>
      <c r="P1562" s="204">
        <f>O1562*H1562</f>
        <v>0</v>
      </c>
      <c r="Q1562" s="204">
        <v>5.0000000000000001E-3</v>
      </c>
      <c r="R1562" s="204">
        <f>Q1562*H1562</f>
        <v>0.10250000000000001</v>
      </c>
      <c r="S1562" s="204">
        <v>0</v>
      </c>
      <c r="T1562" s="205">
        <f>S1562*H1562</f>
        <v>0</v>
      </c>
      <c r="U1562" s="36"/>
      <c r="V1562" s="36"/>
      <c r="W1562" s="36"/>
      <c r="X1562" s="36"/>
      <c r="Y1562" s="36"/>
      <c r="Z1562" s="36"/>
      <c r="AA1562" s="36"/>
      <c r="AB1562" s="36"/>
      <c r="AC1562" s="36"/>
      <c r="AD1562" s="36"/>
      <c r="AE1562" s="36"/>
      <c r="AR1562" s="206" t="s">
        <v>441</v>
      </c>
      <c r="AT1562" s="206" t="s">
        <v>269</v>
      </c>
      <c r="AU1562" s="206" t="s">
        <v>82</v>
      </c>
      <c r="AY1562" s="19" t="s">
        <v>267</v>
      </c>
      <c r="BE1562" s="207">
        <f>IF(N1562="základní",J1562,0)</f>
        <v>0</v>
      </c>
      <c r="BF1562" s="207">
        <f>IF(N1562="snížená",J1562,0)</f>
        <v>0</v>
      </c>
      <c r="BG1562" s="207">
        <f>IF(N1562="zákl. přenesená",J1562,0)</f>
        <v>0</v>
      </c>
      <c r="BH1562" s="207">
        <f>IF(N1562="sníž. přenesená",J1562,0)</f>
        <v>0</v>
      </c>
      <c r="BI1562" s="207">
        <f>IF(N1562="nulová",J1562,0)</f>
        <v>0</v>
      </c>
      <c r="BJ1562" s="19" t="s">
        <v>80</v>
      </c>
      <c r="BK1562" s="207">
        <f>ROUND(I1562*H1562,2)</f>
        <v>0</v>
      </c>
      <c r="BL1562" s="19" t="s">
        <v>441</v>
      </c>
      <c r="BM1562" s="206" t="s">
        <v>1882</v>
      </c>
    </row>
    <row r="1563" spans="1:65" s="14" customFormat="1" x14ac:dyDescent="0.2">
      <c r="B1563" s="222"/>
      <c r="C1563" s="223"/>
      <c r="D1563" s="208" t="s">
        <v>278</v>
      </c>
      <c r="E1563" s="224" t="s">
        <v>21</v>
      </c>
      <c r="F1563" s="225" t="s">
        <v>1883</v>
      </c>
      <c r="G1563" s="223"/>
      <c r="H1563" s="226">
        <v>20.5</v>
      </c>
      <c r="I1563" s="227"/>
      <c r="J1563" s="223"/>
      <c r="K1563" s="223"/>
      <c r="L1563" s="228"/>
      <c r="M1563" s="229"/>
      <c r="N1563" s="230"/>
      <c r="O1563" s="230"/>
      <c r="P1563" s="230"/>
      <c r="Q1563" s="230"/>
      <c r="R1563" s="230"/>
      <c r="S1563" s="230"/>
      <c r="T1563" s="231"/>
      <c r="AT1563" s="232" t="s">
        <v>278</v>
      </c>
      <c r="AU1563" s="232" t="s">
        <v>82</v>
      </c>
      <c r="AV1563" s="14" t="s">
        <v>82</v>
      </c>
      <c r="AW1563" s="14" t="s">
        <v>35</v>
      </c>
      <c r="AX1563" s="14" t="s">
        <v>80</v>
      </c>
      <c r="AY1563" s="232" t="s">
        <v>267</v>
      </c>
    </row>
    <row r="1564" spans="1:65" s="2" customFormat="1" ht="16.5" customHeight="1" x14ac:dyDescent="0.2">
      <c r="A1564" s="36"/>
      <c r="B1564" s="37"/>
      <c r="C1564" s="195" t="s">
        <v>1884</v>
      </c>
      <c r="D1564" s="195" t="s">
        <v>269</v>
      </c>
      <c r="E1564" s="196" t="s">
        <v>1885</v>
      </c>
      <c r="F1564" s="197" t="s">
        <v>1886</v>
      </c>
      <c r="G1564" s="198" t="s">
        <v>1381</v>
      </c>
      <c r="H1564" s="199">
        <v>49.6</v>
      </c>
      <c r="I1564" s="200"/>
      <c r="J1564" s="201">
        <f>ROUND(I1564*H1564,2)</f>
        <v>0</v>
      </c>
      <c r="K1564" s="197" t="s">
        <v>21</v>
      </c>
      <c r="L1564" s="41"/>
      <c r="M1564" s="202" t="s">
        <v>21</v>
      </c>
      <c r="N1564" s="203" t="s">
        <v>44</v>
      </c>
      <c r="O1564" s="66"/>
      <c r="P1564" s="204">
        <f>O1564*H1564</f>
        <v>0</v>
      </c>
      <c r="Q1564" s="204">
        <v>5.0000000000000001E-3</v>
      </c>
      <c r="R1564" s="204">
        <f>Q1564*H1564</f>
        <v>0.24800000000000003</v>
      </c>
      <c r="S1564" s="204">
        <v>0</v>
      </c>
      <c r="T1564" s="205">
        <f>S1564*H1564</f>
        <v>0</v>
      </c>
      <c r="U1564" s="36"/>
      <c r="V1564" s="36"/>
      <c r="W1564" s="36"/>
      <c r="X1564" s="36"/>
      <c r="Y1564" s="36"/>
      <c r="Z1564" s="36"/>
      <c r="AA1564" s="36"/>
      <c r="AB1564" s="36"/>
      <c r="AC1564" s="36"/>
      <c r="AD1564" s="36"/>
      <c r="AE1564" s="36"/>
      <c r="AR1564" s="206" t="s">
        <v>441</v>
      </c>
      <c r="AT1564" s="206" t="s">
        <v>269</v>
      </c>
      <c r="AU1564" s="206" t="s">
        <v>82</v>
      </c>
      <c r="AY1564" s="19" t="s">
        <v>267</v>
      </c>
      <c r="BE1564" s="207">
        <f>IF(N1564="základní",J1564,0)</f>
        <v>0</v>
      </c>
      <c r="BF1564" s="207">
        <f>IF(N1564="snížená",J1564,0)</f>
        <v>0</v>
      </c>
      <c r="BG1564" s="207">
        <f>IF(N1564="zákl. přenesená",J1564,0)</f>
        <v>0</v>
      </c>
      <c r="BH1564" s="207">
        <f>IF(N1564="sníž. přenesená",J1564,0)</f>
        <v>0</v>
      </c>
      <c r="BI1564" s="207">
        <f>IF(N1564="nulová",J1564,0)</f>
        <v>0</v>
      </c>
      <c r="BJ1564" s="19" t="s">
        <v>80</v>
      </c>
      <c r="BK1564" s="207">
        <f>ROUND(I1564*H1564,2)</f>
        <v>0</v>
      </c>
      <c r="BL1564" s="19" t="s">
        <v>441</v>
      </c>
      <c r="BM1564" s="206" t="s">
        <v>1887</v>
      </c>
    </row>
    <row r="1565" spans="1:65" s="14" customFormat="1" x14ac:dyDescent="0.2">
      <c r="B1565" s="222"/>
      <c r="C1565" s="223"/>
      <c r="D1565" s="208" t="s">
        <v>278</v>
      </c>
      <c r="E1565" s="224" t="s">
        <v>21</v>
      </c>
      <c r="F1565" s="225" t="s">
        <v>1888</v>
      </c>
      <c r="G1565" s="223"/>
      <c r="H1565" s="226">
        <v>49.6</v>
      </c>
      <c r="I1565" s="227"/>
      <c r="J1565" s="223"/>
      <c r="K1565" s="223"/>
      <c r="L1565" s="228"/>
      <c r="M1565" s="229"/>
      <c r="N1565" s="230"/>
      <c r="O1565" s="230"/>
      <c r="P1565" s="230"/>
      <c r="Q1565" s="230"/>
      <c r="R1565" s="230"/>
      <c r="S1565" s="230"/>
      <c r="T1565" s="231"/>
      <c r="AT1565" s="232" t="s">
        <v>278</v>
      </c>
      <c r="AU1565" s="232" t="s">
        <v>82</v>
      </c>
      <c r="AV1565" s="14" t="s">
        <v>82</v>
      </c>
      <c r="AW1565" s="14" t="s">
        <v>35</v>
      </c>
      <c r="AX1565" s="14" t="s">
        <v>80</v>
      </c>
      <c r="AY1565" s="232" t="s">
        <v>267</v>
      </c>
    </row>
    <row r="1566" spans="1:65" s="2" customFormat="1" ht="16.5" customHeight="1" x14ac:dyDescent="0.2">
      <c r="A1566" s="36"/>
      <c r="B1566" s="37"/>
      <c r="C1566" s="195" t="s">
        <v>1889</v>
      </c>
      <c r="D1566" s="195" t="s">
        <v>269</v>
      </c>
      <c r="E1566" s="196" t="s">
        <v>1890</v>
      </c>
      <c r="F1566" s="197" t="s">
        <v>1891</v>
      </c>
      <c r="G1566" s="198" t="s">
        <v>1381</v>
      </c>
      <c r="H1566" s="199">
        <v>68.599999999999994</v>
      </c>
      <c r="I1566" s="200"/>
      <c r="J1566" s="201">
        <f>ROUND(I1566*H1566,2)</f>
        <v>0</v>
      </c>
      <c r="K1566" s="197" t="s">
        <v>21</v>
      </c>
      <c r="L1566" s="41"/>
      <c r="M1566" s="202" t="s">
        <v>21</v>
      </c>
      <c r="N1566" s="203" t="s">
        <v>44</v>
      </c>
      <c r="O1566" s="66"/>
      <c r="P1566" s="204">
        <f>O1566*H1566</f>
        <v>0</v>
      </c>
      <c r="Q1566" s="204">
        <v>7.0000000000000001E-3</v>
      </c>
      <c r="R1566" s="204">
        <f>Q1566*H1566</f>
        <v>0.48019999999999996</v>
      </c>
      <c r="S1566" s="204">
        <v>0</v>
      </c>
      <c r="T1566" s="205">
        <f>S1566*H1566</f>
        <v>0</v>
      </c>
      <c r="U1566" s="36"/>
      <c r="V1566" s="36"/>
      <c r="W1566" s="36"/>
      <c r="X1566" s="36"/>
      <c r="Y1566" s="36"/>
      <c r="Z1566" s="36"/>
      <c r="AA1566" s="36"/>
      <c r="AB1566" s="36"/>
      <c r="AC1566" s="36"/>
      <c r="AD1566" s="36"/>
      <c r="AE1566" s="36"/>
      <c r="AR1566" s="206" t="s">
        <v>441</v>
      </c>
      <c r="AT1566" s="206" t="s">
        <v>269</v>
      </c>
      <c r="AU1566" s="206" t="s">
        <v>82</v>
      </c>
      <c r="AY1566" s="19" t="s">
        <v>267</v>
      </c>
      <c r="BE1566" s="207">
        <f>IF(N1566="základní",J1566,0)</f>
        <v>0</v>
      </c>
      <c r="BF1566" s="207">
        <f>IF(N1566="snížená",J1566,0)</f>
        <v>0</v>
      </c>
      <c r="BG1566" s="207">
        <f>IF(N1566="zákl. přenesená",J1566,0)</f>
        <v>0</v>
      </c>
      <c r="BH1566" s="207">
        <f>IF(N1566="sníž. přenesená",J1566,0)</f>
        <v>0</v>
      </c>
      <c r="BI1566" s="207">
        <f>IF(N1566="nulová",J1566,0)</f>
        <v>0</v>
      </c>
      <c r="BJ1566" s="19" t="s">
        <v>80</v>
      </c>
      <c r="BK1566" s="207">
        <f>ROUND(I1566*H1566,2)</f>
        <v>0</v>
      </c>
      <c r="BL1566" s="19" t="s">
        <v>441</v>
      </c>
      <c r="BM1566" s="206" t="s">
        <v>1892</v>
      </c>
    </row>
    <row r="1567" spans="1:65" s="14" customFormat="1" x14ac:dyDescent="0.2">
      <c r="B1567" s="222"/>
      <c r="C1567" s="223"/>
      <c r="D1567" s="208" t="s">
        <v>278</v>
      </c>
      <c r="E1567" s="224" t="s">
        <v>21</v>
      </c>
      <c r="F1567" s="225" t="s">
        <v>1893</v>
      </c>
      <c r="G1567" s="223"/>
      <c r="H1567" s="226">
        <v>68.599999999999994</v>
      </c>
      <c r="I1567" s="227"/>
      <c r="J1567" s="223"/>
      <c r="K1567" s="223"/>
      <c r="L1567" s="228"/>
      <c r="M1567" s="229"/>
      <c r="N1567" s="230"/>
      <c r="O1567" s="230"/>
      <c r="P1567" s="230"/>
      <c r="Q1567" s="230"/>
      <c r="R1567" s="230"/>
      <c r="S1567" s="230"/>
      <c r="T1567" s="231"/>
      <c r="AT1567" s="232" t="s">
        <v>278</v>
      </c>
      <c r="AU1567" s="232" t="s">
        <v>82</v>
      </c>
      <c r="AV1567" s="14" t="s">
        <v>82</v>
      </c>
      <c r="AW1567" s="14" t="s">
        <v>35</v>
      </c>
      <c r="AX1567" s="14" t="s">
        <v>80</v>
      </c>
      <c r="AY1567" s="232" t="s">
        <v>267</v>
      </c>
    </row>
    <row r="1568" spans="1:65" s="2" customFormat="1" ht="21.75" customHeight="1" x14ac:dyDescent="0.2">
      <c r="A1568" s="36"/>
      <c r="B1568" s="37"/>
      <c r="C1568" s="195" t="s">
        <v>1894</v>
      </c>
      <c r="D1568" s="195" t="s">
        <v>269</v>
      </c>
      <c r="E1568" s="196" t="s">
        <v>1895</v>
      </c>
      <c r="F1568" s="197" t="s">
        <v>1896</v>
      </c>
      <c r="G1568" s="198" t="s">
        <v>395</v>
      </c>
      <c r="H1568" s="199">
        <v>0.83099999999999996</v>
      </c>
      <c r="I1568" s="200"/>
      <c r="J1568" s="201">
        <f>ROUND(I1568*H1568,2)</f>
        <v>0</v>
      </c>
      <c r="K1568" s="197" t="s">
        <v>273</v>
      </c>
      <c r="L1568" s="41"/>
      <c r="M1568" s="202" t="s">
        <v>21</v>
      </c>
      <c r="N1568" s="203" t="s">
        <v>44</v>
      </c>
      <c r="O1568" s="66"/>
      <c r="P1568" s="204">
        <f>O1568*H1568</f>
        <v>0</v>
      </c>
      <c r="Q1568" s="204">
        <v>0</v>
      </c>
      <c r="R1568" s="204">
        <f>Q1568*H1568</f>
        <v>0</v>
      </c>
      <c r="S1568" s="204">
        <v>0</v>
      </c>
      <c r="T1568" s="205">
        <f>S1568*H1568</f>
        <v>0</v>
      </c>
      <c r="U1568" s="36"/>
      <c r="V1568" s="36"/>
      <c r="W1568" s="36"/>
      <c r="X1568" s="36"/>
      <c r="Y1568" s="36"/>
      <c r="Z1568" s="36"/>
      <c r="AA1568" s="36"/>
      <c r="AB1568" s="36"/>
      <c r="AC1568" s="36"/>
      <c r="AD1568" s="36"/>
      <c r="AE1568" s="36"/>
      <c r="AR1568" s="206" t="s">
        <v>441</v>
      </c>
      <c r="AT1568" s="206" t="s">
        <v>269</v>
      </c>
      <c r="AU1568" s="206" t="s">
        <v>82</v>
      </c>
      <c r="AY1568" s="19" t="s">
        <v>267</v>
      </c>
      <c r="BE1568" s="207">
        <f>IF(N1568="základní",J1568,0)</f>
        <v>0</v>
      </c>
      <c r="BF1568" s="207">
        <f>IF(N1568="snížená",J1568,0)</f>
        <v>0</v>
      </c>
      <c r="BG1568" s="207">
        <f>IF(N1568="zákl. přenesená",J1568,0)</f>
        <v>0</v>
      </c>
      <c r="BH1568" s="207">
        <f>IF(N1568="sníž. přenesená",J1568,0)</f>
        <v>0</v>
      </c>
      <c r="BI1568" s="207">
        <f>IF(N1568="nulová",J1568,0)</f>
        <v>0</v>
      </c>
      <c r="BJ1568" s="19" t="s">
        <v>80</v>
      </c>
      <c r="BK1568" s="207">
        <f>ROUND(I1568*H1568,2)</f>
        <v>0</v>
      </c>
      <c r="BL1568" s="19" t="s">
        <v>441</v>
      </c>
      <c r="BM1568" s="206" t="s">
        <v>1897</v>
      </c>
    </row>
    <row r="1569" spans="1:65" s="2" customFormat="1" ht="78" x14ac:dyDescent="0.2">
      <c r="A1569" s="36"/>
      <c r="B1569" s="37"/>
      <c r="C1569" s="38"/>
      <c r="D1569" s="208" t="s">
        <v>276</v>
      </c>
      <c r="E1569" s="38"/>
      <c r="F1569" s="209" t="s">
        <v>1898</v>
      </c>
      <c r="G1569" s="38"/>
      <c r="H1569" s="38"/>
      <c r="I1569" s="118"/>
      <c r="J1569" s="38"/>
      <c r="K1569" s="38"/>
      <c r="L1569" s="41"/>
      <c r="M1569" s="210"/>
      <c r="N1569" s="211"/>
      <c r="O1569" s="66"/>
      <c r="P1569" s="66"/>
      <c r="Q1569" s="66"/>
      <c r="R1569" s="66"/>
      <c r="S1569" s="66"/>
      <c r="T1569" s="67"/>
      <c r="U1569" s="36"/>
      <c r="V1569" s="36"/>
      <c r="W1569" s="36"/>
      <c r="X1569" s="36"/>
      <c r="Y1569" s="36"/>
      <c r="Z1569" s="36"/>
      <c r="AA1569" s="36"/>
      <c r="AB1569" s="36"/>
      <c r="AC1569" s="36"/>
      <c r="AD1569" s="36"/>
      <c r="AE1569" s="36"/>
      <c r="AT1569" s="19" t="s">
        <v>276</v>
      </c>
      <c r="AU1569" s="19" t="s">
        <v>82</v>
      </c>
    </row>
    <row r="1570" spans="1:65" s="12" customFormat="1" ht="22.9" customHeight="1" x14ac:dyDescent="0.2">
      <c r="B1570" s="179"/>
      <c r="C1570" s="180"/>
      <c r="D1570" s="181" t="s">
        <v>72</v>
      </c>
      <c r="E1570" s="193" t="s">
        <v>1899</v>
      </c>
      <c r="F1570" s="193" t="s">
        <v>1900</v>
      </c>
      <c r="G1570" s="180"/>
      <c r="H1570" s="180"/>
      <c r="I1570" s="183"/>
      <c r="J1570" s="194">
        <f>BK1570</f>
        <v>0</v>
      </c>
      <c r="K1570" s="180"/>
      <c r="L1570" s="185"/>
      <c r="M1570" s="186"/>
      <c r="N1570" s="187"/>
      <c r="O1570" s="187"/>
      <c r="P1570" s="188">
        <f>SUM(P1571:P1612)</f>
        <v>0</v>
      </c>
      <c r="Q1570" s="187"/>
      <c r="R1570" s="188">
        <f>SUM(R1571:R1612)</f>
        <v>1.6954999999999998</v>
      </c>
      <c r="S1570" s="187"/>
      <c r="T1570" s="189">
        <f>SUM(T1571:T1612)</f>
        <v>2.58E-2</v>
      </c>
      <c r="AR1570" s="190" t="s">
        <v>82</v>
      </c>
      <c r="AT1570" s="191" t="s">
        <v>72</v>
      </c>
      <c r="AU1570" s="191" t="s">
        <v>80</v>
      </c>
      <c r="AY1570" s="190" t="s">
        <v>267</v>
      </c>
      <c r="BK1570" s="192">
        <f>SUM(BK1571:BK1612)</f>
        <v>0</v>
      </c>
    </row>
    <row r="1571" spans="1:65" s="2" customFormat="1" ht="16.5" customHeight="1" x14ac:dyDescent="0.2">
      <c r="A1571" s="36"/>
      <c r="B1571" s="37"/>
      <c r="C1571" s="195" t="s">
        <v>1901</v>
      </c>
      <c r="D1571" s="195" t="s">
        <v>269</v>
      </c>
      <c r="E1571" s="196" t="s">
        <v>1902</v>
      </c>
      <c r="F1571" s="197" t="s">
        <v>1903</v>
      </c>
      <c r="G1571" s="198" t="s">
        <v>545</v>
      </c>
      <c r="H1571" s="199">
        <v>3</v>
      </c>
      <c r="I1571" s="200"/>
      <c r="J1571" s="201">
        <f>ROUND(I1571*H1571,2)</f>
        <v>0</v>
      </c>
      <c r="K1571" s="197" t="s">
        <v>21</v>
      </c>
      <c r="L1571" s="41"/>
      <c r="M1571" s="202" t="s">
        <v>21</v>
      </c>
      <c r="N1571" s="203" t="s">
        <v>44</v>
      </c>
      <c r="O1571" s="66"/>
      <c r="P1571" s="204">
        <f>O1571*H1571</f>
        <v>0</v>
      </c>
      <c r="Q1571" s="204">
        <v>0</v>
      </c>
      <c r="R1571" s="204">
        <f>Q1571*H1571</f>
        <v>0</v>
      </c>
      <c r="S1571" s="204">
        <v>0</v>
      </c>
      <c r="T1571" s="205">
        <f>S1571*H1571</f>
        <v>0</v>
      </c>
      <c r="U1571" s="36"/>
      <c r="V1571" s="36"/>
      <c r="W1571" s="36"/>
      <c r="X1571" s="36"/>
      <c r="Y1571" s="36"/>
      <c r="Z1571" s="36"/>
      <c r="AA1571" s="36"/>
      <c r="AB1571" s="36"/>
      <c r="AC1571" s="36"/>
      <c r="AD1571" s="36"/>
      <c r="AE1571" s="36"/>
      <c r="AR1571" s="206" t="s">
        <v>441</v>
      </c>
      <c r="AT1571" s="206" t="s">
        <v>269</v>
      </c>
      <c r="AU1571" s="206" t="s">
        <v>82</v>
      </c>
      <c r="AY1571" s="19" t="s">
        <v>267</v>
      </c>
      <c r="BE1571" s="207">
        <f>IF(N1571="základní",J1571,0)</f>
        <v>0</v>
      </c>
      <c r="BF1571" s="207">
        <f>IF(N1571="snížená",J1571,0)</f>
        <v>0</v>
      </c>
      <c r="BG1571" s="207">
        <f>IF(N1571="zákl. přenesená",J1571,0)</f>
        <v>0</v>
      </c>
      <c r="BH1571" s="207">
        <f>IF(N1571="sníž. přenesená",J1571,0)</f>
        <v>0</v>
      </c>
      <c r="BI1571" s="207">
        <f>IF(N1571="nulová",J1571,0)</f>
        <v>0</v>
      </c>
      <c r="BJ1571" s="19" t="s">
        <v>80</v>
      </c>
      <c r="BK1571" s="207">
        <f>ROUND(I1571*H1571,2)</f>
        <v>0</v>
      </c>
      <c r="BL1571" s="19" t="s">
        <v>441</v>
      </c>
      <c r="BM1571" s="206" t="s">
        <v>1904</v>
      </c>
    </row>
    <row r="1572" spans="1:65" s="2" customFormat="1" ht="16.5" customHeight="1" x14ac:dyDescent="0.2">
      <c r="A1572" s="36"/>
      <c r="B1572" s="37"/>
      <c r="C1572" s="195" t="s">
        <v>1905</v>
      </c>
      <c r="D1572" s="195" t="s">
        <v>269</v>
      </c>
      <c r="E1572" s="196" t="s">
        <v>1906</v>
      </c>
      <c r="F1572" s="197" t="s">
        <v>1907</v>
      </c>
      <c r="G1572" s="198" t="s">
        <v>545</v>
      </c>
      <c r="H1572" s="199">
        <v>1</v>
      </c>
      <c r="I1572" s="200"/>
      <c r="J1572" s="201">
        <f>ROUND(I1572*H1572,2)</f>
        <v>0</v>
      </c>
      <c r="K1572" s="197" t="s">
        <v>273</v>
      </c>
      <c r="L1572" s="41"/>
      <c r="M1572" s="202" t="s">
        <v>21</v>
      </c>
      <c r="N1572" s="203" t="s">
        <v>44</v>
      </c>
      <c r="O1572" s="66"/>
      <c r="P1572" s="204">
        <f>O1572*H1572</f>
        <v>0</v>
      </c>
      <c r="Q1572" s="204">
        <v>0</v>
      </c>
      <c r="R1572" s="204">
        <f>Q1572*H1572</f>
        <v>0</v>
      </c>
      <c r="S1572" s="204">
        <v>1.8E-3</v>
      </c>
      <c r="T1572" s="205">
        <f>S1572*H1572</f>
        <v>1.8E-3</v>
      </c>
      <c r="U1572" s="36"/>
      <c r="V1572" s="36"/>
      <c r="W1572" s="36"/>
      <c r="X1572" s="36"/>
      <c r="Y1572" s="36"/>
      <c r="Z1572" s="36"/>
      <c r="AA1572" s="36"/>
      <c r="AB1572" s="36"/>
      <c r="AC1572" s="36"/>
      <c r="AD1572" s="36"/>
      <c r="AE1572" s="36"/>
      <c r="AR1572" s="206" t="s">
        <v>441</v>
      </c>
      <c r="AT1572" s="206" t="s">
        <v>269</v>
      </c>
      <c r="AU1572" s="206" t="s">
        <v>82</v>
      </c>
      <c r="AY1572" s="19" t="s">
        <v>267</v>
      </c>
      <c r="BE1572" s="207">
        <f>IF(N1572="základní",J1572,0)</f>
        <v>0</v>
      </c>
      <c r="BF1572" s="207">
        <f>IF(N1572="snížená",J1572,0)</f>
        <v>0</v>
      </c>
      <c r="BG1572" s="207">
        <f>IF(N1572="zákl. přenesená",J1572,0)</f>
        <v>0</v>
      </c>
      <c r="BH1572" s="207">
        <f>IF(N1572="sníž. přenesená",J1572,0)</f>
        <v>0</v>
      </c>
      <c r="BI1572" s="207">
        <f>IF(N1572="nulová",J1572,0)</f>
        <v>0</v>
      </c>
      <c r="BJ1572" s="19" t="s">
        <v>80</v>
      </c>
      <c r="BK1572" s="207">
        <f>ROUND(I1572*H1572,2)</f>
        <v>0</v>
      </c>
      <c r="BL1572" s="19" t="s">
        <v>441</v>
      </c>
      <c r="BM1572" s="206" t="s">
        <v>1908</v>
      </c>
    </row>
    <row r="1573" spans="1:65" s="13" customFormat="1" x14ac:dyDescent="0.2">
      <c r="B1573" s="212"/>
      <c r="C1573" s="213"/>
      <c r="D1573" s="208" t="s">
        <v>278</v>
      </c>
      <c r="E1573" s="214" t="s">
        <v>21</v>
      </c>
      <c r="F1573" s="215" t="s">
        <v>1909</v>
      </c>
      <c r="G1573" s="213"/>
      <c r="H1573" s="214" t="s">
        <v>21</v>
      </c>
      <c r="I1573" s="216"/>
      <c r="J1573" s="213"/>
      <c r="K1573" s="213"/>
      <c r="L1573" s="217"/>
      <c r="M1573" s="218"/>
      <c r="N1573" s="219"/>
      <c r="O1573" s="219"/>
      <c r="P1573" s="219"/>
      <c r="Q1573" s="219"/>
      <c r="R1573" s="219"/>
      <c r="S1573" s="219"/>
      <c r="T1573" s="220"/>
      <c r="AT1573" s="221" t="s">
        <v>278</v>
      </c>
      <c r="AU1573" s="221" t="s">
        <v>82</v>
      </c>
      <c r="AV1573" s="13" t="s">
        <v>80</v>
      </c>
      <c r="AW1573" s="13" t="s">
        <v>35</v>
      </c>
      <c r="AX1573" s="13" t="s">
        <v>73</v>
      </c>
      <c r="AY1573" s="221" t="s">
        <v>267</v>
      </c>
    </row>
    <row r="1574" spans="1:65" s="14" customFormat="1" x14ac:dyDescent="0.2">
      <c r="B1574" s="222"/>
      <c r="C1574" s="223"/>
      <c r="D1574" s="208" t="s">
        <v>278</v>
      </c>
      <c r="E1574" s="224" t="s">
        <v>21</v>
      </c>
      <c r="F1574" s="225" t="s">
        <v>80</v>
      </c>
      <c r="G1574" s="223"/>
      <c r="H1574" s="226">
        <v>1</v>
      </c>
      <c r="I1574" s="227"/>
      <c r="J1574" s="223"/>
      <c r="K1574" s="223"/>
      <c r="L1574" s="228"/>
      <c r="M1574" s="229"/>
      <c r="N1574" s="230"/>
      <c r="O1574" s="230"/>
      <c r="P1574" s="230"/>
      <c r="Q1574" s="230"/>
      <c r="R1574" s="230"/>
      <c r="S1574" s="230"/>
      <c r="T1574" s="231"/>
      <c r="AT1574" s="232" t="s">
        <v>278</v>
      </c>
      <c r="AU1574" s="232" t="s">
        <v>82</v>
      </c>
      <c r="AV1574" s="14" t="s">
        <v>82</v>
      </c>
      <c r="AW1574" s="14" t="s">
        <v>35</v>
      </c>
      <c r="AX1574" s="14" t="s">
        <v>80</v>
      </c>
      <c r="AY1574" s="232" t="s">
        <v>267</v>
      </c>
    </row>
    <row r="1575" spans="1:65" s="2" customFormat="1" ht="21.75" customHeight="1" x14ac:dyDescent="0.2">
      <c r="A1575" s="36"/>
      <c r="B1575" s="37"/>
      <c r="C1575" s="195" t="s">
        <v>1910</v>
      </c>
      <c r="D1575" s="195" t="s">
        <v>269</v>
      </c>
      <c r="E1575" s="196" t="s">
        <v>1911</v>
      </c>
      <c r="F1575" s="197" t="s">
        <v>1912</v>
      </c>
      <c r="G1575" s="198" t="s">
        <v>545</v>
      </c>
      <c r="H1575" s="199">
        <v>1</v>
      </c>
      <c r="I1575" s="200"/>
      <c r="J1575" s="201">
        <f>ROUND(I1575*H1575,2)</f>
        <v>0</v>
      </c>
      <c r="K1575" s="197" t="s">
        <v>273</v>
      </c>
      <c r="L1575" s="41"/>
      <c r="M1575" s="202" t="s">
        <v>21</v>
      </c>
      <c r="N1575" s="203" t="s">
        <v>44</v>
      </c>
      <c r="O1575" s="66"/>
      <c r="P1575" s="204">
        <f>O1575*H1575</f>
        <v>0</v>
      </c>
      <c r="Q1575" s="204">
        <v>0</v>
      </c>
      <c r="R1575" s="204">
        <f>Q1575*H1575</f>
        <v>0</v>
      </c>
      <c r="S1575" s="204">
        <v>2.4E-2</v>
      </c>
      <c r="T1575" s="205">
        <f>S1575*H1575</f>
        <v>2.4E-2</v>
      </c>
      <c r="U1575" s="36"/>
      <c r="V1575" s="36"/>
      <c r="W1575" s="36"/>
      <c r="X1575" s="36"/>
      <c r="Y1575" s="36"/>
      <c r="Z1575" s="36"/>
      <c r="AA1575" s="36"/>
      <c r="AB1575" s="36"/>
      <c r="AC1575" s="36"/>
      <c r="AD1575" s="36"/>
      <c r="AE1575" s="36"/>
      <c r="AR1575" s="206" t="s">
        <v>441</v>
      </c>
      <c r="AT1575" s="206" t="s">
        <v>269</v>
      </c>
      <c r="AU1575" s="206" t="s">
        <v>82</v>
      </c>
      <c r="AY1575" s="19" t="s">
        <v>267</v>
      </c>
      <c r="BE1575" s="207">
        <f>IF(N1575="základní",J1575,0)</f>
        <v>0</v>
      </c>
      <c r="BF1575" s="207">
        <f>IF(N1575="snížená",J1575,0)</f>
        <v>0</v>
      </c>
      <c r="BG1575" s="207">
        <f>IF(N1575="zákl. přenesená",J1575,0)</f>
        <v>0</v>
      </c>
      <c r="BH1575" s="207">
        <f>IF(N1575="sníž. přenesená",J1575,0)</f>
        <v>0</v>
      </c>
      <c r="BI1575" s="207">
        <f>IF(N1575="nulová",J1575,0)</f>
        <v>0</v>
      </c>
      <c r="BJ1575" s="19" t="s">
        <v>80</v>
      </c>
      <c r="BK1575" s="207">
        <f>ROUND(I1575*H1575,2)</f>
        <v>0</v>
      </c>
      <c r="BL1575" s="19" t="s">
        <v>441</v>
      </c>
      <c r="BM1575" s="206" t="s">
        <v>1913</v>
      </c>
    </row>
    <row r="1576" spans="1:65" s="2" customFormat="1" ht="29.25" x14ac:dyDescent="0.2">
      <c r="A1576" s="36"/>
      <c r="B1576" s="37"/>
      <c r="C1576" s="38"/>
      <c r="D1576" s="208" t="s">
        <v>276</v>
      </c>
      <c r="E1576" s="38"/>
      <c r="F1576" s="209" t="s">
        <v>1914</v>
      </c>
      <c r="G1576" s="38"/>
      <c r="H1576" s="38"/>
      <c r="I1576" s="118"/>
      <c r="J1576" s="38"/>
      <c r="K1576" s="38"/>
      <c r="L1576" s="41"/>
      <c r="M1576" s="210"/>
      <c r="N1576" s="211"/>
      <c r="O1576" s="66"/>
      <c r="P1576" s="66"/>
      <c r="Q1576" s="66"/>
      <c r="R1576" s="66"/>
      <c r="S1576" s="66"/>
      <c r="T1576" s="67"/>
      <c r="U1576" s="36"/>
      <c r="V1576" s="36"/>
      <c r="W1576" s="36"/>
      <c r="X1576" s="36"/>
      <c r="Y1576" s="36"/>
      <c r="Z1576" s="36"/>
      <c r="AA1576" s="36"/>
      <c r="AB1576" s="36"/>
      <c r="AC1576" s="36"/>
      <c r="AD1576" s="36"/>
      <c r="AE1576" s="36"/>
      <c r="AT1576" s="19" t="s">
        <v>276</v>
      </c>
      <c r="AU1576" s="19" t="s">
        <v>82</v>
      </c>
    </row>
    <row r="1577" spans="1:65" s="13" customFormat="1" x14ac:dyDescent="0.2">
      <c r="B1577" s="212"/>
      <c r="C1577" s="213"/>
      <c r="D1577" s="208" t="s">
        <v>278</v>
      </c>
      <c r="E1577" s="214" t="s">
        <v>21</v>
      </c>
      <c r="F1577" s="215" t="s">
        <v>1909</v>
      </c>
      <c r="G1577" s="213"/>
      <c r="H1577" s="214" t="s">
        <v>21</v>
      </c>
      <c r="I1577" s="216"/>
      <c r="J1577" s="213"/>
      <c r="K1577" s="213"/>
      <c r="L1577" s="217"/>
      <c r="M1577" s="218"/>
      <c r="N1577" s="219"/>
      <c r="O1577" s="219"/>
      <c r="P1577" s="219"/>
      <c r="Q1577" s="219"/>
      <c r="R1577" s="219"/>
      <c r="S1577" s="219"/>
      <c r="T1577" s="220"/>
      <c r="AT1577" s="221" t="s">
        <v>278</v>
      </c>
      <c r="AU1577" s="221" t="s">
        <v>82</v>
      </c>
      <c r="AV1577" s="13" t="s">
        <v>80</v>
      </c>
      <c r="AW1577" s="13" t="s">
        <v>35</v>
      </c>
      <c r="AX1577" s="13" t="s">
        <v>73</v>
      </c>
      <c r="AY1577" s="221" t="s">
        <v>267</v>
      </c>
    </row>
    <row r="1578" spans="1:65" s="14" customFormat="1" x14ac:dyDescent="0.2">
      <c r="B1578" s="222"/>
      <c r="C1578" s="223"/>
      <c r="D1578" s="208" t="s">
        <v>278</v>
      </c>
      <c r="E1578" s="224" t="s">
        <v>21</v>
      </c>
      <c r="F1578" s="225" t="s">
        <v>80</v>
      </c>
      <c r="G1578" s="223"/>
      <c r="H1578" s="226">
        <v>1</v>
      </c>
      <c r="I1578" s="227"/>
      <c r="J1578" s="223"/>
      <c r="K1578" s="223"/>
      <c r="L1578" s="228"/>
      <c r="M1578" s="229"/>
      <c r="N1578" s="230"/>
      <c r="O1578" s="230"/>
      <c r="P1578" s="230"/>
      <c r="Q1578" s="230"/>
      <c r="R1578" s="230"/>
      <c r="S1578" s="230"/>
      <c r="T1578" s="231"/>
      <c r="AT1578" s="232" t="s">
        <v>278</v>
      </c>
      <c r="AU1578" s="232" t="s">
        <v>82</v>
      </c>
      <c r="AV1578" s="14" t="s">
        <v>82</v>
      </c>
      <c r="AW1578" s="14" t="s">
        <v>35</v>
      </c>
      <c r="AX1578" s="14" t="s">
        <v>80</v>
      </c>
      <c r="AY1578" s="232" t="s">
        <v>267</v>
      </c>
    </row>
    <row r="1579" spans="1:65" s="2" customFormat="1" ht="21.75" customHeight="1" x14ac:dyDescent="0.2">
      <c r="A1579" s="36"/>
      <c r="B1579" s="37"/>
      <c r="C1579" s="195" t="s">
        <v>1915</v>
      </c>
      <c r="D1579" s="195" t="s">
        <v>269</v>
      </c>
      <c r="E1579" s="196" t="s">
        <v>1916</v>
      </c>
      <c r="F1579" s="197" t="s">
        <v>1917</v>
      </c>
      <c r="G1579" s="198" t="s">
        <v>545</v>
      </c>
      <c r="H1579" s="199">
        <v>20.5</v>
      </c>
      <c r="I1579" s="200"/>
      <c r="J1579" s="201">
        <f>ROUND(I1579*H1579,2)</f>
        <v>0</v>
      </c>
      <c r="K1579" s="197" t="s">
        <v>273</v>
      </c>
      <c r="L1579" s="41"/>
      <c r="M1579" s="202" t="s">
        <v>21</v>
      </c>
      <c r="N1579" s="203" t="s">
        <v>44</v>
      </c>
      <c r="O1579" s="66"/>
      <c r="P1579" s="204">
        <f>O1579*H1579</f>
        <v>0</v>
      </c>
      <c r="Q1579" s="204">
        <v>0</v>
      </c>
      <c r="R1579" s="204">
        <f>Q1579*H1579</f>
        <v>0</v>
      </c>
      <c r="S1579" s="204">
        <v>0</v>
      </c>
      <c r="T1579" s="205">
        <f>S1579*H1579</f>
        <v>0</v>
      </c>
      <c r="U1579" s="36"/>
      <c r="V1579" s="36"/>
      <c r="W1579" s="36"/>
      <c r="X1579" s="36"/>
      <c r="Y1579" s="36"/>
      <c r="Z1579" s="36"/>
      <c r="AA1579" s="36"/>
      <c r="AB1579" s="36"/>
      <c r="AC1579" s="36"/>
      <c r="AD1579" s="36"/>
      <c r="AE1579" s="36"/>
      <c r="AR1579" s="206" t="s">
        <v>441</v>
      </c>
      <c r="AT1579" s="206" t="s">
        <v>269</v>
      </c>
      <c r="AU1579" s="206" t="s">
        <v>82</v>
      </c>
      <c r="AY1579" s="19" t="s">
        <v>267</v>
      </c>
      <c r="BE1579" s="207">
        <f>IF(N1579="základní",J1579,0)</f>
        <v>0</v>
      </c>
      <c r="BF1579" s="207">
        <f>IF(N1579="snížená",J1579,0)</f>
        <v>0</v>
      </c>
      <c r="BG1579" s="207">
        <f>IF(N1579="zákl. přenesená",J1579,0)</f>
        <v>0</v>
      </c>
      <c r="BH1579" s="207">
        <f>IF(N1579="sníž. přenesená",J1579,0)</f>
        <v>0</v>
      </c>
      <c r="BI1579" s="207">
        <f>IF(N1579="nulová",J1579,0)</f>
        <v>0</v>
      </c>
      <c r="BJ1579" s="19" t="s">
        <v>80</v>
      </c>
      <c r="BK1579" s="207">
        <f>ROUND(I1579*H1579,2)</f>
        <v>0</v>
      </c>
      <c r="BL1579" s="19" t="s">
        <v>441</v>
      </c>
      <c r="BM1579" s="206" t="s">
        <v>1918</v>
      </c>
    </row>
    <row r="1580" spans="1:65" s="2" customFormat="1" ht="58.5" x14ac:dyDescent="0.2">
      <c r="A1580" s="36"/>
      <c r="B1580" s="37"/>
      <c r="C1580" s="38"/>
      <c r="D1580" s="208" t="s">
        <v>276</v>
      </c>
      <c r="E1580" s="38"/>
      <c r="F1580" s="209" t="s">
        <v>1919</v>
      </c>
      <c r="G1580" s="38"/>
      <c r="H1580" s="38"/>
      <c r="I1580" s="118"/>
      <c r="J1580" s="38"/>
      <c r="K1580" s="38"/>
      <c r="L1580" s="41"/>
      <c r="M1580" s="210"/>
      <c r="N1580" s="211"/>
      <c r="O1580" s="66"/>
      <c r="P1580" s="66"/>
      <c r="Q1580" s="66"/>
      <c r="R1580" s="66"/>
      <c r="S1580" s="66"/>
      <c r="T1580" s="67"/>
      <c r="U1580" s="36"/>
      <c r="V1580" s="36"/>
      <c r="W1580" s="36"/>
      <c r="X1580" s="36"/>
      <c r="Y1580" s="36"/>
      <c r="Z1580" s="36"/>
      <c r="AA1580" s="36"/>
      <c r="AB1580" s="36"/>
      <c r="AC1580" s="36"/>
      <c r="AD1580" s="36"/>
      <c r="AE1580" s="36"/>
      <c r="AT1580" s="19" t="s">
        <v>276</v>
      </c>
      <c r="AU1580" s="19" t="s">
        <v>82</v>
      </c>
    </row>
    <row r="1581" spans="1:65" s="13" customFormat="1" x14ac:dyDescent="0.2">
      <c r="B1581" s="212"/>
      <c r="C1581" s="213"/>
      <c r="D1581" s="208" t="s">
        <v>278</v>
      </c>
      <c r="E1581" s="214" t="s">
        <v>21</v>
      </c>
      <c r="F1581" s="215" t="s">
        <v>1920</v>
      </c>
      <c r="G1581" s="213"/>
      <c r="H1581" s="214" t="s">
        <v>21</v>
      </c>
      <c r="I1581" s="216"/>
      <c r="J1581" s="213"/>
      <c r="K1581" s="213"/>
      <c r="L1581" s="217"/>
      <c r="M1581" s="218"/>
      <c r="N1581" s="219"/>
      <c r="O1581" s="219"/>
      <c r="P1581" s="219"/>
      <c r="Q1581" s="219"/>
      <c r="R1581" s="219"/>
      <c r="S1581" s="219"/>
      <c r="T1581" s="220"/>
      <c r="AT1581" s="221" t="s">
        <v>278</v>
      </c>
      <c r="AU1581" s="221" t="s">
        <v>82</v>
      </c>
      <c r="AV1581" s="13" t="s">
        <v>80</v>
      </c>
      <c r="AW1581" s="13" t="s">
        <v>35</v>
      </c>
      <c r="AX1581" s="13" t="s">
        <v>73</v>
      </c>
      <c r="AY1581" s="221" t="s">
        <v>267</v>
      </c>
    </row>
    <row r="1582" spans="1:65" s="14" customFormat="1" x14ac:dyDescent="0.2">
      <c r="B1582" s="222"/>
      <c r="C1582" s="223"/>
      <c r="D1582" s="208" t="s">
        <v>278</v>
      </c>
      <c r="E1582" s="224" t="s">
        <v>21</v>
      </c>
      <c r="F1582" s="225" t="s">
        <v>1883</v>
      </c>
      <c r="G1582" s="223"/>
      <c r="H1582" s="226">
        <v>20.5</v>
      </c>
      <c r="I1582" s="227"/>
      <c r="J1582" s="223"/>
      <c r="K1582" s="223"/>
      <c r="L1582" s="228"/>
      <c r="M1582" s="229"/>
      <c r="N1582" s="230"/>
      <c r="O1582" s="230"/>
      <c r="P1582" s="230"/>
      <c r="Q1582" s="230"/>
      <c r="R1582" s="230"/>
      <c r="S1582" s="230"/>
      <c r="T1582" s="231"/>
      <c r="AT1582" s="232" t="s">
        <v>278</v>
      </c>
      <c r="AU1582" s="232" t="s">
        <v>82</v>
      </c>
      <c r="AV1582" s="14" t="s">
        <v>82</v>
      </c>
      <c r="AW1582" s="14" t="s">
        <v>35</v>
      </c>
      <c r="AX1582" s="14" t="s">
        <v>80</v>
      </c>
      <c r="AY1582" s="232" t="s">
        <v>267</v>
      </c>
    </row>
    <row r="1583" spans="1:65" s="2" customFormat="1" ht="16.5" customHeight="1" x14ac:dyDescent="0.2">
      <c r="A1583" s="36"/>
      <c r="B1583" s="37"/>
      <c r="C1583" s="255" t="s">
        <v>1921</v>
      </c>
      <c r="D1583" s="255" t="s">
        <v>751</v>
      </c>
      <c r="E1583" s="256" t="s">
        <v>1922</v>
      </c>
      <c r="F1583" s="257" t="s">
        <v>1923</v>
      </c>
      <c r="G1583" s="258" t="s">
        <v>296</v>
      </c>
      <c r="H1583" s="259">
        <v>20.5</v>
      </c>
      <c r="I1583" s="260"/>
      <c r="J1583" s="261">
        <f>ROUND(I1583*H1583,2)</f>
        <v>0</v>
      </c>
      <c r="K1583" s="257" t="s">
        <v>273</v>
      </c>
      <c r="L1583" s="262"/>
      <c r="M1583" s="263" t="s">
        <v>21</v>
      </c>
      <c r="N1583" s="264" t="s">
        <v>44</v>
      </c>
      <c r="O1583" s="66"/>
      <c r="P1583" s="204">
        <f>O1583*H1583</f>
        <v>0</v>
      </c>
      <c r="Q1583" s="204">
        <v>1E-3</v>
      </c>
      <c r="R1583" s="204">
        <f>Q1583*H1583</f>
        <v>2.0500000000000001E-2</v>
      </c>
      <c r="S1583" s="204">
        <v>0</v>
      </c>
      <c r="T1583" s="205">
        <f>S1583*H1583</f>
        <v>0</v>
      </c>
      <c r="U1583" s="36"/>
      <c r="V1583" s="36"/>
      <c r="W1583" s="36"/>
      <c r="X1583" s="36"/>
      <c r="Y1583" s="36"/>
      <c r="Z1583" s="36"/>
      <c r="AA1583" s="36"/>
      <c r="AB1583" s="36"/>
      <c r="AC1583" s="36"/>
      <c r="AD1583" s="36"/>
      <c r="AE1583" s="36"/>
      <c r="AR1583" s="206" t="s">
        <v>696</v>
      </c>
      <c r="AT1583" s="206" t="s">
        <v>751</v>
      </c>
      <c r="AU1583" s="206" t="s">
        <v>82</v>
      </c>
      <c r="AY1583" s="19" t="s">
        <v>267</v>
      </c>
      <c r="BE1583" s="207">
        <f>IF(N1583="základní",J1583,0)</f>
        <v>0</v>
      </c>
      <c r="BF1583" s="207">
        <f>IF(N1583="snížená",J1583,0)</f>
        <v>0</v>
      </c>
      <c r="BG1583" s="207">
        <f>IF(N1583="zákl. přenesená",J1583,0)</f>
        <v>0</v>
      </c>
      <c r="BH1583" s="207">
        <f>IF(N1583="sníž. přenesená",J1583,0)</f>
        <v>0</v>
      </c>
      <c r="BI1583" s="207">
        <f>IF(N1583="nulová",J1583,0)</f>
        <v>0</v>
      </c>
      <c r="BJ1583" s="19" t="s">
        <v>80</v>
      </c>
      <c r="BK1583" s="207">
        <f>ROUND(I1583*H1583,2)</f>
        <v>0</v>
      </c>
      <c r="BL1583" s="19" t="s">
        <v>441</v>
      </c>
      <c r="BM1583" s="206" t="s">
        <v>1924</v>
      </c>
    </row>
    <row r="1584" spans="1:65" s="13" customFormat="1" x14ac:dyDescent="0.2">
      <c r="B1584" s="212"/>
      <c r="C1584" s="213"/>
      <c r="D1584" s="208" t="s">
        <v>278</v>
      </c>
      <c r="E1584" s="214" t="s">
        <v>21</v>
      </c>
      <c r="F1584" s="215" t="s">
        <v>1925</v>
      </c>
      <c r="G1584" s="213"/>
      <c r="H1584" s="214" t="s">
        <v>21</v>
      </c>
      <c r="I1584" s="216"/>
      <c r="J1584" s="213"/>
      <c r="K1584" s="213"/>
      <c r="L1584" s="217"/>
      <c r="M1584" s="218"/>
      <c r="N1584" s="219"/>
      <c r="O1584" s="219"/>
      <c r="P1584" s="219"/>
      <c r="Q1584" s="219"/>
      <c r="R1584" s="219"/>
      <c r="S1584" s="219"/>
      <c r="T1584" s="220"/>
      <c r="AT1584" s="221" t="s">
        <v>278</v>
      </c>
      <c r="AU1584" s="221" t="s">
        <v>82</v>
      </c>
      <c r="AV1584" s="13" t="s">
        <v>80</v>
      </c>
      <c r="AW1584" s="13" t="s">
        <v>35</v>
      </c>
      <c r="AX1584" s="13" t="s">
        <v>73</v>
      </c>
      <c r="AY1584" s="221" t="s">
        <v>267</v>
      </c>
    </row>
    <row r="1585" spans="1:65" s="13" customFormat="1" x14ac:dyDescent="0.2">
      <c r="B1585" s="212"/>
      <c r="C1585" s="213"/>
      <c r="D1585" s="208" t="s">
        <v>278</v>
      </c>
      <c r="E1585" s="214" t="s">
        <v>21</v>
      </c>
      <c r="F1585" s="215" t="s">
        <v>1920</v>
      </c>
      <c r="G1585" s="213"/>
      <c r="H1585" s="214" t="s">
        <v>21</v>
      </c>
      <c r="I1585" s="216"/>
      <c r="J1585" s="213"/>
      <c r="K1585" s="213"/>
      <c r="L1585" s="217"/>
      <c r="M1585" s="218"/>
      <c r="N1585" s="219"/>
      <c r="O1585" s="219"/>
      <c r="P1585" s="219"/>
      <c r="Q1585" s="219"/>
      <c r="R1585" s="219"/>
      <c r="S1585" s="219"/>
      <c r="T1585" s="220"/>
      <c r="AT1585" s="221" t="s">
        <v>278</v>
      </c>
      <c r="AU1585" s="221" t="s">
        <v>82</v>
      </c>
      <c r="AV1585" s="13" t="s">
        <v>80</v>
      </c>
      <c r="AW1585" s="13" t="s">
        <v>35</v>
      </c>
      <c r="AX1585" s="13" t="s">
        <v>73</v>
      </c>
      <c r="AY1585" s="221" t="s">
        <v>267</v>
      </c>
    </row>
    <row r="1586" spans="1:65" s="14" customFormat="1" x14ac:dyDescent="0.2">
      <c r="B1586" s="222"/>
      <c r="C1586" s="223"/>
      <c r="D1586" s="208" t="s">
        <v>278</v>
      </c>
      <c r="E1586" s="224" t="s">
        <v>21</v>
      </c>
      <c r="F1586" s="225" t="s">
        <v>1883</v>
      </c>
      <c r="G1586" s="223"/>
      <c r="H1586" s="226">
        <v>20.5</v>
      </c>
      <c r="I1586" s="227"/>
      <c r="J1586" s="223"/>
      <c r="K1586" s="223"/>
      <c r="L1586" s="228"/>
      <c r="M1586" s="229"/>
      <c r="N1586" s="230"/>
      <c r="O1586" s="230"/>
      <c r="P1586" s="230"/>
      <c r="Q1586" s="230"/>
      <c r="R1586" s="230"/>
      <c r="S1586" s="230"/>
      <c r="T1586" s="231"/>
      <c r="AT1586" s="232" t="s">
        <v>278</v>
      </c>
      <c r="AU1586" s="232" t="s">
        <v>82</v>
      </c>
      <c r="AV1586" s="14" t="s">
        <v>82</v>
      </c>
      <c r="AW1586" s="14" t="s">
        <v>35</v>
      </c>
      <c r="AX1586" s="14" t="s">
        <v>80</v>
      </c>
      <c r="AY1586" s="232" t="s">
        <v>267</v>
      </c>
    </row>
    <row r="1587" spans="1:65" s="2" customFormat="1" ht="16.5" customHeight="1" x14ac:dyDescent="0.2">
      <c r="A1587" s="36"/>
      <c r="B1587" s="37"/>
      <c r="C1587" s="195" t="s">
        <v>1926</v>
      </c>
      <c r="D1587" s="195" t="s">
        <v>269</v>
      </c>
      <c r="E1587" s="196" t="s">
        <v>1927</v>
      </c>
      <c r="F1587" s="197" t="s">
        <v>1928</v>
      </c>
      <c r="G1587" s="198" t="s">
        <v>545</v>
      </c>
      <c r="H1587" s="199">
        <v>1</v>
      </c>
      <c r="I1587" s="200"/>
      <c r="J1587" s="201">
        <f t="shared" ref="J1587:J1611" si="0">ROUND(I1587*H1587,2)</f>
        <v>0</v>
      </c>
      <c r="K1587" s="197" t="s">
        <v>21</v>
      </c>
      <c r="L1587" s="41"/>
      <c r="M1587" s="202" t="s">
        <v>21</v>
      </c>
      <c r="N1587" s="203" t="s">
        <v>44</v>
      </c>
      <c r="O1587" s="66"/>
      <c r="P1587" s="204">
        <f t="shared" ref="P1587:P1611" si="1">O1587*H1587</f>
        <v>0</v>
      </c>
      <c r="Q1587" s="204">
        <v>0.08</v>
      </c>
      <c r="R1587" s="204">
        <f t="shared" ref="R1587:R1611" si="2">Q1587*H1587</f>
        <v>0.08</v>
      </c>
      <c r="S1587" s="204">
        <v>0</v>
      </c>
      <c r="T1587" s="205">
        <f t="shared" ref="T1587:T1611" si="3">S1587*H1587</f>
        <v>0</v>
      </c>
      <c r="U1587" s="36"/>
      <c r="V1587" s="36"/>
      <c r="W1587" s="36"/>
      <c r="X1587" s="36"/>
      <c r="Y1587" s="36"/>
      <c r="Z1587" s="36"/>
      <c r="AA1587" s="36"/>
      <c r="AB1587" s="36"/>
      <c r="AC1587" s="36"/>
      <c r="AD1587" s="36"/>
      <c r="AE1587" s="36"/>
      <c r="AR1587" s="206" t="s">
        <v>441</v>
      </c>
      <c r="AT1587" s="206" t="s">
        <v>269</v>
      </c>
      <c r="AU1587" s="206" t="s">
        <v>82</v>
      </c>
      <c r="AY1587" s="19" t="s">
        <v>267</v>
      </c>
      <c r="BE1587" s="207">
        <f t="shared" ref="BE1587:BE1611" si="4">IF(N1587="základní",J1587,0)</f>
        <v>0</v>
      </c>
      <c r="BF1587" s="207">
        <f t="shared" ref="BF1587:BF1611" si="5">IF(N1587="snížená",J1587,0)</f>
        <v>0</v>
      </c>
      <c r="BG1587" s="207">
        <f t="shared" ref="BG1587:BG1611" si="6">IF(N1587="zákl. přenesená",J1587,0)</f>
        <v>0</v>
      </c>
      <c r="BH1587" s="207">
        <f t="shared" ref="BH1587:BH1611" si="7">IF(N1587="sníž. přenesená",J1587,0)</f>
        <v>0</v>
      </c>
      <c r="BI1587" s="207">
        <f t="shared" ref="BI1587:BI1611" si="8">IF(N1587="nulová",J1587,0)</f>
        <v>0</v>
      </c>
      <c r="BJ1587" s="19" t="s">
        <v>80</v>
      </c>
      <c r="BK1587" s="207">
        <f t="shared" ref="BK1587:BK1611" si="9">ROUND(I1587*H1587,2)</f>
        <v>0</v>
      </c>
      <c r="BL1587" s="19" t="s">
        <v>441</v>
      </c>
      <c r="BM1587" s="206" t="s">
        <v>1929</v>
      </c>
    </row>
    <row r="1588" spans="1:65" s="2" customFormat="1" ht="16.5" customHeight="1" x14ac:dyDescent="0.2">
      <c r="A1588" s="36"/>
      <c r="B1588" s="37"/>
      <c r="C1588" s="195" t="s">
        <v>1930</v>
      </c>
      <c r="D1588" s="195" t="s">
        <v>269</v>
      </c>
      <c r="E1588" s="196" t="s">
        <v>1931</v>
      </c>
      <c r="F1588" s="197" t="s">
        <v>1928</v>
      </c>
      <c r="G1588" s="198" t="s">
        <v>545</v>
      </c>
      <c r="H1588" s="199">
        <v>1</v>
      </c>
      <c r="I1588" s="200"/>
      <c r="J1588" s="201">
        <f t="shared" si="0"/>
        <v>0</v>
      </c>
      <c r="K1588" s="197" t="s">
        <v>21</v>
      </c>
      <c r="L1588" s="41"/>
      <c r="M1588" s="202" t="s">
        <v>21</v>
      </c>
      <c r="N1588" s="203" t="s">
        <v>44</v>
      </c>
      <c r="O1588" s="66"/>
      <c r="P1588" s="204">
        <f t="shared" si="1"/>
        <v>0</v>
      </c>
      <c r="Q1588" s="204">
        <v>0.08</v>
      </c>
      <c r="R1588" s="204">
        <f t="shared" si="2"/>
        <v>0.08</v>
      </c>
      <c r="S1588" s="204">
        <v>0</v>
      </c>
      <c r="T1588" s="205">
        <f t="shared" si="3"/>
        <v>0</v>
      </c>
      <c r="U1588" s="36"/>
      <c r="V1588" s="36"/>
      <c r="W1588" s="36"/>
      <c r="X1588" s="36"/>
      <c r="Y1588" s="36"/>
      <c r="Z1588" s="36"/>
      <c r="AA1588" s="36"/>
      <c r="AB1588" s="36"/>
      <c r="AC1588" s="36"/>
      <c r="AD1588" s="36"/>
      <c r="AE1588" s="36"/>
      <c r="AR1588" s="206" t="s">
        <v>441</v>
      </c>
      <c r="AT1588" s="206" t="s">
        <v>269</v>
      </c>
      <c r="AU1588" s="206" t="s">
        <v>82</v>
      </c>
      <c r="AY1588" s="19" t="s">
        <v>267</v>
      </c>
      <c r="BE1588" s="207">
        <f t="shared" si="4"/>
        <v>0</v>
      </c>
      <c r="BF1588" s="207">
        <f t="shared" si="5"/>
        <v>0</v>
      </c>
      <c r="BG1588" s="207">
        <f t="shared" si="6"/>
        <v>0</v>
      </c>
      <c r="BH1588" s="207">
        <f t="shared" si="7"/>
        <v>0</v>
      </c>
      <c r="BI1588" s="207">
        <f t="shared" si="8"/>
        <v>0</v>
      </c>
      <c r="BJ1588" s="19" t="s">
        <v>80</v>
      </c>
      <c r="BK1588" s="207">
        <f t="shared" si="9"/>
        <v>0</v>
      </c>
      <c r="BL1588" s="19" t="s">
        <v>441</v>
      </c>
      <c r="BM1588" s="206" t="s">
        <v>1932</v>
      </c>
    </row>
    <row r="1589" spans="1:65" s="2" customFormat="1" ht="16.5" customHeight="1" x14ac:dyDescent="0.2">
      <c r="A1589" s="36"/>
      <c r="B1589" s="37"/>
      <c r="C1589" s="195" t="s">
        <v>1933</v>
      </c>
      <c r="D1589" s="195" t="s">
        <v>269</v>
      </c>
      <c r="E1589" s="196" t="s">
        <v>1934</v>
      </c>
      <c r="F1589" s="197" t="s">
        <v>1935</v>
      </c>
      <c r="G1589" s="198" t="s">
        <v>545</v>
      </c>
      <c r="H1589" s="199">
        <v>1</v>
      </c>
      <c r="I1589" s="200"/>
      <c r="J1589" s="201">
        <f t="shared" si="0"/>
        <v>0</v>
      </c>
      <c r="K1589" s="197" t="s">
        <v>21</v>
      </c>
      <c r="L1589" s="41"/>
      <c r="M1589" s="202" t="s">
        <v>21</v>
      </c>
      <c r="N1589" s="203" t="s">
        <v>44</v>
      </c>
      <c r="O1589" s="66"/>
      <c r="P1589" s="204">
        <f t="shared" si="1"/>
        <v>0</v>
      </c>
      <c r="Q1589" s="204">
        <v>0.08</v>
      </c>
      <c r="R1589" s="204">
        <f t="shared" si="2"/>
        <v>0.08</v>
      </c>
      <c r="S1589" s="204">
        <v>0</v>
      </c>
      <c r="T1589" s="205">
        <f t="shared" si="3"/>
        <v>0</v>
      </c>
      <c r="U1589" s="36"/>
      <c r="V1589" s="36"/>
      <c r="W1589" s="36"/>
      <c r="X1589" s="36"/>
      <c r="Y1589" s="36"/>
      <c r="Z1589" s="36"/>
      <c r="AA1589" s="36"/>
      <c r="AB1589" s="36"/>
      <c r="AC1589" s="36"/>
      <c r="AD1589" s="36"/>
      <c r="AE1589" s="36"/>
      <c r="AR1589" s="206" t="s">
        <v>441</v>
      </c>
      <c r="AT1589" s="206" t="s">
        <v>269</v>
      </c>
      <c r="AU1589" s="206" t="s">
        <v>82</v>
      </c>
      <c r="AY1589" s="19" t="s">
        <v>267</v>
      </c>
      <c r="BE1589" s="207">
        <f t="shared" si="4"/>
        <v>0</v>
      </c>
      <c r="BF1589" s="207">
        <f t="shared" si="5"/>
        <v>0</v>
      </c>
      <c r="BG1589" s="207">
        <f t="shared" si="6"/>
        <v>0</v>
      </c>
      <c r="BH1589" s="207">
        <f t="shared" si="7"/>
        <v>0</v>
      </c>
      <c r="BI1589" s="207">
        <f t="shared" si="8"/>
        <v>0</v>
      </c>
      <c r="BJ1589" s="19" t="s">
        <v>80</v>
      </c>
      <c r="BK1589" s="207">
        <f t="shared" si="9"/>
        <v>0</v>
      </c>
      <c r="BL1589" s="19" t="s">
        <v>441</v>
      </c>
      <c r="BM1589" s="206" t="s">
        <v>1936</v>
      </c>
    </row>
    <row r="1590" spans="1:65" s="2" customFormat="1" ht="16.5" customHeight="1" x14ac:dyDescent="0.2">
      <c r="A1590" s="36"/>
      <c r="B1590" s="37"/>
      <c r="C1590" s="195" t="s">
        <v>1937</v>
      </c>
      <c r="D1590" s="195" t="s">
        <v>269</v>
      </c>
      <c r="E1590" s="196" t="s">
        <v>1938</v>
      </c>
      <c r="F1590" s="197" t="s">
        <v>1939</v>
      </c>
      <c r="G1590" s="198" t="s">
        <v>545</v>
      </c>
      <c r="H1590" s="199">
        <v>1</v>
      </c>
      <c r="I1590" s="200"/>
      <c r="J1590" s="201">
        <f t="shared" si="0"/>
        <v>0</v>
      </c>
      <c r="K1590" s="197" t="s">
        <v>21</v>
      </c>
      <c r="L1590" s="41"/>
      <c r="M1590" s="202" t="s">
        <v>21</v>
      </c>
      <c r="N1590" s="203" t="s">
        <v>44</v>
      </c>
      <c r="O1590" s="66"/>
      <c r="P1590" s="204">
        <f t="shared" si="1"/>
        <v>0</v>
      </c>
      <c r="Q1590" s="204">
        <v>0.03</v>
      </c>
      <c r="R1590" s="204">
        <f t="shared" si="2"/>
        <v>0.03</v>
      </c>
      <c r="S1590" s="204">
        <v>0</v>
      </c>
      <c r="T1590" s="205">
        <f t="shared" si="3"/>
        <v>0</v>
      </c>
      <c r="U1590" s="36"/>
      <c r="V1590" s="36"/>
      <c r="W1590" s="36"/>
      <c r="X1590" s="36"/>
      <c r="Y1590" s="36"/>
      <c r="Z1590" s="36"/>
      <c r="AA1590" s="36"/>
      <c r="AB1590" s="36"/>
      <c r="AC1590" s="36"/>
      <c r="AD1590" s="36"/>
      <c r="AE1590" s="36"/>
      <c r="AR1590" s="206" t="s">
        <v>441</v>
      </c>
      <c r="AT1590" s="206" t="s">
        <v>269</v>
      </c>
      <c r="AU1590" s="206" t="s">
        <v>82</v>
      </c>
      <c r="AY1590" s="19" t="s">
        <v>267</v>
      </c>
      <c r="BE1590" s="207">
        <f t="shared" si="4"/>
        <v>0</v>
      </c>
      <c r="BF1590" s="207">
        <f t="shared" si="5"/>
        <v>0</v>
      </c>
      <c r="BG1590" s="207">
        <f t="shared" si="6"/>
        <v>0</v>
      </c>
      <c r="BH1590" s="207">
        <f t="shared" si="7"/>
        <v>0</v>
      </c>
      <c r="BI1590" s="207">
        <f t="shared" si="8"/>
        <v>0</v>
      </c>
      <c r="BJ1590" s="19" t="s">
        <v>80</v>
      </c>
      <c r="BK1590" s="207">
        <f t="shared" si="9"/>
        <v>0</v>
      </c>
      <c r="BL1590" s="19" t="s">
        <v>441</v>
      </c>
      <c r="BM1590" s="206" t="s">
        <v>1940</v>
      </c>
    </row>
    <row r="1591" spans="1:65" s="2" customFormat="1" ht="16.5" customHeight="1" x14ac:dyDescent="0.2">
      <c r="A1591" s="36"/>
      <c r="B1591" s="37"/>
      <c r="C1591" s="195" t="s">
        <v>1941</v>
      </c>
      <c r="D1591" s="195" t="s">
        <v>269</v>
      </c>
      <c r="E1591" s="196" t="s">
        <v>1942</v>
      </c>
      <c r="F1591" s="197" t="s">
        <v>1943</v>
      </c>
      <c r="G1591" s="198" t="s">
        <v>545</v>
      </c>
      <c r="H1591" s="199">
        <v>1</v>
      </c>
      <c r="I1591" s="200"/>
      <c r="J1591" s="201">
        <f t="shared" si="0"/>
        <v>0</v>
      </c>
      <c r="K1591" s="197" t="s">
        <v>21</v>
      </c>
      <c r="L1591" s="41"/>
      <c r="M1591" s="202" t="s">
        <v>21</v>
      </c>
      <c r="N1591" s="203" t="s">
        <v>44</v>
      </c>
      <c r="O1591" s="66"/>
      <c r="P1591" s="204">
        <f t="shared" si="1"/>
        <v>0</v>
      </c>
      <c r="Q1591" s="204">
        <v>0.03</v>
      </c>
      <c r="R1591" s="204">
        <f t="shared" si="2"/>
        <v>0.03</v>
      </c>
      <c r="S1591" s="204">
        <v>0</v>
      </c>
      <c r="T1591" s="205">
        <f t="shared" si="3"/>
        <v>0</v>
      </c>
      <c r="U1591" s="36"/>
      <c r="V1591" s="36"/>
      <c r="W1591" s="36"/>
      <c r="X1591" s="36"/>
      <c r="Y1591" s="36"/>
      <c r="Z1591" s="36"/>
      <c r="AA1591" s="36"/>
      <c r="AB1591" s="36"/>
      <c r="AC1591" s="36"/>
      <c r="AD1591" s="36"/>
      <c r="AE1591" s="36"/>
      <c r="AR1591" s="206" t="s">
        <v>441</v>
      </c>
      <c r="AT1591" s="206" t="s">
        <v>269</v>
      </c>
      <c r="AU1591" s="206" t="s">
        <v>82</v>
      </c>
      <c r="AY1591" s="19" t="s">
        <v>267</v>
      </c>
      <c r="BE1591" s="207">
        <f t="shared" si="4"/>
        <v>0</v>
      </c>
      <c r="BF1591" s="207">
        <f t="shared" si="5"/>
        <v>0</v>
      </c>
      <c r="BG1591" s="207">
        <f t="shared" si="6"/>
        <v>0</v>
      </c>
      <c r="BH1591" s="207">
        <f t="shared" si="7"/>
        <v>0</v>
      </c>
      <c r="BI1591" s="207">
        <f t="shared" si="8"/>
        <v>0</v>
      </c>
      <c r="BJ1591" s="19" t="s">
        <v>80</v>
      </c>
      <c r="BK1591" s="207">
        <f t="shared" si="9"/>
        <v>0</v>
      </c>
      <c r="BL1591" s="19" t="s">
        <v>441</v>
      </c>
      <c r="BM1591" s="206" t="s">
        <v>1944</v>
      </c>
    </row>
    <row r="1592" spans="1:65" s="2" customFormat="1" ht="16.5" customHeight="1" x14ac:dyDescent="0.2">
      <c r="A1592" s="36"/>
      <c r="B1592" s="37"/>
      <c r="C1592" s="195" t="s">
        <v>1945</v>
      </c>
      <c r="D1592" s="195" t="s">
        <v>269</v>
      </c>
      <c r="E1592" s="196" t="s">
        <v>1946</v>
      </c>
      <c r="F1592" s="197" t="s">
        <v>1943</v>
      </c>
      <c r="G1592" s="198" t="s">
        <v>545</v>
      </c>
      <c r="H1592" s="199">
        <v>1</v>
      </c>
      <c r="I1592" s="200"/>
      <c r="J1592" s="201">
        <f t="shared" si="0"/>
        <v>0</v>
      </c>
      <c r="K1592" s="197" t="s">
        <v>21</v>
      </c>
      <c r="L1592" s="41"/>
      <c r="M1592" s="202" t="s">
        <v>21</v>
      </c>
      <c r="N1592" s="203" t="s">
        <v>44</v>
      </c>
      <c r="O1592" s="66"/>
      <c r="P1592" s="204">
        <f t="shared" si="1"/>
        <v>0</v>
      </c>
      <c r="Q1592" s="204">
        <v>0.03</v>
      </c>
      <c r="R1592" s="204">
        <f t="shared" si="2"/>
        <v>0.03</v>
      </c>
      <c r="S1592" s="204">
        <v>0</v>
      </c>
      <c r="T1592" s="205">
        <f t="shared" si="3"/>
        <v>0</v>
      </c>
      <c r="U1592" s="36"/>
      <c r="V1592" s="36"/>
      <c r="W1592" s="36"/>
      <c r="X1592" s="36"/>
      <c r="Y1592" s="36"/>
      <c r="Z1592" s="36"/>
      <c r="AA1592" s="36"/>
      <c r="AB1592" s="36"/>
      <c r="AC1592" s="36"/>
      <c r="AD1592" s="36"/>
      <c r="AE1592" s="36"/>
      <c r="AR1592" s="206" t="s">
        <v>441</v>
      </c>
      <c r="AT1592" s="206" t="s">
        <v>269</v>
      </c>
      <c r="AU1592" s="206" t="s">
        <v>82</v>
      </c>
      <c r="AY1592" s="19" t="s">
        <v>267</v>
      </c>
      <c r="BE1592" s="207">
        <f t="shared" si="4"/>
        <v>0</v>
      </c>
      <c r="BF1592" s="207">
        <f t="shared" si="5"/>
        <v>0</v>
      </c>
      <c r="BG1592" s="207">
        <f t="shared" si="6"/>
        <v>0</v>
      </c>
      <c r="BH1592" s="207">
        <f t="shared" si="7"/>
        <v>0</v>
      </c>
      <c r="BI1592" s="207">
        <f t="shared" si="8"/>
        <v>0</v>
      </c>
      <c r="BJ1592" s="19" t="s">
        <v>80</v>
      </c>
      <c r="BK1592" s="207">
        <f t="shared" si="9"/>
        <v>0</v>
      </c>
      <c r="BL1592" s="19" t="s">
        <v>441</v>
      </c>
      <c r="BM1592" s="206" t="s">
        <v>1947</v>
      </c>
    </row>
    <row r="1593" spans="1:65" s="2" customFormat="1" ht="16.5" customHeight="1" x14ac:dyDescent="0.2">
      <c r="A1593" s="36"/>
      <c r="B1593" s="37"/>
      <c r="C1593" s="195" t="s">
        <v>1948</v>
      </c>
      <c r="D1593" s="195" t="s">
        <v>269</v>
      </c>
      <c r="E1593" s="196" t="s">
        <v>1949</v>
      </c>
      <c r="F1593" s="197" t="s">
        <v>1939</v>
      </c>
      <c r="G1593" s="198" t="s">
        <v>545</v>
      </c>
      <c r="H1593" s="199">
        <v>1</v>
      </c>
      <c r="I1593" s="200"/>
      <c r="J1593" s="201">
        <f t="shared" si="0"/>
        <v>0</v>
      </c>
      <c r="K1593" s="197" t="s">
        <v>21</v>
      </c>
      <c r="L1593" s="41"/>
      <c r="M1593" s="202" t="s">
        <v>21</v>
      </c>
      <c r="N1593" s="203" t="s">
        <v>44</v>
      </c>
      <c r="O1593" s="66"/>
      <c r="P1593" s="204">
        <f t="shared" si="1"/>
        <v>0</v>
      </c>
      <c r="Q1593" s="204">
        <v>0.03</v>
      </c>
      <c r="R1593" s="204">
        <f t="shared" si="2"/>
        <v>0.03</v>
      </c>
      <c r="S1593" s="204">
        <v>0</v>
      </c>
      <c r="T1593" s="205">
        <f t="shared" si="3"/>
        <v>0</v>
      </c>
      <c r="U1593" s="36"/>
      <c r="V1593" s="36"/>
      <c r="W1593" s="36"/>
      <c r="X1593" s="36"/>
      <c r="Y1593" s="36"/>
      <c r="Z1593" s="36"/>
      <c r="AA1593" s="36"/>
      <c r="AB1593" s="36"/>
      <c r="AC1593" s="36"/>
      <c r="AD1593" s="36"/>
      <c r="AE1593" s="36"/>
      <c r="AR1593" s="206" t="s">
        <v>441</v>
      </c>
      <c r="AT1593" s="206" t="s">
        <v>269</v>
      </c>
      <c r="AU1593" s="206" t="s">
        <v>82</v>
      </c>
      <c r="AY1593" s="19" t="s">
        <v>267</v>
      </c>
      <c r="BE1593" s="207">
        <f t="shared" si="4"/>
        <v>0</v>
      </c>
      <c r="BF1593" s="207">
        <f t="shared" si="5"/>
        <v>0</v>
      </c>
      <c r="BG1593" s="207">
        <f t="shared" si="6"/>
        <v>0</v>
      </c>
      <c r="BH1593" s="207">
        <f t="shared" si="7"/>
        <v>0</v>
      </c>
      <c r="BI1593" s="207">
        <f t="shared" si="8"/>
        <v>0</v>
      </c>
      <c r="BJ1593" s="19" t="s">
        <v>80</v>
      </c>
      <c r="BK1593" s="207">
        <f t="shared" si="9"/>
        <v>0</v>
      </c>
      <c r="BL1593" s="19" t="s">
        <v>441</v>
      </c>
      <c r="BM1593" s="206" t="s">
        <v>1950</v>
      </c>
    </row>
    <row r="1594" spans="1:65" s="2" customFormat="1" ht="16.5" customHeight="1" x14ac:dyDescent="0.2">
      <c r="A1594" s="36"/>
      <c r="B1594" s="37"/>
      <c r="C1594" s="195" t="s">
        <v>1951</v>
      </c>
      <c r="D1594" s="195" t="s">
        <v>269</v>
      </c>
      <c r="E1594" s="196" t="s">
        <v>1952</v>
      </c>
      <c r="F1594" s="197" t="s">
        <v>1943</v>
      </c>
      <c r="G1594" s="198" t="s">
        <v>545</v>
      </c>
      <c r="H1594" s="199">
        <v>1</v>
      </c>
      <c r="I1594" s="200"/>
      <c r="J1594" s="201">
        <f t="shared" si="0"/>
        <v>0</v>
      </c>
      <c r="K1594" s="197" t="s">
        <v>21</v>
      </c>
      <c r="L1594" s="41"/>
      <c r="M1594" s="202" t="s">
        <v>21</v>
      </c>
      <c r="N1594" s="203" t="s">
        <v>44</v>
      </c>
      <c r="O1594" s="66"/>
      <c r="P1594" s="204">
        <f t="shared" si="1"/>
        <v>0</v>
      </c>
      <c r="Q1594" s="204">
        <v>0.03</v>
      </c>
      <c r="R1594" s="204">
        <f t="shared" si="2"/>
        <v>0.03</v>
      </c>
      <c r="S1594" s="204">
        <v>0</v>
      </c>
      <c r="T1594" s="205">
        <f t="shared" si="3"/>
        <v>0</v>
      </c>
      <c r="U1594" s="36"/>
      <c r="V1594" s="36"/>
      <c r="W1594" s="36"/>
      <c r="X1594" s="36"/>
      <c r="Y1594" s="36"/>
      <c r="Z1594" s="36"/>
      <c r="AA1594" s="36"/>
      <c r="AB1594" s="36"/>
      <c r="AC1594" s="36"/>
      <c r="AD1594" s="36"/>
      <c r="AE1594" s="36"/>
      <c r="AR1594" s="206" t="s">
        <v>441</v>
      </c>
      <c r="AT1594" s="206" t="s">
        <v>269</v>
      </c>
      <c r="AU1594" s="206" t="s">
        <v>82</v>
      </c>
      <c r="AY1594" s="19" t="s">
        <v>267</v>
      </c>
      <c r="BE1594" s="207">
        <f t="shared" si="4"/>
        <v>0</v>
      </c>
      <c r="BF1594" s="207">
        <f t="shared" si="5"/>
        <v>0</v>
      </c>
      <c r="BG1594" s="207">
        <f t="shared" si="6"/>
        <v>0</v>
      </c>
      <c r="BH1594" s="207">
        <f t="shared" si="7"/>
        <v>0</v>
      </c>
      <c r="BI1594" s="207">
        <f t="shared" si="8"/>
        <v>0</v>
      </c>
      <c r="BJ1594" s="19" t="s">
        <v>80</v>
      </c>
      <c r="BK1594" s="207">
        <f t="shared" si="9"/>
        <v>0</v>
      </c>
      <c r="BL1594" s="19" t="s">
        <v>441</v>
      </c>
      <c r="BM1594" s="206" t="s">
        <v>1953</v>
      </c>
    </row>
    <row r="1595" spans="1:65" s="2" customFormat="1" ht="16.5" customHeight="1" x14ac:dyDescent="0.2">
      <c r="A1595" s="36"/>
      <c r="B1595" s="37"/>
      <c r="C1595" s="195" t="s">
        <v>1954</v>
      </c>
      <c r="D1595" s="195" t="s">
        <v>269</v>
      </c>
      <c r="E1595" s="196" t="s">
        <v>1955</v>
      </c>
      <c r="F1595" s="197" t="s">
        <v>1943</v>
      </c>
      <c r="G1595" s="198" t="s">
        <v>545</v>
      </c>
      <c r="H1595" s="199">
        <v>1</v>
      </c>
      <c r="I1595" s="200"/>
      <c r="J1595" s="201">
        <f t="shared" si="0"/>
        <v>0</v>
      </c>
      <c r="K1595" s="197" t="s">
        <v>21</v>
      </c>
      <c r="L1595" s="41"/>
      <c r="M1595" s="202" t="s">
        <v>21</v>
      </c>
      <c r="N1595" s="203" t="s">
        <v>44</v>
      </c>
      <c r="O1595" s="66"/>
      <c r="P1595" s="204">
        <f t="shared" si="1"/>
        <v>0</v>
      </c>
      <c r="Q1595" s="204">
        <v>0.03</v>
      </c>
      <c r="R1595" s="204">
        <f t="shared" si="2"/>
        <v>0.03</v>
      </c>
      <c r="S1595" s="204">
        <v>0</v>
      </c>
      <c r="T1595" s="205">
        <f t="shared" si="3"/>
        <v>0</v>
      </c>
      <c r="U1595" s="36"/>
      <c r="V1595" s="36"/>
      <c r="W1595" s="36"/>
      <c r="X1595" s="36"/>
      <c r="Y1595" s="36"/>
      <c r="Z1595" s="36"/>
      <c r="AA1595" s="36"/>
      <c r="AB1595" s="36"/>
      <c r="AC1595" s="36"/>
      <c r="AD1595" s="36"/>
      <c r="AE1595" s="36"/>
      <c r="AR1595" s="206" t="s">
        <v>441</v>
      </c>
      <c r="AT1595" s="206" t="s">
        <v>269</v>
      </c>
      <c r="AU1595" s="206" t="s">
        <v>82</v>
      </c>
      <c r="AY1595" s="19" t="s">
        <v>267</v>
      </c>
      <c r="BE1595" s="207">
        <f t="shared" si="4"/>
        <v>0</v>
      </c>
      <c r="BF1595" s="207">
        <f t="shared" si="5"/>
        <v>0</v>
      </c>
      <c r="BG1595" s="207">
        <f t="shared" si="6"/>
        <v>0</v>
      </c>
      <c r="BH1595" s="207">
        <f t="shared" si="7"/>
        <v>0</v>
      </c>
      <c r="BI1595" s="207">
        <f t="shared" si="8"/>
        <v>0</v>
      </c>
      <c r="BJ1595" s="19" t="s">
        <v>80</v>
      </c>
      <c r="BK1595" s="207">
        <f t="shared" si="9"/>
        <v>0</v>
      </c>
      <c r="BL1595" s="19" t="s">
        <v>441</v>
      </c>
      <c r="BM1595" s="206" t="s">
        <v>1956</v>
      </c>
    </row>
    <row r="1596" spans="1:65" s="2" customFormat="1" ht="16.5" customHeight="1" x14ac:dyDescent="0.2">
      <c r="A1596" s="36"/>
      <c r="B1596" s="37"/>
      <c r="C1596" s="195" t="s">
        <v>1957</v>
      </c>
      <c r="D1596" s="195" t="s">
        <v>269</v>
      </c>
      <c r="E1596" s="196" t="s">
        <v>1958</v>
      </c>
      <c r="F1596" s="197" t="s">
        <v>1939</v>
      </c>
      <c r="G1596" s="198" t="s">
        <v>545</v>
      </c>
      <c r="H1596" s="199">
        <v>1</v>
      </c>
      <c r="I1596" s="200"/>
      <c r="J1596" s="201">
        <f t="shared" si="0"/>
        <v>0</v>
      </c>
      <c r="K1596" s="197" t="s">
        <v>21</v>
      </c>
      <c r="L1596" s="41"/>
      <c r="M1596" s="202" t="s">
        <v>21</v>
      </c>
      <c r="N1596" s="203" t="s">
        <v>44</v>
      </c>
      <c r="O1596" s="66"/>
      <c r="P1596" s="204">
        <f t="shared" si="1"/>
        <v>0</v>
      </c>
      <c r="Q1596" s="204">
        <v>0.03</v>
      </c>
      <c r="R1596" s="204">
        <f t="shared" si="2"/>
        <v>0.03</v>
      </c>
      <c r="S1596" s="204">
        <v>0</v>
      </c>
      <c r="T1596" s="205">
        <f t="shared" si="3"/>
        <v>0</v>
      </c>
      <c r="U1596" s="36"/>
      <c r="V1596" s="36"/>
      <c r="W1596" s="36"/>
      <c r="X1596" s="36"/>
      <c r="Y1596" s="36"/>
      <c r="Z1596" s="36"/>
      <c r="AA1596" s="36"/>
      <c r="AB1596" s="36"/>
      <c r="AC1596" s="36"/>
      <c r="AD1596" s="36"/>
      <c r="AE1596" s="36"/>
      <c r="AR1596" s="206" t="s">
        <v>441</v>
      </c>
      <c r="AT1596" s="206" t="s">
        <v>269</v>
      </c>
      <c r="AU1596" s="206" t="s">
        <v>82</v>
      </c>
      <c r="AY1596" s="19" t="s">
        <v>267</v>
      </c>
      <c r="BE1596" s="207">
        <f t="shared" si="4"/>
        <v>0</v>
      </c>
      <c r="BF1596" s="207">
        <f t="shared" si="5"/>
        <v>0</v>
      </c>
      <c r="BG1596" s="207">
        <f t="shared" si="6"/>
        <v>0</v>
      </c>
      <c r="BH1596" s="207">
        <f t="shared" si="7"/>
        <v>0</v>
      </c>
      <c r="BI1596" s="207">
        <f t="shared" si="8"/>
        <v>0</v>
      </c>
      <c r="BJ1596" s="19" t="s">
        <v>80</v>
      </c>
      <c r="BK1596" s="207">
        <f t="shared" si="9"/>
        <v>0</v>
      </c>
      <c r="BL1596" s="19" t="s">
        <v>441</v>
      </c>
      <c r="BM1596" s="206" t="s">
        <v>1959</v>
      </c>
    </row>
    <row r="1597" spans="1:65" s="2" customFormat="1" ht="16.5" customHeight="1" x14ac:dyDescent="0.2">
      <c r="A1597" s="36"/>
      <c r="B1597" s="37"/>
      <c r="C1597" s="195" t="s">
        <v>1960</v>
      </c>
      <c r="D1597" s="195" t="s">
        <v>269</v>
      </c>
      <c r="E1597" s="196" t="s">
        <v>1961</v>
      </c>
      <c r="F1597" s="197" t="s">
        <v>1939</v>
      </c>
      <c r="G1597" s="198" t="s">
        <v>545</v>
      </c>
      <c r="H1597" s="199">
        <v>1</v>
      </c>
      <c r="I1597" s="200"/>
      <c r="J1597" s="201">
        <f t="shared" si="0"/>
        <v>0</v>
      </c>
      <c r="K1597" s="197" t="s">
        <v>21</v>
      </c>
      <c r="L1597" s="41"/>
      <c r="M1597" s="202" t="s">
        <v>21</v>
      </c>
      <c r="N1597" s="203" t="s">
        <v>44</v>
      </c>
      <c r="O1597" s="66"/>
      <c r="P1597" s="204">
        <f t="shared" si="1"/>
        <v>0</v>
      </c>
      <c r="Q1597" s="204">
        <v>0.03</v>
      </c>
      <c r="R1597" s="204">
        <f t="shared" si="2"/>
        <v>0.03</v>
      </c>
      <c r="S1597" s="204">
        <v>0</v>
      </c>
      <c r="T1597" s="205">
        <f t="shared" si="3"/>
        <v>0</v>
      </c>
      <c r="U1597" s="36"/>
      <c r="V1597" s="36"/>
      <c r="W1597" s="36"/>
      <c r="X1597" s="36"/>
      <c r="Y1597" s="36"/>
      <c r="Z1597" s="36"/>
      <c r="AA1597" s="36"/>
      <c r="AB1597" s="36"/>
      <c r="AC1597" s="36"/>
      <c r="AD1597" s="36"/>
      <c r="AE1597" s="36"/>
      <c r="AR1597" s="206" t="s">
        <v>441</v>
      </c>
      <c r="AT1597" s="206" t="s">
        <v>269</v>
      </c>
      <c r="AU1597" s="206" t="s">
        <v>82</v>
      </c>
      <c r="AY1597" s="19" t="s">
        <v>267</v>
      </c>
      <c r="BE1597" s="207">
        <f t="shared" si="4"/>
        <v>0</v>
      </c>
      <c r="BF1597" s="207">
        <f t="shared" si="5"/>
        <v>0</v>
      </c>
      <c r="BG1597" s="207">
        <f t="shared" si="6"/>
        <v>0</v>
      </c>
      <c r="BH1597" s="207">
        <f t="shared" si="7"/>
        <v>0</v>
      </c>
      <c r="BI1597" s="207">
        <f t="shared" si="8"/>
        <v>0</v>
      </c>
      <c r="BJ1597" s="19" t="s">
        <v>80</v>
      </c>
      <c r="BK1597" s="207">
        <f t="shared" si="9"/>
        <v>0</v>
      </c>
      <c r="BL1597" s="19" t="s">
        <v>441</v>
      </c>
      <c r="BM1597" s="206" t="s">
        <v>1962</v>
      </c>
    </row>
    <row r="1598" spans="1:65" s="2" customFormat="1" ht="16.5" customHeight="1" x14ac:dyDescent="0.2">
      <c r="A1598" s="36"/>
      <c r="B1598" s="37"/>
      <c r="C1598" s="195" t="s">
        <v>1963</v>
      </c>
      <c r="D1598" s="195" t="s">
        <v>269</v>
      </c>
      <c r="E1598" s="196" t="s">
        <v>1964</v>
      </c>
      <c r="F1598" s="197" t="s">
        <v>1939</v>
      </c>
      <c r="G1598" s="198" t="s">
        <v>545</v>
      </c>
      <c r="H1598" s="199">
        <v>1</v>
      </c>
      <c r="I1598" s="200"/>
      <c r="J1598" s="201">
        <f t="shared" si="0"/>
        <v>0</v>
      </c>
      <c r="K1598" s="197" t="s">
        <v>21</v>
      </c>
      <c r="L1598" s="41"/>
      <c r="M1598" s="202" t="s">
        <v>21</v>
      </c>
      <c r="N1598" s="203" t="s">
        <v>44</v>
      </c>
      <c r="O1598" s="66"/>
      <c r="P1598" s="204">
        <f t="shared" si="1"/>
        <v>0</v>
      </c>
      <c r="Q1598" s="204">
        <v>0.03</v>
      </c>
      <c r="R1598" s="204">
        <f t="shared" si="2"/>
        <v>0.03</v>
      </c>
      <c r="S1598" s="204">
        <v>0</v>
      </c>
      <c r="T1598" s="205">
        <f t="shared" si="3"/>
        <v>0</v>
      </c>
      <c r="U1598" s="36"/>
      <c r="V1598" s="36"/>
      <c r="W1598" s="36"/>
      <c r="X1598" s="36"/>
      <c r="Y1598" s="36"/>
      <c r="Z1598" s="36"/>
      <c r="AA1598" s="36"/>
      <c r="AB1598" s="36"/>
      <c r="AC1598" s="36"/>
      <c r="AD1598" s="36"/>
      <c r="AE1598" s="36"/>
      <c r="AR1598" s="206" t="s">
        <v>441</v>
      </c>
      <c r="AT1598" s="206" t="s">
        <v>269</v>
      </c>
      <c r="AU1598" s="206" t="s">
        <v>82</v>
      </c>
      <c r="AY1598" s="19" t="s">
        <v>267</v>
      </c>
      <c r="BE1598" s="207">
        <f t="shared" si="4"/>
        <v>0</v>
      </c>
      <c r="BF1598" s="207">
        <f t="shared" si="5"/>
        <v>0</v>
      </c>
      <c r="BG1598" s="207">
        <f t="shared" si="6"/>
        <v>0</v>
      </c>
      <c r="BH1598" s="207">
        <f t="shared" si="7"/>
        <v>0</v>
      </c>
      <c r="BI1598" s="207">
        <f t="shared" si="8"/>
        <v>0</v>
      </c>
      <c r="BJ1598" s="19" t="s">
        <v>80</v>
      </c>
      <c r="BK1598" s="207">
        <f t="shared" si="9"/>
        <v>0</v>
      </c>
      <c r="BL1598" s="19" t="s">
        <v>441</v>
      </c>
      <c r="BM1598" s="206" t="s">
        <v>1965</v>
      </c>
    </row>
    <row r="1599" spans="1:65" s="2" customFormat="1" ht="21.75" customHeight="1" x14ac:dyDescent="0.2">
      <c r="A1599" s="36"/>
      <c r="B1599" s="37"/>
      <c r="C1599" s="195" t="s">
        <v>1966</v>
      </c>
      <c r="D1599" s="195" t="s">
        <v>269</v>
      </c>
      <c r="E1599" s="196" t="s">
        <v>1967</v>
      </c>
      <c r="F1599" s="197" t="s">
        <v>1968</v>
      </c>
      <c r="G1599" s="198" t="s">
        <v>545</v>
      </c>
      <c r="H1599" s="199">
        <v>1</v>
      </c>
      <c r="I1599" s="200"/>
      <c r="J1599" s="201">
        <f t="shared" si="0"/>
        <v>0</v>
      </c>
      <c r="K1599" s="197" t="s">
        <v>21</v>
      </c>
      <c r="L1599" s="41"/>
      <c r="M1599" s="202" t="s">
        <v>21</v>
      </c>
      <c r="N1599" s="203" t="s">
        <v>44</v>
      </c>
      <c r="O1599" s="66"/>
      <c r="P1599" s="204">
        <f t="shared" si="1"/>
        <v>0</v>
      </c>
      <c r="Q1599" s="204">
        <v>0.08</v>
      </c>
      <c r="R1599" s="204">
        <f t="shared" si="2"/>
        <v>0.08</v>
      </c>
      <c r="S1599" s="204">
        <v>0</v>
      </c>
      <c r="T1599" s="205">
        <f t="shared" si="3"/>
        <v>0</v>
      </c>
      <c r="U1599" s="36"/>
      <c r="V1599" s="36"/>
      <c r="W1599" s="36"/>
      <c r="X1599" s="36"/>
      <c r="Y1599" s="36"/>
      <c r="Z1599" s="36"/>
      <c r="AA1599" s="36"/>
      <c r="AB1599" s="36"/>
      <c r="AC1599" s="36"/>
      <c r="AD1599" s="36"/>
      <c r="AE1599" s="36"/>
      <c r="AR1599" s="206" t="s">
        <v>441</v>
      </c>
      <c r="AT1599" s="206" t="s">
        <v>269</v>
      </c>
      <c r="AU1599" s="206" t="s">
        <v>82</v>
      </c>
      <c r="AY1599" s="19" t="s">
        <v>267</v>
      </c>
      <c r="BE1599" s="207">
        <f t="shared" si="4"/>
        <v>0</v>
      </c>
      <c r="BF1599" s="207">
        <f t="shared" si="5"/>
        <v>0</v>
      </c>
      <c r="BG1599" s="207">
        <f t="shared" si="6"/>
        <v>0</v>
      </c>
      <c r="BH1599" s="207">
        <f t="shared" si="7"/>
        <v>0</v>
      </c>
      <c r="BI1599" s="207">
        <f t="shared" si="8"/>
        <v>0</v>
      </c>
      <c r="BJ1599" s="19" t="s">
        <v>80</v>
      </c>
      <c r="BK1599" s="207">
        <f t="shared" si="9"/>
        <v>0</v>
      </c>
      <c r="BL1599" s="19" t="s">
        <v>441</v>
      </c>
      <c r="BM1599" s="206" t="s">
        <v>1969</v>
      </c>
    </row>
    <row r="1600" spans="1:65" s="2" customFormat="1" ht="21.75" customHeight="1" x14ac:dyDescent="0.2">
      <c r="A1600" s="36"/>
      <c r="B1600" s="37"/>
      <c r="C1600" s="195" t="s">
        <v>1970</v>
      </c>
      <c r="D1600" s="195" t="s">
        <v>269</v>
      </c>
      <c r="E1600" s="196" t="s">
        <v>1971</v>
      </c>
      <c r="F1600" s="197" t="s">
        <v>1968</v>
      </c>
      <c r="G1600" s="198" t="s">
        <v>545</v>
      </c>
      <c r="H1600" s="199">
        <v>1</v>
      </c>
      <c r="I1600" s="200"/>
      <c r="J1600" s="201">
        <f t="shared" si="0"/>
        <v>0</v>
      </c>
      <c r="K1600" s="197" t="s">
        <v>21</v>
      </c>
      <c r="L1600" s="41"/>
      <c r="M1600" s="202" t="s">
        <v>21</v>
      </c>
      <c r="N1600" s="203" t="s">
        <v>44</v>
      </c>
      <c r="O1600" s="66"/>
      <c r="P1600" s="204">
        <f t="shared" si="1"/>
        <v>0</v>
      </c>
      <c r="Q1600" s="204">
        <v>0.08</v>
      </c>
      <c r="R1600" s="204">
        <f t="shared" si="2"/>
        <v>0.08</v>
      </c>
      <c r="S1600" s="204">
        <v>0</v>
      </c>
      <c r="T1600" s="205">
        <f t="shared" si="3"/>
        <v>0</v>
      </c>
      <c r="U1600" s="36"/>
      <c r="V1600" s="36"/>
      <c r="W1600" s="36"/>
      <c r="X1600" s="36"/>
      <c r="Y1600" s="36"/>
      <c r="Z1600" s="36"/>
      <c r="AA1600" s="36"/>
      <c r="AB1600" s="36"/>
      <c r="AC1600" s="36"/>
      <c r="AD1600" s="36"/>
      <c r="AE1600" s="36"/>
      <c r="AR1600" s="206" t="s">
        <v>441</v>
      </c>
      <c r="AT1600" s="206" t="s">
        <v>269</v>
      </c>
      <c r="AU1600" s="206" t="s">
        <v>82</v>
      </c>
      <c r="AY1600" s="19" t="s">
        <v>267</v>
      </c>
      <c r="BE1600" s="207">
        <f t="shared" si="4"/>
        <v>0</v>
      </c>
      <c r="BF1600" s="207">
        <f t="shared" si="5"/>
        <v>0</v>
      </c>
      <c r="BG1600" s="207">
        <f t="shared" si="6"/>
        <v>0</v>
      </c>
      <c r="BH1600" s="207">
        <f t="shared" si="7"/>
        <v>0</v>
      </c>
      <c r="BI1600" s="207">
        <f t="shared" si="8"/>
        <v>0</v>
      </c>
      <c r="BJ1600" s="19" t="s">
        <v>80</v>
      </c>
      <c r="BK1600" s="207">
        <f t="shared" si="9"/>
        <v>0</v>
      </c>
      <c r="BL1600" s="19" t="s">
        <v>441</v>
      </c>
      <c r="BM1600" s="206" t="s">
        <v>1972</v>
      </c>
    </row>
    <row r="1601" spans="1:65" s="2" customFormat="1" ht="21.75" customHeight="1" x14ac:dyDescent="0.2">
      <c r="A1601" s="36"/>
      <c r="B1601" s="37"/>
      <c r="C1601" s="195" t="s">
        <v>1973</v>
      </c>
      <c r="D1601" s="195" t="s">
        <v>269</v>
      </c>
      <c r="E1601" s="196" t="s">
        <v>1974</v>
      </c>
      <c r="F1601" s="197" t="s">
        <v>1968</v>
      </c>
      <c r="G1601" s="198" t="s">
        <v>545</v>
      </c>
      <c r="H1601" s="199">
        <v>1</v>
      </c>
      <c r="I1601" s="200"/>
      <c r="J1601" s="201">
        <f t="shared" si="0"/>
        <v>0</v>
      </c>
      <c r="K1601" s="197" t="s">
        <v>21</v>
      </c>
      <c r="L1601" s="41"/>
      <c r="M1601" s="202" t="s">
        <v>21</v>
      </c>
      <c r="N1601" s="203" t="s">
        <v>44</v>
      </c>
      <c r="O1601" s="66"/>
      <c r="P1601" s="204">
        <f t="shared" si="1"/>
        <v>0</v>
      </c>
      <c r="Q1601" s="204">
        <v>0.08</v>
      </c>
      <c r="R1601" s="204">
        <f t="shared" si="2"/>
        <v>0.08</v>
      </c>
      <c r="S1601" s="204">
        <v>0</v>
      </c>
      <c r="T1601" s="205">
        <f t="shared" si="3"/>
        <v>0</v>
      </c>
      <c r="U1601" s="36"/>
      <c r="V1601" s="36"/>
      <c r="W1601" s="36"/>
      <c r="X1601" s="36"/>
      <c r="Y1601" s="36"/>
      <c r="Z1601" s="36"/>
      <c r="AA1601" s="36"/>
      <c r="AB1601" s="36"/>
      <c r="AC1601" s="36"/>
      <c r="AD1601" s="36"/>
      <c r="AE1601" s="36"/>
      <c r="AR1601" s="206" t="s">
        <v>441</v>
      </c>
      <c r="AT1601" s="206" t="s">
        <v>269</v>
      </c>
      <c r="AU1601" s="206" t="s">
        <v>82</v>
      </c>
      <c r="AY1601" s="19" t="s">
        <v>267</v>
      </c>
      <c r="BE1601" s="207">
        <f t="shared" si="4"/>
        <v>0</v>
      </c>
      <c r="BF1601" s="207">
        <f t="shared" si="5"/>
        <v>0</v>
      </c>
      <c r="BG1601" s="207">
        <f t="shared" si="6"/>
        <v>0</v>
      </c>
      <c r="BH1601" s="207">
        <f t="shared" si="7"/>
        <v>0</v>
      </c>
      <c r="BI1601" s="207">
        <f t="shared" si="8"/>
        <v>0</v>
      </c>
      <c r="BJ1601" s="19" t="s">
        <v>80</v>
      </c>
      <c r="BK1601" s="207">
        <f t="shared" si="9"/>
        <v>0</v>
      </c>
      <c r="BL1601" s="19" t="s">
        <v>441</v>
      </c>
      <c r="BM1601" s="206" t="s">
        <v>1975</v>
      </c>
    </row>
    <row r="1602" spans="1:65" s="2" customFormat="1" ht="21.75" customHeight="1" x14ac:dyDescent="0.2">
      <c r="A1602" s="36"/>
      <c r="B1602" s="37"/>
      <c r="C1602" s="195" t="s">
        <v>1976</v>
      </c>
      <c r="D1602" s="195" t="s">
        <v>269</v>
      </c>
      <c r="E1602" s="196" t="s">
        <v>1977</v>
      </c>
      <c r="F1602" s="197" t="s">
        <v>1968</v>
      </c>
      <c r="G1602" s="198" t="s">
        <v>545</v>
      </c>
      <c r="H1602" s="199">
        <v>1</v>
      </c>
      <c r="I1602" s="200"/>
      <c r="J1602" s="201">
        <f t="shared" si="0"/>
        <v>0</v>
      </c>
      <c r="K1602" s="197" t="s">
        <v>21</v>
      </c>
      <c r="L1602" s="41"/>
      <c r="M1602" s="202" t="s">
        <v>21</v>
      </c>
      <c r="N1602" s="203" t="s">
        <v>44</v>
      </c>
      <c r="O1602" s="66"/>
      <c r="P1602" s="204">
        <f t="shared" si="1"/>
        <v>0</v>
      </c>
      <c r="Q1602" s="204">
        <v>0.08</v>
      </c>
      <c r="R1602" s="204">
        <f t="shared" si="2"/>
        <v>0.08</v>
      </c>
      <c r="S1602" s="204">
        <v>0</v>
      </c>
      <c r="T1602" s="205">
        <f t="shared" si="3"/>
        <v>0</v>
      </c>
      <c r="U1602" s="36"/>
      <c r="V1602" s="36"/>
      <c r="W1602" s="36"/>
      <c r="X1602" s="36"/>
      <c r="Y1602" s="36"/>
      <c r="Z1602" s="36"/>
      <c r="AA1602" s="36"/>
      <c r="AB1602" s="36"/>
      <c r="AC1602" s="36"/>
      <c r="AD1602" s="36"/>
      <c r="AE1602" s="36"/>
      <c r="AR1602" s="206" t="s">
        <v>441</v>
      </c>
      <c r="AT1602" s="206" t="s">
        <v>269</v>
      </c>
      <c r="AU1602" s="206" t="s">
        <v>82</v>
      </c>
      <c r="AY1602" s="19" t="s">
        <v>267</v>
      </c>
      <c r="BE1602" s="207">
        <f t="shared" si="4"/>
        <v>0</v>
      </c>
      <c r="BF1602" s="207">
        <f t="shared" si="5"/>
        <v>0</v>
      </c>
      <c r="BG1602" s="207">
        <f t="shared" si="6"/>
        <v>0</v>
      </c>
      <c r="BH1602" s="207">
        <f t="shared" si="7"/>
        <v>0</v>
      </c>
      <c r="BI1602" s="207">
        <f t="shared" si="8"/>
        <v>0</v>
      </c>
      <c r="BJ1602" s="19" t="s">
        <v>80</v>
      </c>
      <c r="BK1602" s="207">
        <f t="shared" si="9"/>
        <v>0</v>
      </c>
      <c r="BL1602" s="19" t="s">
        <v>441</v>
      </c>
      <c r="BM1602" s="206" t="s">
        <v>1978</v>
      </c>
    </row>
    <row r="1603" spans="1:65" s="2" customFormat="1" ht="16.5" customHeight="1" x14ac:dyDescent="0.2">
      <c r="A1603" s="36"/>
      <c r="B1603" s="37"/>
      <c r="C1603" s="195" t="s">
        <v>1979</v>
      </c>
      <c r="D1603" s="195" t="s">
        <v>269</v>
      </c>
      <c r="E1603" s="196" t="s">
        <v>1980</v>
      </c>
      <c r="F1603" s="197" t="s">
        <v>1981</v>
      </c>
      <c r="G1603" s="198" t="s">
        <v>545</v>
      </c>
      <c r="H1603" s="199">
        <v>1</v>
      </c>
      <c r="I1603" s="200"/>
      <c r="J1603" s="201">
        <f t="shared" si="0"/>
        <v>0</v>
      </c>
      <c r="K1603" s="197" t="s">
        <v>21</v>
      </c>
      <c r="L1603" s="41"/>
      <c r="M1603" s="202" t="s">
        <v>21</v>
      </c>
      <c r="N1603" s="203" t="s">
        <v>44</v>
      </c>
      <c r="O1603" s="66"/>
      <c r="P1603" s="204">
        <f t="shared" si="1"/>
        <v>0</v>
      </c>
      <c r="Q1603" s="204">
        <v>0.03</v>
      </c>
      <c r="R1603" s="204">
        <f t="shared" si="2"/>
        <v>0.03</v>
      </c>
      <c r="S1603" s="204">
        <v>0</v>
      </c>
      <c r="T1603" s="205">
        <f t="shared" si="3"/>
        <v>0</v>
      </c>
      <c r="U1603" s="36"/>
      <c r="V1603" s="36"/>
      <c r="W1603" s="36"/>
      <c r="X1603" s="36"/>
      <c r="Y1603" s="36"/>
      <c r="Z1603" s="36"/>
      <c r="AA1603" s="36"/>
      <c r="AB1603" s="36"/>
      <c r="AC1603" s="36"/>
      <c r="AD1603" s="36"/>
      <c r="AE1603" s="36"/>
      <c r="AR1603" s="206" t="s">
        <v>441</v>
      </c>
      <c r="AT1603" s="206" t="s">
        <v>269</v>
      </c>
      <c r="AU1603" s="206" t="s">
        <v>82</v>
      </c>
      <c r="AY1603" s="19" t="s">
        <v>267</v>
      </c>
      <c r="BE1603" s="207">
        <f t="shared" si="4"/>
        <v>0</v>
      </c>
      <c r="BF1603" s="207">
        <f t="shared" si="5"/>
        <v>0</v>
      </c>
      <c r="BG1603" s="207">
        <f t="shared" si="6"/>
        <v>0</v>
      </c>
      <c r="BH1603" s="207">
        <f t="shared" si="7"/>
        <v>0</v>
      </c>
      <c r="BI1603" s="207">
        <f t="shared" si="8"/>
        <v>0</v>
      </c>
      <c r="BJ1603" s="19" t="s">
        <v>80</v>
      </c>
      <c r="BK1603" s="207">
        <f t="shared" si="9"/>
        <v>0</v>
      </c>
      <c r="BL1603" s="19" t="s">
        <v>441</v>
      </c>
      <c r="BM1603" s="206" t="s">
        <v>1982</v>
      </c>
    </row>
    <row r="1604" spans="1:65" s="2" customFormat="1" ht="16.5" customHeight="1" x14ac:dyDescent="0.2">
      <c r="A1604" s="36"/>
      <c r="B1604" s="37"/>
      <c r="C1604" s="195" t="s">
        <v>1983</v>
      </c>
      <c r="D1604" s="195" t="s">
        <v>269</v>
      </c>
      <c r="E1604" s="196" t="s">
        <v>1984</v>
      </c>
      <c r="F1604" s="197" t="s">
        <v>1985</v>
      </c>
      <c r="G1604" s="198" t="s">
        <v>545</v>
      </c>
      <c r="H1604" s="199">
        <v>1</v>
      </c>
      <c r="I1604" s="200"/>
      <c r="J1604" s="201">
        <f t="shared" si="0"/>
        <v>0</v>
      </c>
      <c r="K1604" s="197" t="s">
        <v>21</v>
      </c>
      <c r="L1604" s="41"/>
      <c r="M1604" s="202" t="s">
        <v>21</v>
      </c>
      <c r="N1604" s="203" t="s">
        <v>44</v>
      </c>
      <c r="O1604" s="66"/>
      <c r="P1604" s="204">
        <f t="shared" si="1"/>
        <v>0</v>
      </c>
      <c r="Q1604" s="204">
        <v>7.4999999999999997E-2</v>
      </c>
      <c r="R1604" s="204">
        <f t="shared" si="2"/>
        <v>7.4999999999999997E-2</v>
      </c>
      <c r="S1604" s="204">
        <v>0</v>
      </c>
      <c r="T1604" s="205">
        <f t="shared" si="3"/>
        <v>0</v>
      </c>
      <c r="U1604" s="36"/>
      <c r="V1604" s="36"/>
      <c r="W1604" s="36"/>
      <c r="X1604" s="36"/>
      <c r="Y1604" s="36"/>
      <c r="Z1604" s="36"/>
      <c r="AA1604" s="36"/>
      <c r="AB1604" s="36"/>
      <c r="AC1604" s="36"/>
      <c r="AD1604" s="36"/>
      <c r="AE1604" s="36"/>
      <c r="AR1604" s="206" t="s">
        <v>441</v>
      </c>
      <c r="AT1604" s="206" t="s">
        <v>269</v>
      </c>
      <c r="AU1604" s="206" t="s">
        <v>82</v>
      </c>
      <c r="AY1604" s="19" t="s">
        <v>267</v>
      </c>
      <c r="BE1604" s="207">
        <f t="shared" si="4"/>
        <v>0</v>
      </c>
      <c r="BF1604" s="207">
        <f t="shared" si="5"/>
        <v>0</v>
      </c>
      <c r="BG1604" s="207">
        <f t="shared" si="6"/>
        <v>0</v>
      </c>
      <c r="BH1604" s="207">
        <f t="shared" si="7"/>
        <v>0</v>
      </c>
      <c r="BI1604" s="207">
        <f t="shared" si="8"/>
        <v>0</v>
      </c>
      <c r="BJ1604" s="19" t="s">
        <v>80</v>
      </c>
      <c r="BK1604" s="207">
        <f t="shared" si="9"/>
        <v>0</v>
      </c>
      <c r="BL1604" s="19" t="s">
        <v>441</v>
      </c>
      <c r="BM1604" s="206" t="s">
        <v>1986</v>
      </c>
    </row>
    <row r="1605" spans="1:65" s="2" customFormat="1" ht="16.5" customHeight="1" x14ac:dyDescent="0.2">
      <c r="A1605" s="36"/>
      <c r="B1605" s="37"/>
      <c r="C1605" s="195" t="s">
        <v>1987</v>
      </c>
      <c r="D1605" s="195" t="s">
        <v>269</v>
      </c>
      <c r="E1605" s="196" t="s">
        <v>1988</v>
      </c>
      <c r="F1605" s="197" t="s">
        <v>1985</v>
      </c>
      <c r="G1605" s="198" t="s">
        <v>545</v>
      </c>
      <c r="H1605" s="199">
        <v>1</v>
      </c>
      <c r="I1605" s="200"/>
      <c r="J1605" s="201">
        <f t="shared" si="0"/>
        <v>0</v>
      </c>
      <c r="K1605" s="197" t="s">
        <v>21</v>
      </c>
      <c r="L1605" s="41"/>
      <c r="M1605" s="202" t="s">
        <v>21</v>
      </c>
      <c r="N1605" s="203" t="s">
        <v>44</v>
      </c>
      <c r="O1605" s="66"/>
      <c r="P1605" s="204">
        <f t="shared" si="1"/>
        <v>0</v>
      </c>
      <c r="Q1605" s="204">
        <v>7.4999999999999997E-2</v>
      </c>
      <c r="R1605" s="204">
        <f t="shared" si="2"/>
        <v>7.4999999999999997E-2</v>
      </c>
      <c r="S1605" s="204">
        <v>0</v>
      </c>
      <c r="T1605" s="205">
        <f t="shared" si="3"/>
        <v>0</v>
      </c>
      <c r="U1605" s="36"/>
      <c r="V1605" s="36"/>
      <c r="W1605" s="36"/>
      <c r="X1605" s="36"/>
      <c r="Y1605" s="36"/>
      <c r="Z1605" s="36"/>
      <c r="AA1605" s="36"/>
      <c r="AB1605" s="36"/>
      <c r="AC1605" s="36"/>
      <c r="AD1605" s="36"/>
      <c r="AE1605" s="36"/>
      <c r="AR1605" s="206" t="s">
        <v>441</v>
      </c>
      <c r="AT1605" s="206" t="s">
        <v>269</v>
      </c>
      <c r="AU1605" s="206" t="s">
        <v>82</v>
      </c>
      <c r="AY1605" s="19" t="s">
        <v>267</v>
      </c>
      <c r="BE1605" s="207">
        <f t="shared" si="4"/>
        <v>0</v>
      </c>
      <c r="BF1605" s="207">
        <f t="shared" si="5"/>
        <v>0</v>
      </c>
      <c r="BG1605" s="207">
        <f t="shared" si="6"/>
        <v>0</v>
      </c>
      <c r="BH1605" s="207">
        <f t="shared" si="7"/>
        <v>0</v>
      </c>
      <c r="BI1605" s="207">
        <f t="shared" si="8"/>
        <v>0</v>
      </c>
      <c r="BJ1605" s="19" t="s">
        <v>80</v>
      </c>
      <c r="BK1605" s="207">
        <f t="shared" si="9"/>
        <v>0</v>
      </c>
      <c r="BL1605" s="19" t="s">
        <v>441</v>
      </c>
      <c r="BM1605" s="206" t="s">
        <v>1989</v>
      </c>
    </row>
    <row r="1606" spans="1:65" s="2" customFormat="1" ht="16.5" customHeight="1" x14ac:dyDescent="0.2">
      <c r="A1606" s="36"/>
      <c r="B1606" s="37"/>
      <c r="C1606" s="195" t="s">
        <v>1990</v>
      </c>
      <c r="D1606" s="195" t="s">
        <v>269</v>
      </c>
      <c r="E1606" s="196" t="s">
        <v>1991</v>
      </c>
      <c r="F1606" s="197" t="s">
        <v>1992</v>
      </c>
      <c r="G1606" s="198" t="s">
        <v>545</v>
      </c>
      <c r="H1606" s="199">
        <v>1</v>
      </c>
      <c r="I1606" s="200"/>
      <c r="J1606" s="201">
        <f t="shared" si="0"/>
        <v>0</v>
      </c>
      <c r="K1606" s="197" t="s">
        <v>21</v>
      </c>
      <c r="L1606" s="41"/>
      <c r="M1606" s="202" t="s">
        <v>21</v>
      </c>
      <c r="N1606" s="203" t="s">
        <v>44</v>
      </c>
      <c r="O1606" s="66"/>
      <c r="P1606" s="204">
        <f t="shared" si="1"/>
        <v>0</v>
      </c>
      <c r="Q1606" s="204">
        <v>7.4999999999999997E-2</v>
      </c>
      <c r="R1606" s="204">
        <f t="shared" si="2"/>
        <v>7.4999999999999997E-2</v>
      </c>
      <c r="S1606" s="204">
        <v>0</v>
      </c>
      <c r="T1606" s="205">
        <f t="shared" si="3"/>
        <v>0</v>
      </c>
      <c r="U1606" s="36"/>
      <c r="V1606" s="36"/>
      <c r="W1606" s="36"/>
      <c r="X1606" s="36"/>
      <c r="Y1606" s="36"/>
      <c r="Z1606" s="36"/>
      <c r="AA1606" s="36"/>
      <c r="AB1606" s="36"/>
      <c r="AC1606" s="36"/>
      <c r="AD1606" s="36"/>
      <c r="AE1606" s="36"/>
      <c r="AR1606" s="206" t="s">
        <v>441</v>
      </c>
      <c r="AT1606" s="206" t="s">
        <v>269</v>
      </c>
      <c r="AU1606" s="206" t="s">
        <v>82</v>
      </c>
      <c r="AY1606" s="19" t="s">
        <v>267</v>
      </c>
      <c r="BE1606" s="207">
        <f t="shared" si="4"/>
        <v>0</v>
      </c>
      <c r="BF1606" s="207">
        <f t="shared" si="5"/>
        <v>0</v>
      </c>
      <c r="BG1606" s="207">
        <f t="shared" si="6"/>
        <v>0</v>
      </c>
      <c r="BH1606" s="207">
        <f t="shared" si="7"/>
        <v>0</v>
      </c>
      <c r="BI1606" s="207">
        <f t="shared" si="8"/>
        <v>0</v>
      </c>
      <c r="BJ1606" s="19" t="s">
        <v>80</v>
      </c>
      <c r="BK1606" s="207">
        <f t="shared" si="9"/>
        <v>0</v>
      </c>
      <c r="BL1606" s="19" t="s">
        <v>441</v>
      </c>
      <c r="BM1606" s="206" t="s">
        <v>1993</v>
      </c>
    </row>
    <row r="1607" spans="1:65" s="2" customFormat="1" ht="16.5" customHeight="1" x14ac:dyDescent="0.2">
      <c r="A1607" s="36"/>
      <c r="B1607" s="37"/>
      <c r="C1607" s="195" t="s">
        <v>1994</v>
      </c>
      <c r="D1607" s="195" t="s">
        <v>269</v>
      </c>
      <c r="E1607" s="196" t="s">
        <v>1995</v>
      </c>
      <c r="F1607" s="197" t="s">
        <v>1992</v>
      </c>
      <c r="G1607" s="198" t="s">
        <v>545</v>
      </c>
      <c r="H1607" s="199">
        <v>1</v>
      </c>
      <c r="I1607" s="200"/>
      <c r="J1607" s="201">
        <f t="shared" si="0"/>
        <v>0</v>
      </c>
      <c r="K1607" s="197" t="s">
        <v>21</v>
      </c>
      <c r="L1607" s="41"/>
      <c r="M1607" s="202" t="s">
        <v>21</v>
      </c>
      <c r="N1607" s="203" t="s">
        <v>44</v>
      </c>
      <c r="O1607" s="66"/>
      <c r="P1607" s="204">
        <f t="shared" si="1"/>
        <v>0</v>
      </c>
      <c r="Q1607" s="204">
        <v>7.4999999999999997E-2</v>
      </c>
      <c r="R1607" s="204">
        <f t="shared" si="2"/>
        <v>7.4999999999999997E-2</v>
      </c>
      <c r="S1607" s="204">
        <v>0</v>
      </c>
      <c r="T1607" s="205">
        <f t="shared" si="3"/>
        <v>0</v>
      </c>
      <c r="U1607" s="36"/>
      <c r="V1607" s="36"/>
      <c r="W1607" s="36"/>
      <c r="X1607" s="36"/>
      <c r="Y1607" s="36"/>
      <c r="Z1607" s="36"/>
      <c r="AA1607" s="36"/>
      <c r="AB1607" s="36"/>
      <c r="AC1607" s="36"/>
      <c r="AD1607" s="36"/>
      <c r="AE1607" s="36"/>
      <c r="AR1607" s="206" t="s">
        <v>441</v>
      </c>
      <c r="AT1607" s="206" t="s">
        <v>269</v>
      </c>
      <c r="AU1607" s="206" t="s">
        <v>82</v>
      </c>
      <c r="AY1607" s="19" t="s">
        <v>267</v>
      </c>
      <c r="BE1607" s="207">
        <f t="shared" si="4"/>
        <v>0</v>
      </c>
      <c r="BF1607" s="207">
        <f t="shared" si="5"/>
        <v>0</v>
      </c>
      <c r="BG1607" s="207">
        <f t="shared" si="6"/>
        <v>0</v>
      </c>
      <c r="BH1607" s="207">
        <f t="shared" si="7"/>
        <v>0</v>
      </c>
      <c r="BI1607" s="207">
        <f t="shared" si="8"/>
        <v>0</v>
      </c>
      <c r="BJ1607" s="19" t="s">
        <v>80</v>
      </c>
      <c r="BK1607" s="207">
        <f t="shared" si="9"/>
        <v>0</v>
      </c>
      <c r="BL1607" s="19" t="s">
        <v>441</v>
      </c>
      <c r="BM1607" s="206" t="s">
        <v>1996</v>
      </c>
    </row>
    <row r="1608" spans="1:65" s="2" customFormat="1" ht="16.5" customHeight="1" x14ac:dyDescent="0.2">
      <c r="A1608" s="36"/>
      <c r="B1608" s="37"/>
      <c r="C1608" s="195" t="s">
        <v>1997</v>
      </c>
      <c r="D1608" s="195" t="s">
        <v>269</v>
      </c>
      <c r="E1608" s="196" t="s">
        <v>1998</v>
      </c>
      <c r="F1608" s="197" t="s">
        <v>1999</v>
      </c>
      <c r="G1608" s="198" t="s">
        <v>545</v>
      </c>
      <c r="H1608" s="199">
        <v>1</v>
      </c>
      <c r="I1608" s="200"/>
      <c r="J1608" s="201">
        <f t="shared" si="0"/>
        <v>0</v>
      </c>
      <c r="K1608" s="197" t="s">
        <v>21</v>
      </c>
      <c r="L1608" s="41"/>
      <c r="M1608" s="202" t="s">
        <v>21</v>
      </c>
      <c r="N1608" s="203" t="s">
        <v>44</v>
      </c>
      <c r="O1608" s="66"/>
      <c r="P1608" s="204">
        <f t="shared" si="1"/>
        <v>0</v>
      </c>
      <c r="Q1608" s="204">
        <v>7.4999999999999997E-2</v>
      </c>
      <c r="R1608" s="204">
        <f t="shared" si="2"/>
        <v>7.4999999999999997E-2</v>
      </c>
      <c r="S1608" s="204">
        <v>0</v>
      </c>
      <c r="T1608" s="205">
        <f t="shared" si="3"/>
        <v>0</v>
      </c>
      <c r="U1608" s="36"/>
      <c r="V1608" s="36"/>
      <c r="W1608" s="36"/>
      <c r="X1608" s="36"/>
      <c r="Y1608" s="36"/>
      <c r="Z1608" s="36"/>
      <c r="AA1608" s="36"/>
      <c r="AB1608" s="36"/>
      <c r="AC1608" s="36"/>
      <c r="AD1608" s="36"/>
      <c r="AE1608" s="36"/>
      <c r="AR1608" s="206" t="s">
        <v>441</v>
      </c>
      <c r="AT1608" s="206" t="s">
        <v>269</v>
      </c>
      <c r="AU1608" s="206" t="s">
        <v>82</v>
      </c>
      <c r="AY1608" s="19" t="s">
        <v>267</v>
      </c>
      <c r="BE1608" s="207">
        <f t="shared" si="4"/>
        <v>0</v>
      </c>
      <c r="BF1608" s="207">
        <f t="shared" si="5"/>
        <v>0</v>
      </c>
      <c r="BG1608" s="207">
        <f t="shared" si="6"/>
        <v>0</v>
      </c>
      <c r="BH1608" s="207">
        <f t="shared" si="7"/>
        <v>0</v>
      </c>
      <c r="BI1608" s="207">
        <f t="shared" si="8"/>
        <v>0</v>
      </c>
      <c r="BJ1608" s="19" t="s">
        <v>80</v>
      </c>
      <c r="BK1608" s="207">
        <f t="shared" si="9"/>
        <v>0</v>
      </c>
      <c r="BL1608" s="19" t="s">
        <v>441</v>
      </c>
      <c r="BM1608" s="206" t="s">
        <v>2000</v>
      </c>
    </row>
    <row r="1609" spans="1:65" s="2" customFormat="1" ht="21.75" customHeight="1" x14ac:dyDescent="0.2">
      <c r="A1609" s="36"/>
      <c r="B1609" s="37"/>
      <c r="C1609" s="195" t="s">
        <v>2001</v>
      </c>
      <c r="D1609" s="195" t="s">
        <v>269</v>
      </c>
      <c r="E1609" s="196" t="s">
        <v>2002</v>
      </c>
      <c r="F1609" s="197" t="s">
        <v>2003</v>
      </c>
      <c r="G1609" s="198" t="s">
        <v>368</v>
      </c>
      <c r="H1609" s="199">
        <v>1</v>
      </c>
      <c r="I1609" s="200"/>
      <c r="J1609" s="201">
        <f t="shared" si="0"/>
        <v>0</v>
      </c>
      <c r="K1609" s="197" t="s">
        <v>21</v>
      </c>
      <c r="L1609" s="41"/>
      <c r="M1609" s="202" t="s">
        <v>21</v>
      </c>
      <c r="N1609" s="203" t="s">
        <v>44</v>
      </c>
      <c r="O1609" s="66"/>
      <c r="P1609" s="204">
        <f t="shared" si="1"/>
        <v>0</v>
      </c>
      <c r="Q1609" s="204">
        <v>0.22</v>
      </c>
      <c r="R1609" s="204">
        <f t="shared" si="2"/>
        <v>0.22</v>
      </c>
      <c r="S1609" s="204">
        <v>0</v>
      </c>
      <c r="T1609" s="205">
        <f t="shared" si="3"/>
        <v>0</v>
      </c>
      <c r="U1609" s="36"/>
      <c r="V1609" s="36"/>
      <c r="W1609" s="36"/>
      <c r="X1609" s="36"/>
      <c r="Y1609" s="36"/>
      <c r="Z1609" s="36"/>
      <c r="AA1609" s="36"/>
      <c r="AB1609" s="36"/>
      <c r="AC1609" s="36"/>
      <c r="AD1609" s="36"/>
      <c r="AE1609" s="36"/>
      <c r="AR1609" s="206" t="s">
        <v>441</v>
      </c>
      <c r="AT1609" s="206" t="s">
        <v>269</v>
      </c>
      <c r="AU1609" s="206" t="s">
        <v>82</v>
      </c>
      <c r="AY1609" s="19" t="s">
        <v>267</v>
      </c>
      <c r="BE1609" s="207">
        <f t="shared" si="4"/>
        <v>0</v>
      </c>
      <c r="BF1609" s="207">
        <f t="shared" si="5"/>
        <v>0</v>
      </c>
      <c r="BG1609" s="207">
        <f t="shared" si="6"/>
        <v>0</v>
      </c>
      <c r="BH1609" s="207">
        <f t="shared" si="7"/>
        <v>0</v>
      </c>
      <c r="BI1609" s="207">
        <f t="shared" si="8"/>
        <v>0</v>
      </c>
      <c r="BJ1609" s="19" t="s">
        <v>80</v>
      </c>
      <c r="BK1609" s="207">
        <f t="shared" si="9"/>
        <v>0</v>
      </c>
      <c r="BL1609" s="19" t="s">
        <v>441</v>
      </c>
      <c r="BM1609" s="206" t="s">
        <v>2004</v>
      </c>
    </row>
    <row r="1610" spans="1:65" s="2" customFormat="1" ht="21.75" customHeight="1" x14ac:dyDescent="0.2">
      <c r="A1610" s="36"/>
      <c r="B1610" s="37"/>
      <c r="C1610" s="195" t="s">
        <v>2005</v>
      </c>
      <c r="D1610" s="195" t="s">
        <v>269</v>
      </c>
      <c r="E1610" s="196" t="s">
        <v>2006</v>
      </c>
      <c r="F1610" s="197" t="s">
        <v>2007</v>
      </c>
      <c r="G1610" s="198" t="s">
        <v>368</v>
      </c>
      <c r="H1610" s="199">
        <v>1</v>
      </c>
      <c r="I1610" s="200"/>
      <c r="J1610" s="201">
        <f t="shared" si="0"/>
        <v>0</v>
      </c>
      <c r="K1610" s="197" t="s">
        <v>21</v>
      </c>
      <c r="L1610" s="41"/>
      <c r="M1610" s="202" t="s">
        <v>21</v>
      </c>
      <c r="N1610" s="203" t="s">
        <v>44</v>
      </c>
      <c r="O1610" s="66"/>
      <c r="P1610" s="204">
        <f t="shared" si="1"/>
        <v>0</v>
      </c>
      <c r="Q1610" s="204">
        <v>0.22</v>
      </c>
      <c r="R1610" s="204">
        <f t="shared" si="2"/>
        <v>0.22</v>
      </c>
      <c r="S1610" s="204">
        <v>0</v>
      </c>
      <c r="T1610" s="205">
        <f t="shared" si="3"/>
        <v>0</v>
      </c>
      <c r="U1610" s="36"/>
      <c r="V1610" s="36"/>
      <c r="W1610" s="36"/>
      <c r="X1610" s="36"/>
      <c r="Y1610" s="36"/>
      <c r="Z1610" s="36"/>
      <c r="AA1610" s="36"/>
      <c r="AB1610" s="36"/>
      <c r="AC1610" s="36"/>
      <c r="AD1610" s="36"/>
      <c r="AE1610" s="36"/>
      <c r="AR1610" s="206" t="s">
        <v>441</v>
      </c>
      <c r="AT1610" s="206" t="s">
        <v>269</v>
      </c>
      <c r="AU1610" s="206" t="s">
        <v>82</v>
      </c>
      <c r="AY1610" s="19" t="s">
        <v>267</v>
      </c>
      <c r="BE1610" s="207">
        <f t="shared" si="4"/>
        <v>0</v>
      </c>
      <c r="BF1610" s="207">
        <f t="shared" si="5"/>
        <v>0</v>
      </c>
      <c r="BG1610" s="207">
        <f t="shared" si="6"/>
        <v>0</v>
      </c>
      <c r="BH1610" s="207">
        <f t="shared" si="7"/>
        <v>0</v>
      </c>
      <c r="BI1610" s="207">
        <f t="shared" si="8"/>
        <v>0</v>
      </c>
      <c r="BJ1610" s="19" t="s">
        <v>80</v>
      </c>
      <c r="BK1610" s="207">
        <f t="shared" si="9"/>
        <v>0</v>
      </c>
      <c r="BL1610" s="19" t="s">
        <v>441</v>
      </c>
      <c r="BM1610" s="206" t="s">
        <v>2008</v>
      </c>
    </row>
    <row r="1611" spans="1:65" s="2" customFormat="1" ht="21.75" customHeight="1" x14ac:dyDescent="0.2">
      <c r="A1611" s="36"/>
      <c r="B1611" s="37"/>
      <c r="C1611" s="195" t="s">
        <v>2009</v>
      </c>
      <c r="D1611" s="195" t="s">
        <v>269</v>
      </c>
      <c r="E1611" s="196" t="s">
        <v>2010</v>
      </c>
      <c r="F1611" s="197" t="s">
        <v>2011</v>
      </c>
      <c r="G1611" s="198" t="s">
        <v>395</v>
      </c>
      <c r="H1611" s="199">
        <v>1.696</v>
      </c>
      <c r="I1611" s="200"/>
      <c r="J1611" s="201">
        <f t="shared" si="0"/>
        <v>0</v>
      </c>
      <c r="K1611" s="197" t="s">
        <v>273</v>
      </c>
      <c r="L1611" s="41"/>
      <c r="M1611" s="202" t="s">
        <v>21</v>
      </c>
      <c r="N1611" s="203" t="s">
        <v>44</v>
      </c>
      <c r="O1611" s="66"/>
      <c r="P1611" s="204">
        <f t="shared" si="1"/>
        <v>0</v>
      </c>
      <c r="Q1611" s="204">
        <v>0</v>
      </c>
      <c r="R1611" s="204">
        <f t="shared" si="2"/>
        <v>0</v>
      </c>
      <c r="S1611" s="204">
        <v>0</v>
      </c>
      <c r="T1611" s="205">
        <f t="shared" si="3"/>
        <v>0</v>
      </c>
      <c r="U1611" s="36"/>
      <c r="V1611" s="36"/>
      <c r="W1611" s="36"/>
      <c r="X1611" s="36"/>
      <c r="Y1611" s="36"/>
      <c r="Z1611" s="36"/>
      <c r="AA1611" s="36"/>
      <c r="AB1611" s="36"/>
      <c r="AC1611" s="36"/>
      <c r="AD1611" s="36"/>
      <c r="AE1611" s="36"/>
      <c r="AR1611" s="206" t="s">
        <v>441</v>
      </c>
      <c r="AT1611" s="206" t="s">
        <v>269</v>
      </c>
      <c r="AU1611" s="206" t="s">
        <v>82</v>
      </c>
      <c r="AY1611" s="19" t="s">
        <v>267</v>
      </c>
      <c r="BE1611" s="207">
        <f t="shared" si="4"/>
        <v>0</v>
      </c>
      <c r="BF1611" s="207">
        <f t="shared" si="5"/>
        <v>0</v>
      </c>
      <c r="BG1611" s="207">
        <f t="shared" si="6"/>
        <v>0</v>
      </c>
      <c r="BH1611" s="207">
        <f t="shared" si="7"/>
        <v>0</v>
      </c>
      <c r="BI1611" s="207">
        <f t="shared" si="8"/>
        <v>0</v>
      </c>
      <c r="BJ1611" s="19" t="s">
        <v>80</v>
      </c>
      <c r="BK1611" s="207">
        <f t="shared" si="9"/>
        <v>0</v>
      </c>
      <c r="BL1611" s="19" t="s">
        <v>441</v>
      </c>
      <c r="BM1611" s="206" t="s">
        <v>2012</v>
      </c>
    </row>
    <row r="1612" spans="1:65" s="2" customFormat="1" ht="78" x14ac:dyDescent="0.2">
      <c r="A1612" s="36"/>
      <c r="B1612" s="37"/>
      <c r="C1612" s="38"/>
      <c r="D1612" s="208" t="s">
        <v>276</v>
      </c>
      <c r="E1612" s="38"/>
      <c r="F1612" s="209" t="s">
        <v>2013</v>
      </c>
      <c r="G1612" s="38"/>
      <c r="H1612" s="38"/>
      <c r="I1612" s="118"/>
      <c r="J1612" s="38"/>
      <c r="K1612" s="38"/>
      <c r="L1612" s="41"/>
      <c r="M1612" s="210"/>
      <c r="N1612" s="211"/>
      <c r="O1612" s="66"/>
      <c r="P1612" s="66"/>
      <c r="Q1612" s="66"/>
      <c r="R1612" s="66"/>
      <c r="S1612" s="66"/>
      <c r="T1612" s="67"/>
      <c r="U1612" s="36"/>
      <c r="V1612" s="36"/>
      <c r="W1612" s="36"/>
      <c r="X1612" s="36"/>
      <c r="Y1612" s="36"/>
      <c r="Z1612" s="36"/>
      <c r="AA1612" s="36"/>
      <c r="AB1612" s="36"/>
      <c r="AC1612" s="36"/>
      <c r="AD1612" s="36"/>
      <c r="AE1612" s="36"/>
      <c r="AT1612" s="19" t="s">
        <v>276</v>
      </c>
      <c r="AU1612" s="19" t="s">
        <v>82</v>
      </c>
    </row>
    <row r="1613" spans="1:65" s="12" customFormat="1" ht="22.9" customHeight="1" x14ac:dyDescent="0.2">
      <c r="B1613" s="179"/>
      <c r="C1613" s="180"/>
      <c r="D1613" s="181" t="s">
        <v>72</v>
      </c>
      <c r="E1613" s="193" t="s">
        <v>2014</v>
      </c>
      <c r="F1613" s="193" t="s">
        <v>2015</v>
      </c>
      <c r="G1613" s="180"/>
      <c r="H1613" s="180"/>
      <c r="I1613" s="183"/>
      <c r="J1613" s="194">
        <f>BK1613</f>
        <v>0</v>
      </c>
      <c r="K1613" s="180"/>
      <c r="L1613" s="185"/>
      <c r="M1613" s="186"/>
      <c r="N1613" s="187"/>
      <c r="O1613" s="187"/>
      <c r="P1613" s="188">
        <f>SUM(P1614:P1632)</f>
        <v>0</v>
      </c>
      <c r="Q1613" s="187"/>
      <c r="R1613" s="188">
        <f>SUM(R1614:R1632)</f>
        <v>21.505000000000003</v>
      </c>
      <c r="S1613" s="187"/>
      <c r="T1613" s="189">
        <f>SUM(T1614:T1632)</f>
        <v>0</v>
      </c>
      <c r="AR1613" s="190" t="s">
        <v>82</v>
      </c>
      <c r="AT1613" s="191" t="s">
        <v>72</v>
      </c>
      <c r="AU1613" s="191" t="s">
        <v>80</v>
      </c>
      <c r="AY1613" s="190" t="s">
        <v>267</v>
      </c>
      <c r="BK1613" s="192">
        <f>SUM(BK1614:BK1632)</f>
        <v>0</v>
      </c>
    </row>
    <row r="1614" spans="1:65" s="2" customFormat="1" ht="21.75" customHeight="1" x14ac:dyDescent="0.2">
      <c r="A1614" s="36"/>
      <c r="B1614" s="37"/>
      <c r="C1614" s="195" t="s">
        <v>2016</v>
      </c>
      <c r="D1614" s="195" t="s">
        <v>269</v>
      </c>
      <c r="E1614" s="196" t="s">
        <v>2017</v>
      </c>
      <c r="F1614" s="197" t="s">
        <v>2018</v>
      </c>
      <c r="G1614" s="198" t="s">
        <v>368</v>
      </c>
      <c r="H1614" s="199">
        <v>1</v>
      </c>
      <c r="I1614" s="200"/>
      <c r="J1614" s="201">
        <f>ROUND(I1614*H1614,2)</f>
        <v>0</v>
      </c>
      <c r="K1614" s="197" t="s">
        <v>21</v>
      </c>
      <c r="L1614" s="41"/>
      <c r="M1614" s="202" t="s">
        <v>21</v>
      </c>
      <c r="N1614" s="203" t="s">
        <v>44</v>
      </c>
      <c r="O1614" s="66"/>
      <c r="P1614" s="204">
        <f>O1614*H1614</f>
        <v>0</v>
      </c>
      <c r="Q1614" s="204">
        <v>0.45</v>
      </c>
      <c r="R1614" s="204">
        <f>Q1614*H1614</f>
        <v>0.45</v>
      </c>
      <c r="S1614" s="204">
        <v>0</v>
      </c>
      <c r="T1614" s="205">
        <f>S1614*H1614</f>
        <v>0</v>
      </c>
      <c r="U1614" s="36"/>
      <c r="V1614" s="36"/>
      <c r="W1614" s="36"/>
      <c r="X1614" s="36"/>
      <c r="Y1614" s="36"/>
      <c r="Z1614" s="36"/>
      <c r="AA1614" s="36"/>
      <c r="AB1614" s="36"/>
      <c r="AC1614" s="36"/>
      <c r="AD1614" s="36"/>
      <c r="AE1614" s="36"/>
      <c r="AR1614" s="206" t="s">
        <v>441</v>
      </c>
      <c r="AT1614" s="206" t="s">
        <v>269</v>
      </c>
      <c r="AU1614" s="206" t="s">
        <v>82</v>
      </c>
      <c r="AY1614" s="19" t="s">
        <v>267</v>
      </c>
      <c r="BE1614" s="207">
        <f>IF(N1614="základní",J1614,0)</f>
        <v>0</v>
      </c>
      <c r="BF1614" s="207">
        <f>IF(N1614="snížená",J1614,0)</f>
        <v>0</v>
      </c>
      <c r="BG1614" s="207">
        <f>IF(N1614="zákl. přenesená",J1614,0)</f>
        <v>0</v>
      </c>
      <c r="BH1614" s="207">
        <f>IF(N1614="sníž. přenesená",J1614,0)</f>
        <v>0</v>
      </c>
      <c r="BI1614" s="207">
        <f>IF(N1614="nulová",J1614,0)</f>
        <v>0</v>
      </c>
      <c r="BJ1614" s="19" t="s">
        <v>80</v>
      </c>
      <c r="BK1614" s="207">
        <f>ROUND(I1614*H1614,2)</f>
        <v>0</v>
      </c>
      <c r="BL1614" s="19" t="s">
        <v>441</v>
      </c>
      <c r="BM1614" s="206" t="s">
        <v>2019</v>
      </c>
    </row>
    <row r="1615" spans="1:65" s="2" customFormat="1" ht="16.5" customHeight="1" x14ac:dyDescent="0.2">
      <c r="A1615" s="36"/>
      <c r="B1615" s="37"/>
      <c r="C1615" s="195" t="s">
        <v>2020</v>
      </c>
      <c r="D1615" s="195" t="s">
        <v>269</v>
      </c>
      <c r="E1615" s="196" t="s">
        <v>2021</v>
      </c>
      <c r="F1615" s="197" t="s">
        <v>2022</v>
      </c>
      <c r="G1615" s="198" t="s">
        <v>545</v>
      </c>
      <c r="H1615" s="199">
        <v>10</v>
      </c>
      <c r="I1615" s="200"/>
      <c r="J1615" s="201">
        <f>ROUND(I1615*H1615,2)</f>
        <v>0</v>
      </c>
      <c r="K1615" s="197" t="s">
        <v>21</v>
      </c>
      <c r="L1615" s="41"/>
      <c r="M1615" s="202" t="s">
        <v>21</v>
      </c>
      <c r="N1615" s="203" t="s">
        <v>44</v>
      </c>
      <c r="O1615" s="66"/>
      <c r="P1615" s="204">
        <f>O1615*H1615</f>
        <v>0</v>
      </c>
      <c r="Q1615" s="204">
        <v>5.5E-2</v>
      </c>
      <c r="R1615" s="204">
        <f>Q1615*H1615</f>
        <v>0.55000000000000004</v>
      </c>
      <c r="S1615" s="204">
        <v>0</v>
      </c>
      <c r="T1615" s="205">
        <f>S1615*H1615</f>
        <v>0</v>
      </c>
      <c r="U1615" s="36"/>
      <c r="V1615" s="36"/>
      <c r="W1615" s="36"/>
      <c r="X1615" s="36"/>
      <c r="Y1615" s="36"/>
      <c r="Z1615" s="36"/>
      <c r="AA1615" s="36"/>
      <c r="AB1615" s="36"/>
      <c r="AC1615" s="36"/>
      <c r="AD1615" s="36"/>
      <c r="AE1615" s="36"/>
      <c r="AR1615" s="206" t="s">
        <v>441</v>
      </c>
      <c r="AT1615" s="206" t="s">
        <v>269</v>
      </c>
      <c r="AU1615" s="206" t="s">
        <v>82</v>
      </c>
      <c r="AY1615" s="19" t="s">
        <v>267</v>
      </c>
      <c r="BE1615" s="207">
        <f>IF(N1615="základní",J1615,0)</f>
        <v>0</v>
      </c>
      <c r="BF1615" s="207">
        <f>IF(N1615="snížená",J1615,0)</f>
        <v>0</v>
      </c>
      <c r="BG1615" s="207">
        <f>IF(N1615="zákl. přenesená",J1615,0)</f>
        <v>0</v>
      </c>
      <c r="BH1615" s="207">
        <f>IF(N1615="sníž. přenesená",J1615,0)</f>
        <v>0</v>
      </c>
      <c r="BI1615" s="207">
        <f>IF(N1615="nulová",J1615,0)</f>
        <v>0</v>
      </c>
      <c r="BJ1615" s="19" t="s">
        <v>80</v>
      </c>
      <c r="BK1615" s="207">
        <f>ROUND(I1615*H1615,2)</f>
        <v>0</v>
      </c>
      <c r="BL1615" s="19" t="s">
        <v>441</v>
      </c>
      <c r="BM1615" s="206" t="s">
        <v>2023</v>
      </c>
    </row>
    <row r="1616" spans="1:65" s="2" customFormat="1" ht="21.75" customHeight="1" x14ac:dyDescent="0.2">
      <c r="A1616" s="36"/>
      <c r="B1616" s="37"/>
      <c r="C1616" s="195" t="s">
        <v>2024</v>
      </c>
      <c r="D1616" s="195" t="s">
        <v>269</v>
      </c>
      <c r="E1616" s="196" t="s">
        <v>2025</v>
      </c>
      <c r="F1616" s="197" t="s">
        <v>2026</v>
      </c>
      <c r="G1616" s="198" t="s">
        <v>368</v>
      </c>
      <c r="H1616" s="199">
        <v>1</v>
      </c>
      <c r="I1616" s="200"/>
      <c r="J1616" s="201">
        <f>ROUND(I1616*H1616,2)</f>
        <v>0</v>
      </c>
      <c r="K1616" s="197" t="s">
        <v>21</v>
      </c>
      <c r="L1616" s="41"/>
      <c r="M1616" s="202" t="s">
        <v>21</v>
      </c>
      <c r="N1616" s="203" t="s">
        <v>44</v>
      </c>
      <c r="O1616" s="66"/>
      <c r="P1616" s="204">
        <f>O1616*H1616</f>
        <v>0</v>
      </c>
      <c r="Q1616" s="204">
        <v>0.28999999999999998</v>
      </c>
      <c r="R1616" s="204">
        <f>Q1616*H1616</f>
        <v>0.28999999999999998</v>
      </c>
      <c r="S1616" s="204">
        <v>0</v>
      </c>
      <c r="T1616" s="205">
        <f>S1616*H1616</f>
        <v>0</v>
      </c>
      <c r="U1616" s="36"/>
      <c r="V1616" s="36"/>
      <c r="W1616" s="36"/>
      <c r="X1616" s="36"/>
      <c r="Y1616" s="36"/>
      <c r="Z1616" s="36"/>
      <c r="AA1616" s="36"/>
      <c r="AB1616" s="36"/>
      <c r="AC1616" s="36"/>
      <c r="AD1616" s="36"/>
      <c r="AE1616" s="36"/>
      <c r="AR1616" s="206" t="s">
        <v>441</v>
      </c>
      <c r="AT1616" s="206" t="s">
        <v>269</v>
      </c>
      <c r="AU1616" s="206" t="s">
        <v>82</v>
      </c>
      <c r="AY1616" s="19" t="s">
        <v>267</v>
      </c>
      <c r="BE1616" s="207">
        <f>IF(N1616="základní",J1616,0)</f>
        <v>0</v>
      </c>
      <c r="BF1616" s="207">
        <f>IF(N1616="snížená",J1616,0)</f>
        <v>0</v>
      </c>
      <c r="BG1616" s="207">
        <f>IF(N1616="zákl. přenesená",J1616,0)</f>
        <v>0</v>
      </c>
      <c r="BH1616" s="207">
        <f>IF(N1616="sníž. přenesená",J1616,0)</f>
        <v>0</v>
      </c>
      <c r="BI1616" s="207">
        <f>IF(N1616="nulová",J1616,0)</f>
        <v>0</v>
      </c>
      <c r="BJ1616" s="19" t="s">
        <v>80</v>
      </c>
      <c r="BK1616" s="207">
        <f>ROUND(I1616*H1616,2)</f>
        <v>0</v>
      </c>
      <c r="BL1616" s="19" t="s">
        <v>441</v>
      </c>
      <c r="BM1616" s="206" t="s">
        <v>2027</v>
      </c>
    </row>
    <row r="1617" spans="1:65" s="2" customFormat="1" ht="21.75" customHeight="1" x14ac:dyDescent="0.2">
      <c r="A1617" s="36"/>
      <c r="B1617" s="37"/>
      <c r="C1617" s="195" t="s">
        <v>2028</v>
      </c>
      <c r="D1617" s="195" t="s">
        <v>269</v>
      </c>
      <c r="E1617" s="196" t="s">
        <v>2029</v>
      </c>
      <c r="F1617" s="197" t="s">
        <v>2030</v>
      </c>
      <c r="G1617" s="198" t="s">
        <v>545</v>
      </c>
      <c r="H1617" s="199">
        <v>34</v>
      </c>
      <c r="I1617" s="200"/>
      <c r="J1617" s="201">
        <f>ROUND(I1617*H1617,2)</f>
        <v>0</v>
      </c>
      <c r="K1617" s="197" t="s">
        <v>21</v>
      </c>
      <c r="L1617" s="41"/>
      <c r="M1617" s="202" t="s">
        <v>21</v>
      </c>
      <c r="N1617" s="203" t="s">
        <v>44</v>
      </c>
      <c r="O1617" s="66"/>
      <c r="P1617" s="204">
        <f>O1617*H1617</f>
        <v>0</v>
      </c>
      <c r="Q1617" s="204">
        <v>0.05</v>
      </c>
      <c r="R1617" s="204">
        <f>Q1617*H1617</f>
        <v>1.7000000000000002</v>
      </c>
      <c r="S1617" s="204">
        <v>0</v>
      </c>
      <c r="T1617" s="205">
        <f>S1617*H1617</f>
        <v>0</v>
      </c>
      <c r="U1617" s="36"/>
      <c r="V1617" s="36"/>
      <c r="W1617" s="36"/>
      <c r="X1617" s="36"/>
      <c r="Y1617" s="36"/>
      <c r="Z1617" s="36"/>
      <c r="AA1617" s="36"/>
      <c r="AB1617" s="36"/>
      <c r="AC1617" s="36"/>
      <c r="AD1617" s="36"/>
      <c r="AE1617" s="36"/>
      <c r="AR1617" s="206" t="s">
        <v>441</v>
      </c>
      <c r="AT1617" s="206" t="s">
        <v>269</v>
      </c>
      <c r="AU1617" s="206" t="s">
        <v>82</v>
      </c>
      <c r="AY1617" s="19" t="s">
        <v>267</v>
      </c>
      <c r="BE1617" s="207">
        <f>IF(N1617="základní",J1617,0)</f>
        <v>0</v>
      </c>
      <c r="BF1617" s="207">
        <f>IF(N1617="snížená",J1617,0)</f>
        <v>0</v>
      </c>
      <c r="BG1617" s="207">
        <f>IF(N1617="zákl. přenesená",J1617,0)</f>
        <v>0</v>
      </c>
      <c r="BH1617" s="207">
        <f>IF(N1617="sníž. přenesená",J1617,0)</f>
        <v>0</v>
      </c>
      <c r="BI1617" s="207">
        <f>IF(N1617="nulová",J1617,0)</f>
        <v>0</v>
      </c>
      <c r="BJ1617" s="19" t="s">
        <v>80</v>
      </c>
      <c r="BK1617" s="207">
        <f>ROUND(I1617*H1617,2)</f>
        <v>0</v>
      </c>
      <c r="BL1617" s="19" t="s">
        <v>441</v>
      </c>
      <c r="BM1617" s="206" t="s">
        <v>2031</v>
      </c>
    </row>
    <row r="1618" spans="1:65" s="13" customFormat="1" ht="22.5" x14ac:dyDescent="0.2">
      <c r="B1618" s="212"/>
      <c r="C1618" s="213"/>
      <c r="D1618" s="208" t="s">
        <v>278</v>
      </c>
      <c r="E1618" s="214" t="s">
        <v>21</v>
      </c>
      <c r="F1618" s="215" t="s">
        <v>2032</v>
      </c>
      <c r="G1618" s="213"/>
      <c r="H1618" s="214" t="s">
        <v>21</v>
      </c>
      <c r="I1618" s="216"/>
      <c r="J1618" s="213"/>
      <c r="K1618" s="213"/>
      <c r="L1618" s="217"/>
      <c r="M1618" s="218"/>
      <c r="N1618" s="219"/>
      <c r="O1618" s="219"/>
      <c r="P1618" s="219"/>
      <c r="Q1618" s="219"/>
      <c r="R1618" s="219"/>
      <c r="S1618" s="219"/>
      <c r="T1618" s="220"/>
      <c r="AT1618" s="221" t="s">
        <v>278</v>
      </c>
      <c r="AU1618" s="221" t="s">
        <v>82</v>
      </c>
      <c r="AV1618" s="13" t="s">
        <v>80</v>
      </c>
      <c r="AW1618" s="13" t="s">
        <v>35</v>
      </c>
      <c r="AX1618" s="13" t="s">
        <v>73</v>
      </c>
      <c r="AY1618" s="221" t="s">
        <v>267</v>
      </c>
    </row>
    <row r="1619" spans="1:65" s="14" customFormat="1" x14ac:dyDescent="0.2">
      <c r="B1619" s="222"/>
      <c r="C1619" s="223"/>
      <c r="D1619" s="208" t="s">
        <v>278</v>
      </c>
      <c r="E1619" s="224" t="s">
        <v>21</v>
      </c>
      <c r="F1619" s="225" t="s">
        <v>722</v>
      </c>
      <c r="G1619" s="223"/>
      <c r="H1619" s="226">
        <v>34</v>
      </c>
      <c r="I1619" s="227"/>
      <c r="J1619" s="223"/>
      <c r="K1619" s="223"/>
      <c r="L1619" s="228"/>
      <c r="M1619" s="229"/>
      <c r="N1619" s="230"/>
      <c r="O1619" s="230"/>
      <c r="P1619" s="230"/>
      <c r="Q1619" s="230"/>
      <c r="R1619" s="230"/>
      <c r="S1619" s="230"/>
      <c r="T1619" s="231"/>
      <c r="AT1619" s="232" t="s">
        <v>278</v>
      </c>
      <c r="AU1619" s="232" t="s">
        <v>82</v>
      </c>
      <c r="AV1619" s="14" t="s">
        <v>82</v>
      </c>
      <c r="AW1619" s="14" t="s">
        <v>35</v>
      </c>
      <c r="AX1619" s="14" t="s">
        <v>80</v>
      </c>
      <c r="AY1619" s="232" t="s">
        <v>267</v>
      </c>
    </row>
    <row r="1620" spans="1:65" s="2" customFormat="1" ht="16.5" customHeight="1" x14ac:dyDescent="0.2">
      <c r="A1620" s="36"/>
      <c r="B1620" s="37"/>
      <c r="C1620" s="195" t="s">
        <v>2033</v>
      </c>
      <c r="D1620" s="195" t="s">
        <v>269</v>
      </c>
      <c r="E1620" s="196" t="s">
        <v>2034</v>
      </c>
      <c r="F1620" s="197" t="s">
        <v>2035</v>
      </c>
      <c r="G1620" s="198" t="s">
        <v>545</v>
      </c>
      <c r="H1620" s="199">
        <v>2</v>
      </c>
      <c r="I1620" s="200"/>
      <c r="J1620" s="201">
        <f>ROUND(I1620*H1620,2)</f>
        <v>0</v>
      </c>
      <c r="K1620" s="197" t="s">
        <v>21</v>
      </c>
      <c r="L1620" s="41"/>
      <c r="M1620" s="202" t="s">
        <v>21</v>
      </c>
      <c r="N1620" s="203" t="s">
        <v>44</v>
      </c>
      <c r="O1620" s="66"/>
      <c r="P1620" s="204">
        <f>O1620*H1620</f>
        <v>0</v>
      </c>
      <c r="Q1620" s="204">
        <v>0.08</v>
      </c>
      <c r="R1620" s="204">
        <f>Q1620*H1620</f>
        <v>0.16</v>
      </c>
      <c r="S1620" s="204">
        <v>0</v>
      </c>
      <c r="T1620" s="205">
        <f>S1620*H1620</f>
        <v>0</v>
      </c>
      <c r="U1620" s="36"/>
      <c r="V1620" s="36"/>
      <c r="W1620" s="36"/>
      <c r="X1620" s="36"/>
      <c r="Y1620" s="36"/>
      <c r="Z1620" s="36"/>
      <c r="AA1620" s="36"/>
      <c r="AB1620" s="36"/>
      <c r="AC1620" s="36"/>
      <c r="AD1620" s="36"/>
      <c r="AE1620" s="36"/>
      <c r="AR1620" s="206" t="s">
        <v>441</v>
      </c>
      <c r="AT1620" s="206" t="s">
        <v>269</v>
      </c>
      <c r="AU1620" s="206" t="s">
        <v>82</v>
      </c>
      <c r="AY1620" s="19" t="s">
        <v>267</v>
      </c>
      <c r="BE1620" s="207">
        <f>IF(N1620="základní",J1620,0)</f>
        <v>0</v>
      </c>
      <c r="BF1620" s="207">
        <f>IF(N1620="snížená",J1620,0)</f>
        <v>0</v>
      </c>
      <c r="BG1620" s="207">
        <f>IF(N1620="zákl. přenesená",J1620,0)</f>
        <v>0</v>
      </c>
      <c r="BH1620" s="207">
        <f>IF(N1620="sníž. přenesená",J1620,0)</f>
        <v>0</v>
      </c>
      <c r="BI1620" s="207">
        <f>IF(N1620="nulová",J1620,0)</f>
        <v>0</v>
      </c>
      <c r="BJ1620" s="19" t="s">
        <v>80</v>
      </c>
      <c r="BK1620" s="207">
        <f>ROUND(I1620*H1620,2)</f>
        <v>0</v>
      </c>
      <c r="BL1620" s="19" t="s">
        <v>441</v>
      </c>
      <c r="BM1620" s="206" t="s">
        <v>2036</v>
      </c>
    </row>
    <row r="1621" spans="1:65" s="2" customFormat="1" ht="16.5" customHeight="1" x14ac:dyDescent="0.2">
      <c r="A1621" s="36"/>
      <c r="B1621" s="37"/>
      <c r="C1621" s="195" t="s">
        <v>2037</v>
      </c>
      <c r="D1621" s="195" t="s">
        <v>269</v>
      </c>
      <c r="E1621" s="196" t="s">
        <v>2038</v>
      </c>
      <c r="F1621" s="197" t="s">
        <v>2039</v>
      </c>
      <c r="G1621" s="198" t="s">
        <v>1381</v>
      </c>
      <c r="H1621" s="199">
        <v>68.7</v>
      </c>
      <c r="I1621" s="200"/>
      <c r="J1621" s="201">
        <f>ROUND(I1621*H1621,2)</f>
        <v>0</v>
      </c>
      <c r="K1621" s="197" t="s">
        <v>21</v>
      </c>
      <c r="L1621" s="41"/>
      <c r="M1621" s="202" t="s">
        <v>21</v>
      </c>
      <c r="N1621" s="203" t="s">
        <v>44</v>
      </c>
      <c r="O1621" s="66"/>
      <c r="P1621" s="204">
        <f>O1621*H1621</f>
        <v>0</v>
      </c>
      <c r="Q1621" s="204">
        <v>1.4999999999999999E-2</v>
      </c>
      <c r="R1621" s="204">
        <f>Q1621*H1621</f>
        <v>1.0305</v>
      </c>
      <c r="S1621" s="204">
        <v>0</v>
      </c>
      <c r="T1621" s="205">
        <f>S1621*H1621</f>
        <v>0</v>
      </c>
      <c r="U1621" s="36"/>
      <c r="V1621" s="36"/>
      <c r="W1621" s="36"/>
      <c r="X1621" s="36"/>
      <c r="Y1621" s="36"/>
      <c r="Z1621" s="36"/>
      <c r="AA1621" s="36"/>
      <c r="AB1621" s="36"/>
      <c r="AC1621" s="36"/>
      <c r="AD1621" s="36"/>
      <c r="AE1621" s="36"/>
      <c r="AR1621" s="206" t="s">
        <v>441</v>
      </c>
      <c r="AT1621" s="206" t="s">
        <v>269</v>
      </c>
      <c r="AU1621" s="206" t="s">
        <v>82</v>
      </c>
      <c r="AY1621" s="19" t="s">
        <v>267</v>
      </c>
      <c r="BE1621" s="207">
        <f>IF(N1621="základní",J1621,0)</f>
        <v>0</v>
      </c>
      <c r="BF1621" s="207">
        <f>IF(N1621="snížená",J1621,0)</f>
        <v>0</v>
      </c>
      <c r="BG1621" s="207">
        <f>IF(N1621="zákl. přenesená",J1621,0)</f>
        <v>0</v>
      </c>
      <c r="BH1621" s="207">
        <f>IF(N1621="sníž. přenesená",J1621,0)</f>
        <v>0</v>
      </c>
      <c r="BI1621" s="207">
        <f>IF(N1621="nulová",J1621,0)</f>
        <v>0</v>
      </c>
      <c r="BJ1621" s="19" t="s">
        <v>80</v>
      </c>
      <c r="BK1621" s="207">
        <f>ROUND(I1621*H1621,2)</f>
        <v>0</v>
      </c>
      <c r="BL1621" s="19" t="s">
        <v>441</v>
      </c>
      <c r="BM1621" s="206" t="s">
        <v>2040</v>
      </c>
    </row>
    <row r="1622" spans="1:65" s="2" customFormat="1" ht="21.75" customHeight="1" x14ac:dyDescent="0.2">
      <c r="A1622" s="36"/>
      <c r="B1622" s="37"/>
      <c r="C1622" s="195" t="s">
        <v>2041</v>
      </c>
      <c r="D1622" s="195" t="s">
        <v>269</v>
      </c>
      <c r="E1622" s="196" t="s">
        <v>2042</v>
      </c>
      <c r="F1622" s="197" t="s">
        <v>2043</v>
      </c>
      <c r="G1622" s="198" t="s">
        <v>1381</v>
      </c>
      <c r="H1622" s="199">
        <v>11.7</v>
      </c>
      <c r="I1622" s="200"/>
      <c r="J1622" s="201">
        <f>ROUND(I1622*H1622,2)</f>
        <v>0</v>
      </c>
      <c r="K1622" s="197" t="s">
        <v>21</v>
      </c>
      <c r="L1622" s="41"/>
      <c r="M1622" s="202" t="s">
        <v>21</v>
      </c>
      <c r="N1622" s="203" t="s">
        <v>44</v>
      </c>
      <c r="O1622" s="66"/>
      <c r="P1622" s="204">
        <f>O1622*H1622</f>
        <v>0</v>
      </c>
      <c r="Q1622" s="204">
        <v>0.01</v>
      </c>
      <c r="R1622" s="204">
        <f>Q1622*H1622</f>
        <v>0.11699999999999999</v>
      </c>
      <c r="S1622" s="204">
        <v>0</v>
      </c>
      <c r="T1622" s="205">
        <f>S1622*H1622</f>
        <v>0</v>
      </c>
      <c r="U1622" s="36"/>
      <c r="V1622" s="36"/>
      <c r="W1622" s="36"/>
      <c r="X1622" s="36"/>
      <c r="Y1622" s="36"/>
      <c r="Z1622" s="36"/>
      <c r="AA1622" s="36"/>
      <c r="AB1622" s="36"/>
      <c r="AC1622" s="36"/>
      <c r="AD1622" s="36"/>
      <c r="AE1622" s="36"/>
      <c r="AR1622" s="206" t="s">
        <v>441</v>
      </c>
      <c r="AT1622" s="206" t="s">
        <v>269</v>
      </c>
      <c r="AU1622" s="206" t="s">
        <v>82</v>
      </c>
      <c r="AY1622" s="19" t="s">
        <v>267</v>
      </c>
      <c r="BE1622" s="207">
        <f>IF(N1622="základní",J1622,0)</f>
        <v>0</v>
      </c>
      <c r="BF1622" s="207">
        <f>IF(N1622="snížená",J1622,0)</f>
        <v>0</v>
      </c>
      <c r="BG1622" s="207">
        <f>IF(N1622="zákl. přenesená",J1622,0)</f>
        <v>0</v>
      </c>
      <c r="BH1622" s="207">
        <f>IF(N1622="sníž. přenesená",J1622,0)</f>
        <v>0</v>
      </c>
      <c r="BI1622" s="207">
        <f>IF(N1622="nulová",J1622,0)</f>
        <v>0</v>
      </c>
      <c r="BJ1622" s="19" t="s">
        <v>80</v>
      </c>
      <c r="BK1622" s="207">
        <f>ROUND(I1622*H1622,2)</f>
        <v>0</v>
      </c>
      <c r="BL1622" s="19" t="s">
        <v>441</v>
      </c>
      <c r="BM1622" s="206" t="s">
        <v>2044</v>
      </c>
    </row>
    <row r="1623" spans="1:65" s="13" customFormat="1" x14ac:dyDescent="0.2">
      <c r="B1623" s="212"/>
      <c r="C1623" s="213"/>
      <c r="D1623" s="208" t="s">
        <v>278</v>
      </c>
      <c r="E1623" s="214" t="s">
        <v>21</v>
      </c>
      <c r="F1623" s="215" t="s">
        <v>2045</v>
      </c>
      <c r="G1623" s="213"/>
      <c r="H1623" s="214" t="s">
        <v>21</v>
      </c>
      <c r="I1623" s="216"/>
      <c r="J1623" s="213"/>
      <c r="K1623" s="213"/>
      <c r="L1623" s="217"/>
      <c r="M1623" s="218"/>
      <c r="N1623" s="219"/>
      <c r="O1623" s="219"/>
      <c r="P1623" s="219"/>
      <c r="Q1623" s="219"/>
      <c r="R1623" s="219"/>
      <c r="S1623" s="219"/>
      <c r="T1623" s="220"/>
      <c r="AT1623" s="221" t="s">
        <v>278</v>
      </c>
      <c r="AU1623" s="221" t="s">
        <v>82</v>
      </c>
      <c r="AV1623" s="13" t="s">
        <v>80</v>
      </c>
      <c r="AW1623" s="13" t="s">
        <v>35</v>
      </c>
      <c r="AX1623" s="13" t="s">
        <v>73</v>
      </c>
      <c r="AY1623" s="221" t="s">
        <v>267</v>
      </c>
    </row>
    <row r="1624" spans="1:65" s="14" customFormat="1" x14ac:dyDescent="0.2">
      <c r="B1624" s="222"/>
      <c r="C1624" s="223"/>
      <c r="D1624" s="208" t="s">
        <v>278</v>
      </c>
      <c r="E1624" s="224" t="s">
        <v>21</v>
      </c>
      <c r="F1624" s="225" t="s">
        <v>2046</v>
      </c>
      <c r="G1624" s="223"/>
      <c r="H1624" s="226">
        <v>11.7</v>
      </c>
      <c r="I1624" s="227"/>
      <c r="J1624" s="223"/>
      <c r="K1624" s="223"/>
      <c r="L1624" s="228"/>
      <c r="M1624" s="229"/>
      <c r="N1624" s="230"/>
      <c r="O1624" s="230"/>
      <c r="P1624" s="230"/>
      <c r="Q1624" s="230"/>
      <c r="R1624" s="230"/>
      <c r="S1624" s="230"/>
      <c r="T1624" s="231"/>
      <c r="AT1624" s="232" t="s">
        <v>278</v>
      </c>
      <c r="AU1624" s="232" t="s">
        <v>82</v>
      </c>
      <c r="AV1624" s="14" t="s">
        <v>82</v>
      </c>
      <c r="AW1624" s="14" t="s">
        <v>35</v>
      </c>
      <c r="AX1624" s="14" t="s">
        <v>80</v>
      </c>
      <c r="AY1624" s="232" t="s">
        <v>267</v>
      </c>
    </row>
    <row r="1625" spans="1:65" s="2" customFormat="1" ht="21.75" customHeight="1" x14ac:dyDescent="0.2">
      <c r="A1625" s="36"/>
      <c r="B1625" s="37"/>
      <c r="C1625" s="195" t="s">
        <v>2047</v>
      </c>
      <c r="D1625" s="195" t="s">
        <v>269</v>
      </c>
      <c r="E1625" s="196" t="s">
        <v>2048</v>
      </c>
      <c r="F1625" s="197" t="s">
        <v>2049</v>
      </c>
      <c r="G1625" s="198" t="s">
        <v>1381</v>
      </c>
      <c r="H1625" s="199">
        <v>8</v>
      </c>
      <c r="I1625" s="200"/>
      <c r="J1625" s="201">
        <f>ROUND(I1625*H1625,2)</f>
        <v>0</v>
      </c>
      <c r="K1625" s="197" t="s">
        <v>21</v>
      </c>
      <c r="L1625" s="41"/>
      <c r="M1625" s="202" t="s">
        <v>21</v>
      </c>
      <c r="N1625" s="203" t="s">
        <v>44</v>
      </c>
      <c r="O1625" s="66"/>
      <c r="P1625" s="204">
        <f>O1625*H1625</f>
        <v>0</v>
      </c>
      <c r="Q1625" s="204">
        <v>1.4999999999999999E-2</v>
      </c>
      <c r="R1625" s="204">
        <f>Q1625*H1625</f>
        <v>0.12</v>
      </c>
      <c r="S1625" s="204">
        <v>0</v>
      </c>
      <c r="T1625" s="205">
        <f>S1625*H1625</f>
        <v>0</v>
      </c>
      <c r="U1625" s="36"/>
      <c r="V1625" s="36"/>
      <c r="W1625" s="36"/>
      <c r="X1625" s="36"/>
      <c r="Y1625" s="36"/>
      <c r="Z1625" s="36"/>
      <c r="AA1625" s="36"/>
      <c r="AB1625" s="36"/>
      <c r="AC1625" s="36"/>
      <c r="AD1625" s="36"/>
      <c r="AE1625" s="36"/>
      <c r="AR1625" s="206" t="s">
        <v>441</v>
      </c>
      <c r="AT1625" s="206" t="s">
        <v>269</v>
      </c>
      <c r="AU1625" s="206" t="s">
        <v>82</v>
      </c>
      <c r="AY1625" s="19" t="s">
        <v>267</v>
      </c>
      <c r="BE1625" s="207">
        <f>IF(N1625="základní",J1625,0)</f>
        <v>0</v>
      </c>
      <c r="BF1625" s="207">
        <f>IF(N1625="snížená",J1625,0)</f>
        <v>0</v>
      </c>
      <c r="BG1625" s="207">
        <f>IF(N1625="zákl. přenesená",J1625,0)</f>
        <v>0</v>
      </c>
      <c r="BH1625" s="207">
        <f>IF(N1625="sníž. přenesená",J1625,0)</f>
        <v>0</v>
      </c>
      <c r="BI1625" s="207">
        <f>IF(N1625="nulová",J1625,0)</f>
        <v>0</v>
      </c>
      <c r="BJ1625" s="19" t="s">
        <v>80</v>
      </c>
      <c r="BK1625" s="207">
        <f>ROUND(I1625*H1625,2)</f>
        <v>0</v>
      </c>
      <c r="BL1625" s="19" t="s">
        <v>441</v>
      </c>
      <c r="BM1625" s="206" t="s">
        <v>2050</v>
      </c>
    </row>
    <row r="1626" spans="1:65" s="13" customFormat="1" x14ac:dyDescent="0.2">
      <c r="B1626" s="212"/>
      <c r="C1626" s="213"/>
      <c r="D1626" s="208" t="s">
        <v>278</v>
      </c>
      <c r="E1626" s="214" t="s">
        <v>21</v>
      </c>
      <c r="F1626" s="215" t="s">
        <v>2051</v>
      </c>
      <c r="G1626" s="213"/>
      <c r="H1626" s="214" t="s">
        <v>21</v>
      </c>
      <c r="I1626" s="216"/>
      <c r="J1626" s="213"/>
      <c r="K1626" s="213"/>
      <c r="L1626" s="217"/>
      <c r="M1626" s="218"/>
      <c r="N1626" s="219"/>
      <c r="O1626" s="219"/>
      <c r="P1626" s="219"/>
      <c r="Q1626" s="219"/>
      <c r="R1626" s="219"/>
      <c r="S1626" s="219"/>
      <c r="T1626" s="220"/>
      <c r="AT1626" s="221" t="s">
        <v>278</v>
      </c>
      <c r="AU1626" s="221" t="s">
        <v>82</v>
      </c>
      <c r="AV1626" s="13" t="s">
        <v>80</v>
      </c>
      <c r="AW1626" s="13" t="s">
        <v>35</v>
      </c>
      <c r="AX1626" s="13" t="s">
        <v>73</v>
      </c>
      <c r="AY1626" s="221" t="s">
        <v>267</v>
      </c>
    </row>
    <row r="1627" spans="1:65" s="14" customFormat="1" x14ac:dyDescent="0.2">
      <c r="B1627" s="222"/>
      <c r="C1627" s="223"/>
      <c r="D1627" s="208" t="s">
        <v>278</v>
      </c>
      <c r="E1627" s="224" t="s">
        <v>21</v>
      </c>
      <c r="F1627" s="225" t="s">
        <v>1377</v>
      </c>
      <c r="G1627" s="223"/>
      <c r="H1627" s="226">
        <v>8</v>
      </c>
      <c r="I1627" s="227"/>
      <c r="J1627" s="223"/>
      <c r="K1627" s="223"/>
      <c r="L1627" s="228"/>
      <c r="M1627" s="229"/>
      <c r="N1627" s="230"/>
      <c r="O1627" s="230"/>
      <c r="P1627" s="230"/>
      <c r="Q1627" s="230"/>
      <c r="R1627" s="230"/>
      <c r="S1627" s="230"/>
      <c r="T1627" s="231"/>
      <c r="AT1627" s="232" t="s">
        <v>278</v>
      </c>
      <c r="AU1627" s="232" t="s">
        <v>82</v>
      </c>
      <c r="AV1627" s="14" t="s">
        <v>82</v>
      </c>
      <c r="AW1627" s="14" t="s">
        <v>35</v>
      </c>
      <c r="AX1627" s="14" t="s">
        <v>80</v>
      </c>
      <c r="AY1627" s="232" t="s">
        <v>267</v>
      </c>
    </row>
    <row r="1628" spans="1:65" s="2" customFormat="1" ht="21.75" customHeight="1" x14ac:dyDescent="0.2">
      <c r="A1628" s="36"/>
      <c r="B1628" s="37"/>
      <c r="C1628" s="195" t="s">
        <v>2052</v>
      </c>
      <c r="D1628" s="195" t="s">
        <v>269</v>
      </c>
      <c r="E1628" s="196" t="s">
        <v>2053</v>
      </c>
      <c r="F1628" s="197" t="s">
        <v>2054</v>
      </c>
      <c r="G1628" s="198" t="s">
        <v>545</v>
      </c>
      <c r="H1628" s="199">
        <v>3</v>
      </c>
      <c r="I1628" s="200"/>
      <c r="J1628" s="201">
        <f>ROUND(I1628*H1628,2)</f>
        <v>0</v>
      </c>
      <c r="K1628" s="197" t="s">
        <v>21</v>
      </c>
      <c r="L1628" s="41"/>
      <c r="M1628" s="202" t="s">
        <v>21</v>
      </c>
      <c r="N1628" s="203" t="s">
        <v>44</v>
      </c>
      <c r="O1628" s="66"/>
      <c r="P1628" s="204">
        <f>O1628*H1628</f>
        <v>0</v>
      </c>
      <c r="Q1628" s="204">
        <v>0.05</v>
      </c>
      <c r="R1628" s="204">
        <f>Q1628*H1628</f>
        <v>0.15000000000000002</v>
      </c>
      <c r="S1628" s="204">
        <v>0</v>
      </c>
      <c r="T1628" s="205">
        <f>S1628*H1628</f>
        <v>0</v>
      </c>
      <c r="U1628" s="36"/>
      <c r="V1628" s="36"/>
      <c r="W1628" s="36"/>
      <c r="X1628" s="36"/>
      <c r="Y1628" s="36"/>
      <c r="Z1628" s="36"/>
      <c r="AA1628" s="36"/>
      <c r="AB1628" s="36"/>
      <c r="AC1628" s="36"/>
      <c r="AD1628" s="36"/>
      <c r="AE1628" s="36"/>
      <c r="AR1628" s="206" t="s">
        <v>441</v>
      </c>
      <c r="AT1628" s="206" t="s">
        <v>269</v>
      </c>
      <c r="AU1628" s="206" t="s">
        <v>82</v>
      </c>
      <c r="AY1628" s="19" t="s">
        <v>267</v>
      </c>
      <c r="BE1628" s="207">
        <f>IF(N1628="základní",J1628,0)</f>
        <v>0</v>
      </c>
      <c r="BF1628" s="207">
        <f>IF(N1628="snížená",J1628,0)</f>
        <v>0</v>
      </c>
      <c r="BG1628" s="207">
        <f>IF(N1628="zákl. přenesená",J1628,0)</f>
        <v>0</v>
      </c>
      <c r="BH1628" s="207">
        <f>IF(N1628="sníž. přenesená",J1628,0)</f>
        <v>0</v>
      </c>
      <c r="BI1628" s="207">
        <f>IF(N1628="nulová",J1628,0)</f>
        <v>0</v>
      </c>
      <c r="BJ1628" s="19" t="s">
        <v>80</v>
      </c>
      <c r="BK1628" s="207">
        <f>ROUND(I1628*H1628,2)</f>
        <v>0</v>
      </c>
      <c r="BL1628" s="19" t="s">
        <v>441</v>
      </c>
      <c r="BM1628" s="206" t="s">
        <v>2055</v>
      </c>
    </row>
    <row r="1629" spans="1:65" s="2" customFormat="1" ht="21.75" customHeight="1" x14ac:dyDescent="0.2">
      <c r="A1629" s="36"/>
      <c r="B1629" s="37"/>
      <c r="C1629" s="195" t="s">
        <v>2056</v>
      </c>
      <c r="D1629" s="195" t="s">
        <v>269</v>
      </c>
      <c r="E1629" s="196" t="s">
        <v>2057</v>
      </c>
      <c r="F1629" s="197" t="s">
        <v>2058</v>
      </c>
      <c r="G1629" s="198" t="s">
        <v>272</v>
      </c>
      <c r="H1629" s="199">
        <v>375.5</v>
      </c>
      <c r="I1629" s="200"/>
      <c r="J1629" s="201">
        <f>ROUND(I1629*H1629,2)</f>
        <v>0</v>
      </c>
      <c r="K1629" s="197" t="s">
        <v>21</v>
      </c>
      <c r="L1629" s="41"/>
      <c r="M1629" s="202" t="s">
        <v>21</v>
      </c>
      <c r="N1629" s="203" t="s">
        <v>44</v>
      </c>
      <c r="O1629" s="66"/>
      <c r="P1629" s="204">
        <f>O1629*H1629</f>
        <v>0</v>
      </c>
      <c r="Q1629" s="204">
        <v>4.4999999999999998E-2</v>
      </c>
      <c r="R1629" s="204">
        <f>Q1629*H1629</f>
        <v>16.897500000000001</v>
      </c>
      <c r="S1629" s="204">
        <v>0</v>
      </c>
      <c r="T1629" s="205">
        <f>S1629*H1629</f>
        <v>0</v>
      </c>
      <c r="U1629" s="36"/>
      <c r="V1629" s="36"/>
      <c r="W1629" s="36"/>
      <c r="X1629" s="36"/>
      <c r="Y1629" s="36"/>
      <c r="Z1629" s="36"/>
      <c r="AA1629" s="36"/>
      <c r="AB1629" s="36"/>
      <c r="AC1629" s="36"/>
      <c r="AD1629" s="36"/>
      <c r="AE1629" s="36"/>
      <c r="AR1629" s="206" t="s">
        <v>441</v>
      </c>
      <c r="AT1629" s="206" t="s">
        <v>269</v>
      </c>
      <c r="AU1629" s="206" t="s">
        <v>82</v>
      </c>
      <c r="AY1629" s="19" t="s">
        <v>267</v>
      </c>
      <c r="BE1629" s="207">
        <f>IF(N1629="základní",J1629,0)</f>
        <v>0</v>
      </c>
      <c r="BF1629" s="207">
        <f>IF(N1629="snížená",J1629,0)</f>
        <v>0</v>
      </c>
      <c r="BG1629" s="207">
        <f>IF(N1629="zákl. přenesená",J1629,0)</f>
        <v>0</v>
      </c>
      <c r="BH1629" s="207">
        <f>IF(N1629="sníž. přenesená",J1629,0)</f>
        <v>0</v>
      </c>
      <c r="BI1629" s="207">
        <f>IF(N1629="nulová",J1629,0)</f>
        <v>0</v>
      </c>
      <c r="BJ1629" s="19" t="s">
        <v>80</v>
      </c>
      <c r="BK1629" s="207">
        <f>ROUND(I1629*H1629,2)</f>
        <v>0</v>
      </c>
      <c r="BL1629" s="19" t="s">
        <v>441</v>
      </c>
      <c r="BM1629" s="206" t="s">
        <v>2059</v>
      </c>
    </row>
    <row r="1630" spans="1:65" s="2" customFormat="1" ht="16.5" customHeight="1" x14ac:dyDescent="0.2">
      <c r="A1630" s="36"/>
      <c r="B1630" s="37"/>
      <c r="C1630" s="195" t="s">
        <v>2060</v>
      </c>
      <c r="D1630" s="195" t="s">
        <v>269</v>
      </c>
      <c r="E1630" s="196" t="s">
        <v>2061</v>
      </c>
      <c r="F1630" s="197" t="s">
        <v>2062</v>
      </c>
      <c r="G1630" s="198" t="s">
        <v>545</v>
      </c>
      <c r="H1630" s="199">
        <v>1</v>
      </c>
      <c r="I1630" s="200"/>
      <c r="J1630" s="201">
        <f>ROUND(I1630*H1630,2)</f>
        <v>0</v>
      </c>
      <c r="K1630" s="197" t="s">
        <v>21</v>
      </c>
      <c r="L1630" s="41"/>
      <c r="M1630" s="202" t="s">
        <v>21</v>
      </c>
      <c r="N1630" s="203" t="s">
        <v>44</v>
      </c>
      <c r="O1630" s="66"/>
      <c r="P1630" s="204">
        <f>O1630*H1630</f>
        <v>0</v>
      </c>
      <c r="Q1630" s="204">
        <v>0.04</v>
      </c>
      <c r="R1630" s="204">
        <f>Q1630*H1630</f>
        <v>0.04</v>
      </c>
      <c r="S1630" s="204">
        <v>0</v>
      </c>
      <c r="T1630" s="205">
        <f>S1630*H1630</f>
        <v>0</v>
      </c>
      <c r="U1630" s="36"/>
      <c r="V1630" s="36"/>
      <c r="W1630" s="36"/>
      <c r="X1630" s="36"/>
      <c r="Y1630" s="36"/>
      <c r="Z1630" s="36"/>
      <c r="AA1630" s="36"/>
      <c r="AB1630" s="36"/>
      <c r="AC1630" s="36"/>
      <c r="AD1630" s="36"/>
      <c r="AE1630" s="36"/>
      <c r="AR1630" s="206" t="s">
        <v>441</v>
      </c>
      <c r="AT1630" s="206" t="s">
        <v>269</v>
      </c>
      <c r="AU1630" s="206" t="s">
        <v>82</v>
      </c>
      <c r="AY1630" s="19" t="s">
        <v>267</v>
      </c>
      <c r="BE1630" s="207">
        <f>IF(N1630="základní",J1630,0)</f>
        <v>0</v>
      </c>
      <c r="BF1630" s="207">
        <f>IF(N1630="snížená",J1630,0)</f>
        <v>0</v>
      </c>
      <c r="BG1630" s="207">
        <f>IF(N1630="zákl. přenesená",J1630,0)</f>
        <v>0</v>
      </c>
      <c r="BH1630" s="207">
        <f>IF(N1630="sníž. přenesená",J1630,0)</f>
        <v>0</v>
      </c>
      <c r="BI1630" s="207">
        <f>IF(N1630="nulová",J1630,0)</f>
        <v>0</v>
      </c>
      <c r="BJ1630" s="19" t="s">
        <v>80</v>
      </c>
      <c r="BK1630" s="207">
        <f>ROUND(I1630*H1630,2)</f>
        <v>0</v>
      </c>
      <c r="BL1630" s="19" t="s">
        <v>441</v>
      </c>
      <c r="BM1630" s="206" t="s">
        <v>2063</v>
      </c>
    </row>
    <row r="1631" spans="1:65" s="2" customFormat="1" ht="21.75" customHeight="1" x14ac:dyDescent="0.2">
      <c r="A1631" s="36"/>
      <c r="B1631" s="37"/>
      <c r="C1631" s="195" t="s">
        <v>2064</v>
      </c>
      <c r="D1631" s="195" t="s">
        <v>269</v>
      </c>
      <c r="E1631" s="196" t="s">
        <v>2065</v>
      </c>
      <c r="F1631" s="197" t="s">
        <v>2066</v>
      </c>
      <c r="G1631" s="198" t="s">
        <v>395</v>
      </c>
      <c r="H1631" s="199">
        <v>21.504999999999999</v>
      </c>
      <c r="I1631" s="200"/>
      <c r="J1631" s="201">
        <f>ROUND(I1631*H1631,2)</f>
        <v>0</v>
      </c>
      <c r="K1631" s="197" t="s">
        <v>273</v>
      </c>
      <c r="L1631" s="41"/>
      <c r="M1631" s="202" t="s">
        <v>21</v>
      </c>
      <c r="N1631" s="203" t="s">
        <v>44</v>
      </c>
      <c r="O1631" s="66"/>
      <c r="P1631" s="204">
        <f>O1631*H1631</f>
        <v>0</v>
      </c>
      <c r="Q1631" s="204">
        <v>0</v>
      </c>
      <c r="R1631" s="204">
        <f>Q1631*H1631</f>
        <v>0</v>
      </c>
      <c r="S1631" s="204">
        <v>0</v>
      </c>
      <c r="T1631" s="205">
        <f>S1631*H1631</f>
        <v>0</v>
      </c>
      <c r="U1631" s="36"/>
      <c r="V1631" s="36"/>
      <c r="W1631" s="36"/>
      <c r="X1631" s="36"/>
      <c r="Y1631" s="36"/>
      <c r="Z1631" s="36"/>
      <c r="AA1631" s="36"/>
      <c r="AB1631" s="36"/>
      <c r="AC1631" s="36"/>
      <c r="AD1631" s="36"/>
      <c r="AE1631" s="36"/>
      <c r="AR1631" s="206" t="s">
        <v>441</v>
      </c>
      <c r="AT1631" s="206" t="s">
        <v>269</v>
      </c>
      <c r="AU1631" s="206" t="s">
        <v>82</v>
      </c>
      <c r="AY1631" s="19" t="s">
        <v>267</v>
      </c>
      <c r="BE1631" s="207">
        <f>IF(N1631="základní",J1631,0)</f>
        <v>0</v>
      </c>
      <c r="BF1631" s="207">
        <f>IF(N1631="snížená",J1631,0)</f>
        <v>0</v>
      </c>
      <c r="BG1631" s="207">
        <f>IF(N1631="zákl. přenesená",J1631,0)</f>
        <v>0</v>
      </c>
      <c r="BH1631" s="207">
        <f>IF(N1631="sníž. přenesená",J1631,0)</f>
        <v>0</v>
      </c>
      <c r="BI1631" s="207">
        <f>IF(N1631="nulová",J1631,0)</f>
        <v>0</v>
      </c>
      <c r="BJ1631" s="19" t="s">
        <v>80</v>
      </c>
      <c r="BK1631" s="207">
        <f>ROUND(I1631*H1631,2)</f>
        <v>0</v>
      </c>
      <c r="BL1631" s="19" t="s">
        <v>441</v>
      </c>
      <c r="BM1631" s="206" t="s">
        <v>2067</v>
      </c>
    </row>
    <row r="1632" spans="1:65" s="2" customFormat="1" ht="78" x14ac:dyDescent="0.2">
      <c r="A1632" s="36"/>
      <c r="B1632" s="37"/>
      <c r="C1632" s="38"/>
      <c r="D1632" s="208" t="s">
        <v>276</v>
      </c>
      <c r="E1632" s="38"/>
      <c r="F1632" s="209" t="s">
        <v>2068</v>
      </c>
      <c r="G1632" s="38"/>
      <c r="H1632" s="38"/>
      <c r="I1632" s="118"/>
      <c r="J1632" s="38"/>
      <c r="K1632" s="38"/>
      <c r="L1632" s="41"/>
      <c r="M1632" s="210"/>
      <c r="N1632" s="211"/>
      <c r="O1632" s="66"/>
      <c r="P1632" s="66"/>
      <c r="Q1632" s="66"/>
      <c r="R1632" s="66"/>
      <c r="S1632" s="66"/>
      <c r="T1632" s="67"/>
      <c r="U1632" s="36"/>
      <c r="V1632" s="36"/>
      <c r="W1632" s="36"/>
      <c r="X1632" s="36"/>
      <c r="Y1632" s="36"/>
      <c r="Z1632" s="36"/>
      <c r="AA1632" s="36"/>
      <c r="AB1632" s="36"/>
      <c r="AC1632" s="36"/>
      <c r="AD1632" s="36"/>
      <c r="AE1632" s="36"/>
      <c r="AT1632" s="19" t="s">
        <v>276</v>
      </c>
      <c r="AU1632" s="19" t="s">
        <v>82</v>
      </c>
    </row>
    <row r="1633" spans="1:65" s="12" customFormat="1" ht="22.9" customHeight="1" x14ac:dyDescent="0.2">
      <c r="B1633" s="179"/>
      <c r="C1633" s="180"/>
      <c r="D1633" s="181" t="s">
        <v>72</v>
      </c>
      <c r="E1633" s="193" t="s">
        <v>2069</v>
      </c>
      <c r="F1633" s="193" t="s">
        <v>2070</v>
      </c>
      <c r="G1633" s="180"/>
      <c r="H1633" s="180"/>
      <c r="I1633" s="183"/>
      <c r="J1633" s="194">
        <f>BK1633</f>
        <v>0</v>
      </c>
      <c r="K1633" s="180"/>
      <c r="L1633" s="185"/>
      <c r="M1633" s="186"/>
      <c r="N1633" s="187"/>
      <c r="O1633" s="187"/>
      <c r="P1633" s="188">
        <f>SUM(P1634:P1642)</f>
        <v>0</v>
      </c>
      <c r="Q1633" s="187"/>
      <c r="R1633" s="188">
        <f>SUM(R1634:R1642)</f>
        <v>3.7962899999999995</v>
      </c>
      <c r="S1633" s="187"/>
      <c r="T1633" s="189">
        <f>SUM(T1634:T1642)</f>
        <v>0</v>
      </c>
      <c r="AR1633" s="190" t="s">
        <v>82</v>
      </c>
      <c r="AT1633" s="191" t="s">
        <v>72</v>
      </c>
      <c r="AU1633" s="191" t="s">
        <v>80</v>
      </c>
      <c r="AY1633" s="190" t="s">
        <v>267</v>
      </c>
      <c r="BK1633" s="192">
        <f>SUM(BK1634:BK1642)</f>
        <v>0</v>
      </c>
    </row>
    <row r="1634" spans="1:65" s="2" customFormat="1" ht="21.75" customHeight="1" x14ac:dyDescent="0.2">
      <c r="A1634" s="36"/>
      <c r="B1634" s="37"/>
      <c r="C1634" s="195" t="s">
        <v>2071</v>
      </c>
      <c r="D1634" s="195" t="s">
        <v>269</v>
      </c>
      <c r="E1634" s="196" t="s">
        <v>2072</v>
      </c>
      <c r="F1634" s="197" t="s">
        <v>2073</v>
      </c>
      <c r="G1634" s="198" t="s">
        <v>272</v>
      </c>
      <c r="H1634" s="199">
        <v>46.542999999999999</v>
      </c>
      <c r="I1634" s="200"/>
      <c r="J1634" s="201">
        <f>ROUND(I1634*H1634,2)</f>
        <v>0</v>
      </c>
      <c r="K1634" s="197" t="s">
        <v>21</v>
      </c>
      <c r="L1634" s="41"/>
      <c r="M1634" s="202" t="s">
        <v>21</v>
      </c>
      <c r="N1634" s="203" t="s">
        <v>44</v>
      </c>
      <c r="O1634" s="66"/>
      <c r="P1634" s="204">
        <f>O1634*H1634</f>
        <v>0</v>
      </c>
      <c r="Q1634" s="204">
        <v>0.03</v>
      </c>
      <c r="R1634" s="204">
        <f>Q1634*H1634</f>
        <v>1.39629</v>
      </c>
      <c r="S1634" s="204">
        <v>0</v>
      </c>
      <c r="T1634" s="205">
        <f>S1634*H1634</f>
        <v>0</v>
      </c>
      <c r="U1634" s="36"/>
      <c r="V1634" s="36"/>
      <c r="W1634" s="36"/>
      <c r="X1634" s="36"/>
      <c r="Y1634" s="36"/>
      <c r="Z1634" s="36"/>
      <c r="AA1634" s="36"/>
      <c r="AB1634" s="36"/>
      <c r="AC1634" s="36"/>
      <c r="AD1634" s="36"/>
      <c r="AE1634" s="36"/>
      <c r="AR1634" s="206" t="s">
        <v>441</v>
      </c>
      <c r="AT1634" s="206" t="s">
        <v>269</v>
      </c>
      <c r="AU1634" s="206" t="s">
        <v>82</v>
      </c>
      <c r="AY1634" s="19" t="s">
        <v>267</v>
      </c>
      <c r="BE1634" s="207">
        <f>IF(N1634="základní",J1634,0)</f>
        <v>0</v>
      </c>
      <c r="BF1634" s="207">
        <f>IF(N1634="snížená",J1634,0)</f>
        <v>0</v>
      </c>
      <c r="BG1634" s="207">
        <f>IF(N1634="zákl. přenesená",J1634,0)</f>
        <v>0</v>
      </c>
      <c r="BH1634" s="207">
        <f>IF(N1634="sníž. přenesená",J1634,0)</f>
        <v>0</v>
      </c>
      <c r="BI1634" s="207">
        <f>IF(N1634="nulová",J1634,0)</f>
        <v>0</v>
      </c>
      <c r="BJ1634" s="19" t="s">
        <v>80</v>
      </c>
      <c r="BK1634" s="207">
        <f>ROUND(I1634*H1634,2)</f>
        <v>0</v>
      </c>
      <c r="BL1634" s="19" t="s">
        <v>441</v>
      </c>
      <c r="BM1634" s="206" t="s">
        <v>2074</v>
      </c>
    </row>
    <row r="1635" spans="1:65" s="13" customFormat="1" x14ac:dyDescent="0.2">
      <c r="B1635" s="212"/>
      <c r="C1635" s="213"/>
      <c r="D1635" s="208" t="s">
        <v>278</v>
      </c>
      <c r="E1635" s="214" t="s">
        <v>21</v>
      </c>
      <c r="F1635" s="215" t="s">
        <v>2075</v>
      </c>
      <c r="G1635" s="213"/>
      <c r="H1635" s="214" t="s">
        <v>21</v>
      </c>
      <c r="I1635" s="216"/>
      <c r="J1635" s="213"/>
      <c r="K1635" s="213"/>
      <c r="L1635" s="217"/>
      <c r="M1635" s="218"/>
      <c r="N1635" s="219"/>
      <c r="O1635" s="219"/>
      <c r="P1635" s="219"/>
      <c r="Q1635" s="219"/>
      <c r="R1635" s="219"/>
      <c r="S1635" s="219"/>
      <c r="T1635" s="220"/>
      <c r="AT1635" s="221" t="s">
        <v>278</v>
      </c>
      <c r="AU1635" s="221" t="s">
        <v>82</v>
      </c>
      <c r="AV1635" s="13" t="s">
        <v>80</v>
      </c>
      <c r="AW1635" s="13" t="s">
        <v>35</v>
      </c>
      <c r="AX1635" s="13" t="s">
        <v>73</v>
      </c>
      <c r="AY1635" s="221" t="s">
        <v>267</v>
      </c>
    </row>
    <row r="1636" spans="1:65" s="14" customFormat="1" x14ac:dyDescent="0.2">
      <c r="B1636" s="222"/>
      <c r="C1636" s="223"/>
      <c r="D1636" s="208" t="s">
        <v>278</v>
      </c>
      <c r="E1636" s="224" t="s">
        <v>21</v>
      </c>
      <c r="F1636" s="225" t="s">
        <v>2076</v>
      </c>
      <c r="G1636" s="223"/>
      <c r="H1636" s="226">
        <v>46.542999999999999</v>
      </c>
      <c r="I1636" s="227"/>
      <c r="J1636" s="223"/>
      <c r="K1636" s="223"/>
      <c r="L1636" s="228"/>
      <c r="M1636" s="229"/>
      <c r="N1636" s="230"/>
      <c r="O1636" s="230"/>
      <c r="P1636" s="230"/>
      <c r="Q1636" s="230"/>
      <c r="R1636" s="230"/>
      <c r="S1636" s="230"/>
      <c r="T1636" s="231"/>
      <c r="AT1636" s="232" t="s">
        <v>278</v>
      </c>
      <c r="AU1636" s="232" t="s">
        <v>82</v>
      </c>
      <c r="AV1636" s="14" t="s">
        <v>82</v>
      </c>
      <c r="AW1636" s="14" t="s">
        <v>35</v>
      </c>
      <c r="AX1636" s="14" t="s">
        <v>80</v>
      </c>
      <c r="AY1636" s="232" t="s">
        <v>267</v>
      </c>
    </row>
    <row r="1637" spans="1:65" s="2" customFormat="1" ht="16.5" customHeight="1" x14ac:dyDescent="0.2">
      <c r="A1637" s="36"/>
      <c r="B1637" s="37"/>
      <c r="C1637" s="195" t="s">
        <v>2077</v>
      </c>
      <c r="D1637" s="195" t="s">
        <v>269</v>
      </c>
      <c r="E1637" s="196" t="s">
        <v>2078</v>
      </c>
      <c r="F1637" s="197" t="s">
        <v>2079</v>
      </c>
      <c r="G1637" s="198" t="s">
        <v>545</v>
      </c>
      <c r="H1637" s="199">
        <v>1</v>
      </c>
      <c r="I1637" s="200"/>
      <c r="J1637" s="201">
        <f t="shared" ref="J1637:J1642" si="10">ROUND(I1637*H1637,2)</f>
        <v>0</v>
      </c>
      <c r="K1637" s="197" t="s">
        <v>21</v>
      </c>
      <c r="L1637" s="41"/>
      <c r="M1637" s="202" t="s">
        <v>21</v>
      </c>
      <c r="N1637" s="203" t="s">
        <v>44</v>
      </c>
      <c r="O1637" s="66"/>
      <c r="P1637" s="204">
        <f t="shared" ref="P1637:P1642" si="11">O1637*H1637</f>
        <v>0</v>
      </c>
      <c r="Q1637" s="204">
        <v>0.18</v>
      </c>
      <c r="R1637" s="204">
        <f t="shared" ref="R1637:R1642" si="12">Q1637*H1637</f>
        <v>0.18</v>
      </c>
      <c r="S1637" s="204">
        <v>0</v>
      </c>
      <c r="T1637" s="205">
        <f t="shared" ref="T1637:T1642" si="13">S1637*H1637</f>
        <v>0</v>
      </c>
      <c r="U1637" s="36"/>
      <c r="V1637" s="36"/>
      <c r="W1637" s="36"/>
      <c r="X1637" s="36"/>
      <c r="Y1637" s="36"/>
      <c r="Z1637" s="36"/>
      <c r="AA1637" s="36"/>
      <c r="AB1637" s="36"/>
      <c r="AC1637" s="36"/>
      <c r="AD1637" s="36"/>
      <c r="AE1637" s="36"/>
      <c r="AR1637" s="206" t="s">
        <v>441</v>
      </c>
      <c r="AT1637" s="206" t="s">
        <v>269</v>
      </c>
      <c r="AU1637" s="206" t="s">
        <v>82</v>
      </c>
      <c r="AY1637" s="19" t="s">
        <v>267</v>
      </c>
      <c r="BE1637" s="207">
        <f t="shared" ref="BE1637:BE1642" si="14">IF(N1637="základní",J1637,0)</f>
        <v>0</v>
      </c>
      <c r="BF1637" s="207">
        <f t="shared" ref="BF1637:BF1642" si="15">IF(N1637="snížená",J1637,0)</f>
        <v>0</v>
      </c>
      <c r="BG1637" s="207">
        <f t="shared" ref="BG1637:BG1642" si="16">IF(N1637="zákl. přenesená",J1637,0)</f>
        <v>0</v>
      </c>
      <c r="BH1637" s="207">
        <f t="shared" ref="BH1637:BH1642" si="17">IF(N1637="sníž. přenesená",J1637,0)</f>
        <v>0</v>
      </c>
      <c r="BI1637" s="207">
        <f t="shared" ref="BI1637:BI1642" si="18">IF(N1637="nulová",J1637,0)</f>
        <v>0</v>
      </c>
      <c r="BJ1637" s="19" t="s">
        <v>80</v>
      </c>
      <c r="BK1637" s="207">
        <f t="shared" ref="BK1637:BK1642" si="19">ROUND(I1637*H1637,2)</f>
        <v>0</v>
      </c>
      <c r="BL1637" s="19" t="s">
        <v>441</v>
      </c>
      <c r="BM1637" s="206" t="s">
        <v>2080</v>
      </c>
    </row>
    <row r="1638" spans="1:65" s="2" customFormat="1" ht="16.5" customHeight="1" x14ac:dyDescent="0.2">
      <c r="A1638" s="36"/>
      <c r="B1638" s="37"/>
      <c r="C1638" s="195" t="s">
        <v>2081</v>
      </c>
      <c r="D1638" s="195" t="s">
        <v>269</v>
      </c>
      <c r="E1638" s="196" t="s">
        <v>2082</v>
      </c>
      <c r="F1638" s="197" t="s">
        <v>2079</v>
      </c>
      <c r="G1638" s="198" t="s">
        <v>545</v>
      </c>
      <c r="H1638" s="199">
        <v>1</v>
      </c>
      <c r="I1638" s="200"/>
      <c r="J1638" s="201">
        <f t="shared" si="10"/>
        <v>0</v>
      </c>
      <c r="K1638" s="197" t="s">
        <v>21</v>
      </c>
      <c r="L1638" s="41"/>
      <c r="M1638" s="202" t="s">
        <v>21</v>
      </c>
      <c r="N1638" s="203" t="s">
        <v>44</v>
      </c>
      <c r="O1638" s="66"/>
      <c r="P1638" s="204">
        <f t="shared" si="11"/>
        <v>0</v>
      </c>
      <c r="Q1638" s="204">
        <v>0.18</v>
      </c>
      <c r="R1638" s="204">
        <f t="shared" si="12"/>
        <v>0.18</v>
      </c>
      <c r="S1638" s="204">
        <v>0</v>
      </c>
      <c r="T1638" s="205">
        <f t="shared" si="13"/>
        <v>0</v>
      </c>
      <c r="U1638" s="36"/>
      <c r="V1638" s="36"/>
      <c r="W1638" s="36"/>
      <c r="X1638" s="36"/>
      <c r="Y1638" s="36"/>
      <c r="Z1638" s="36"/>
      <c r="AA1638" s="36"/>
      <c r="AB1638" s="36"/>
      <c r="AC1638" s="36"/>
      <c r="AD1638" s="36"/>
      <c r="AE1638" s="36"/>
      <c r="AR1638" s="206" t="s">
        <v>441</v>
      </c>
      <c r="AT1638" s="206" t="s">
        <v>269</v>
      </c>
      <c r="AU1638" s="206" t="s">
        <v>82</v>
      </c>
      <c r="AY1638" s="19" t="s">
        <v>267</v>
      </c>
      <c r="BE1638" s="207">
        <f t="shared" si="14"/>
        <v>0</v>
      </c>
      <c r="BF1638" s="207">
        <f t="shared" si="15"/>
        <v>0</v>
      </c>
      <c r="BG1638" s="207">
        <f t="shared" si="16"/>
        <v>0</v>
      </c>
      <c r="BH1638" s="207">
        <f t="shared" si="17"/>
        <v>0</v>
      </c>
      <c r="BI1638" s="207">
        <f t="shared" si="18"/>
        <v>0</v>
      </c>
      <c r="BJ1638" s="19" t="s">
        <v>80</v>
      </c>
      <c r="BK1638" s="207">
        <f t="shared" si="19"/>
        <v>0</v>
      </c>
      <c r="BL1638" s="19" t="s">
        <v>441</v>
      </c>
      <c r="BM1638" s="206" t="s">
        <v>2083</v>
      </c>
    </row>
    <row r="1639" spans="1:65" s="2" customFormat="1" ht="16.5" customHeight="1" x14ac:dyDescent="0.2">
      <c r="A1639" s="36"/>
      <c r="B1639" s="37"/>
      <c r="C1639" s="195" t="s">
        <v>2084</v>
      </c>
      <c r="D1639" s="195" t="s">
        <v>269</v>
      </c>
      <c r="E1639" s="196" t="s">
        <v>2085</v>
      </c>
      <c r="F1639" s="197" t="s">
        <v>2079</v>
      </c>
      <c r="G1639" s="198" t="s">
        <v>545</v>
      </c>
      <c r="H1639" s="199">
        <v>1</v>
      </c>
      <c r="I1639" s="200"/>
      <c r="J1639" s="201">
        <f t="shared" si="10"/>
        <v>0</v>
      </c>
      <c r="K1639" s="197" t="s">
        <v>21</v>
      </c>
      <c r="L1639" s="41"/>
      <c r="M1639" s="202" t="s">
        <v>21</v>
      </c>
      <c r="N1639" s="203" t="s">
        <v>44</v>
      </c>
      <c r="O1639" s="66"/>
      <c r="P1639" s="204">
        <f t="shared" si="11"/>
        <v>0</v>
      </c>
      <c r="Q1639" s="204">
        <v>0.18</v>
      </c>
      <c r="R1639" s="204">
        <f t="shared" si="12"/>
        <v>0.18</v>
      </c>
      <c r="S1639" s="204">
        <v>0</v>
      </c>
      <c r="T1639" s="205">
        <f t="shared" si="13"/>
        <v>0</v>
      </c>
      <c r="U1639" s="36"/>
      <c r="V1639" s="36"/>
      <c r="W1639" s="36"/>
      <c r="X1639" s="36"/>
      <c r="Y1639" s="36"/>
      <c r="Z1639" s="36"/>
      <c r="AA1639" s="36"/>
      <c r="AB1639" s="36"/>
      <c r="AC1639" s="36"/>
      <c r="AD1639" s="36"/>
      <c r="AE1639" s="36"/>
      <c r="AR1639" s="206" t="s">
        <v>441</v>
      </c>
      <c r="AT1639" s="206" t="s">
        <v>269</v>
      </c>
      <c r="AU1639" s="206" t="s">
        <v>82</v>
      </c>
      <c r="AY1639" s="19" t="s">
        <v>267</v>
      </c>
      <c r="BE1639" s="207">
        <f t="shared" si="14"/>
        <v>0</v>
      </c>
      <c r="BF1639" s="207">
        <f t="shared" si="15"/>
        <v>0</v>
      </c>
      <c r="BG1639" s="207">
        <f t="shared" si="16"/>
        <v>0</v>
      </c>
      <c r="BH1639" s="207">
        <f t="shared" si="17"/>
        <v>0</v>
      </c>
      <c r="BI1639" s="207">
        <f t="shared" si="18"/>
        <v>0</v>
      </c>
      <c r="BJ1639" s="19" t="s">
        <v>80</v>
      </c>
      <c r="BK1639" s="207">
        <f t="shared" si="19"/>
        <v>0</v>
      </c>
      <c r="BL1639" s="19" t="s">
        <v>441</v>
      </c>
      <c r="BM1639" s="206" t="s">
        <v>2086</v>
      </c>
    </row>
    <row r="1640" spans="1:65" s="2" customFormat="1" ht="21.75" customHeight="1" x14ac:dyDescent="0.2">
      <c r="A1640" s="36"/>
      <c r="B1640" s="37"/>
      <c r="C1640" s="195" t="s">
        <v>2087</v>
      </c>
      <c r="D1640" s="195" t="s">
        <v>269</v>
      </c>
      <c r="E1640" s="196" t="s">
        <v>2088</v>
      </c>
      <c r="F1640" s="197" t="s">
        <v>2089</v>
      </c>
      <c r="G1640" s="198" t="s">
        <v>545</v>
      </c>
      <c r="H1640" s="199">
        <v>10</v>
      </c>
      <c r="I1640" s="200"/>
      <c r="J1640" s="201">
        <f t="shared" si="10"/>
        <v>0</v>
      </c>
      <c r="K1640" s="197" t="s">
        <v>21</v>
      </c>
      <c r="L1640" s="41"/>
      <c r="M1640" s="202" t="s">
        <v>21</v>
      </c>
      <c r="N1640" s="203" t="s">
        <v>44</v>
      </c>
      <c r="O1640" s="66"/>
      <c r="P1640" s="204">
        <f t="shared" si="11"/>
        <v>0</v>
      </c>
      <c r="Q1640" s="204">
        <v>0.18</v>
      </c>
      <c r="R1640" s="204">
        <f t="shared" si="12"/>
        <v>1.7999999999999998</v>
      </c>
      <c r="S1640" s="204">
        <v>0</v>
      </c>
      <c r="T1640" s="205">
        <f t="shared" si="13"/>
        <v>0</v>
      </c>
      <c r="U1640" s="36"/>
      <c r="V1640" s="36"/>
      <c r="W1640" s="36"/>
      <c r="X1640" s="36"/>
      <c r="Y1640" s="36"/>
      <c r="Z1640" s="36"/>
      <c r="AA1640" s="36"/>
      <c r="AB1640" s="36"/>
      <c r="AC1640" s="36"/>
      <c r="AD1640" s="36"/>
      <c r="AE1640" s="36"/>
      <c r="AR1640" s="206" t="s">
        <v>441</v>
      </c>
      <c r="AT1640" s="206" t="s">
        <v>269</v>
      </c>
      <c r="AU1640" s="206" t="s">
        <v>82</v>
      </c>
      <c r="AY1640" s="19" t="s">
        <v>267</v>
      </c>
      <c r="BE1640" s="207">
        <f t="shared" si="14"/>
        <v>0</v>
      </c>
      <c r="BF1640" s="207">
        <f t="shared" si="15"/>
        <v>0</v>
      </c>
      <c r="BG1640" s="207">
        <f t="shared" si="16"/>
        <v>0</v>
      </c>
      <c r="BH1640" s="207">
        <f t="shared" si="17"/>
        <v>0</v>
      </c>
      <c r="BI1640" s="207">
        <f t="shared" si="18"/>
        <v>0</v>
      </c>
      <c r="BJ1640" s="19" t="s">
        <v>80</v>
      </c>
      <c r="BK1640" s="207">
        <f t="shared" si="19"/>
        <v>0</v>
      </c>
      <c r="BL1640" s="19" t="s">
        <v>441</v>
      </c>
      <c r="BM1640" s="206" t="s">
        <v>2090</v>
      </c>
    </row>
    <row r="1641" spans="1:65" s="2" customFormat="1" ht="16.5" customHeight="1" x14ac:dyDescent="0.2">
      <c r="A1641" s="36"/>
      <c r="B1641" s="37"/>
      <c r="C1641" s="195" t="s">
        <v>2091</v>
      </c>
      <c r="D1641" s="195" t="s">
        <v>269</v>
      </c>
      <c r="E1641" s="196" t="s">
        <v>2092</v>
      </c>
      <c r="F1641" s="197" t="s">
        <v>2093</v>
      </c>
      <c r="G1641" s="198" t="s">
        <v>545</v>
      </c>
      <c r="H1641" s="199">
        <v>3</v>
      </c>
      <c r="I1641" s="200"/>
      <c r="J1641" s="201">
        <f t="shared" si="10"/>
        <v>0</v>
      </c>
      <c r="K1641" s="197" t="s">
        <v>21</v>
      </c>
      <c r="L1641" s="41"/>
      <c r="M1641" s="202" t="s">
        <v>21</v>
      </c>
      <c r="N1641" s="203" t="s">
        <v>44</v>
      </c>
      <c r="O1641" s="66"/>
      <c r="P1641" s="204">
        <f t="shared" si="11"/>
        <v>0</v>
      </c>
      <c r="Q1641" s="204">
        <v>0.02</v>
      </c>
      <c r="R1641" s="204">
        <f t="shared" si="12"/>
        <v>0.06</v>
      </c>
      <c r="S1641" s="204">
        <v>0</v>
      </c>
      <c r="T1641" s="205">
        <f t="shared" si="13"/>
        <v>0</v>
      </c>
      <c r="U1641" s="36"/>
      <c r="V1641" s="36"/>
      <c r="W1641" s="36"/>
      <c r="X1641" s="36"/>
      <c r="Y1641" s="36"/>
      <c r="Z1641" s="36"/>
      <c r="AA1641" s="36"/>
      <c r="AB1641" s="36"/>
      <c r="AC1641" s="36"/>
      <c r="AD1641" s="36"/>
      <c r="AE1641" s="36"/>
      <c r="AR1641" s="206" t="s">
        <v>441</v>
      </c>
      <c r="AT1641" s="206" t="s">
        <v>269</v>
      </c>
      <c r="AU1641" s="206" t="s">
        <v>82</v>
      </c>
      <c r="AY1641" s="19" t="s">
        <v>267</v>
      </c>
      <c r="BE1641" s="207">
        <f t="shared" si="14"/>
        <v>0</v>
      </c>
      <c r="BF1641" s="207">
        <f t="shared" si="15"/>
        <v>0</v>
      </c>
      <c r="BG1641" s="207">
        <f t="shared" si="16"/>
        <v>0</v>
      </c>
      <c r="BH1641" s="207">
        <f t="shared" si="17"/>
        <v>0</v>
      </c>
      <c r="BI1641" s="207">
        <f t="shared" si="18"/>
        <v>0</v>
      </c>
      <c r="BJ1641" s="19" t="s">
        <v>80</v>
      </c>
      <c r="BK1641" s="207">
        <f t="shared" si="19"/>
        <v>0</v>
      </c>
      <c r="BL1641" s="19" t="s">
        <v>441</v>
      </c>
      <c r="BM1641" s="206" t="s">
        <v>2094</v>
      </c>
    </row>
    <row r="1642" spans="1:65" s="2" customFormat="1" ht="21.75" customHeight="1" x14ac:dyDescent="0.2">
      <c r="A1642" s="36"/>
      <c r="B1642" s="37"/>
      <c r="C1642" s="195" t="s">
        <v>2095</v>
      </c>
      <c r="D1642" s="195" t="s">
        <v>269</v>
      </c>
      <c r="E1642" s="196" t="s">
        <v>2096</v>
      </c>
      <c r="F1642" s="197" t="s">
        <v>2097</v>
      </c>
      <c r="G1642" s="198" t="s">
        <v>21</v>
      </c>
      <c r="H1642" s="199">
        <v>3.7959999999999998</v>
      </c>
      <c r="I1642" s="200"/>
      <c r="J1642" s="201">
        <f t="shared" si="10"/>
        <v>0</v>
      </c>
      <c r="K1642" s="197" t="s">
        <v>21</v>
      </c>
      <c r="L1642" s="41"/>
      <c r="M1642" s="202" t="s">
        <v>21</v>
      </c>
      <c r="N1642" s="203" t="s">
        <v>44</v>
      </c>
      <c r="O1642" s="66"/>
      <c r="P1642" s="204">
        <f t="shared" si="11"/>
        <v>0</v>
      </c>
      <c r="Q1642" s="204">
        <v>0</v>
      </c>
      <c r="R1642" s="204">
        <f t="shared" si="12"/>
        <v>0</v>
      </c>
      <c r="S1642" s="204">
        <v>0</v>
      </c>
      <c r="T1642" s="205">
        <f t="shared" si="13"/>
        <v>0</v>
      </c>
      <c r="U1642" s="36"/>
      <c r="V1642" s="36"/>
      <c r="W1642" s="36"/>
      <c r="X1642" s="36"/>
      <c r="Y1642" s="36"/>
      <c r="Z1642" s="36"/>
      <c r="AA1642" s="36"/>
      <c r="AB1642" s="36"/>
      <c r="AC1642" s="36"/>
      <c r="AD1642" s="36"/>
      <c r="AE1642" s="36"/>
      <c r="AR1642" s="206" t="s">
        <v>441</v>
      </c>
      <c r="AT1642" s="206" t="s">
        <v>269</v>
      </c>
      <c r="AU1642" s="206" t="s">
        <v>82</v>
      </c>
      <c r="AY1642" s="19" t="s">
        <v>267</v>
      </c>
      <c r="BE1642" s="207">
        <f t="shared" si="14"/>
        <v>0</v>
      </c>
      <c r="BF1642" s="207">
        <f t="shared" si="15"/>
        <v>0</v>
      </c>
      <c r="BG1642" s="207">
        <f t="shared" si="16"/>
        <v>0</v>
      </c>
      <c r="BH1642" s="207">
        <f t="shared" si="17"/>
        <v>0</v>
      </c>
      <c r="BI1642" s="207">
        <f t="shared" si="18"/>
        <v>0</v>
      </c>
      <c r="BJ1642" s="19" t="s">
        <v>80</v>
      </c>
      <c r="BK1642" s="207">
        <f t="shared" si="19"/>
        <v>0</v>
      </c>
      <c r="BL1642" s="19" t="s">
        <v>441</v>
      </c>
      <c r="BM1642" s="206" t="s">
        <v>2098</v>
      </c>
    </row>
    <row r="1643" spans="1:65" s="12" customFormat="1" ht="22.9" customHeight="1" x14ac:dyDescent="0.2">
      <c r="B1643" s="179"/>
      <c r="C1643" s="180"/>
      <c r="D1643" s="181" t="s">
        <v>72</v>
      </c>
      <c r="E1643" s="193" t="s">
        <v>2099</v>
      </c>
      <c r="F1643" s="193" t="s">
        <v>2100</v>
      </c>
      <c r="G1643" s="180"/>
      <c r="H1643" s="180"/>
      <c r="I1643" s="183"/>
      <c r="J1643" s="194">
        <f>BK1643</f>
        <v>0</v>
      </c>
      <c r="K1643" s="180"/>
      <c r="L1643" s="185"/>
      <c r="M1643" s="186"/>
      <c r="N1643" s="187"/>
      <c r="O1643" s="187"/>
      <c r="P1643" s="188">
        <f>SUM(P1644:P1685)</f>
        <v>0</v>
      </c>
      <c r="Q1643" s="187"/>
      <c r="R1643" s="188">
        <f>SUM(R1644:R1685)</f>
        <v>1.9421174000000001</v>
      </c>
      <c r="S1643" s="187"/>
      <c r="T1643" s="189">
        <f>SUM(T1644:T1685)</f>
        <v>0</v>
      </c>
      <c r="AR1643" s="190" t="s">
        <v>82</v>
      </c>
      <c r="AT1643" s="191" t="s">
        <v>72</v>
      </c>
      <c r="AU1643" s="191" t="s">
        <v>80</v>
      </c>
      <c r="AY1643" s="190" t="s">
        <v>267</v>
      </c>
      <c r="BK1643" s="192">
        <f>SUM(BK1644:BK1685)</f>
        <v>0</v>
      </c>
    </row>
    <row r="1644" spans="1:65" s="2" customFormat="1" ht="16.5" customHeight="1" x14ac:dyDescent="0.2">
      <c r="A1644" s="36"/>
      <c r="B1644" s="37"/>
      <c r="C1644" s="195" t="s">
        <v>2101</v>
      </c>
      <c r="D1644" s="195" t="s">
        <v>269</v>
      </c>
      <c r="E1644" s="196" t="s">
        <v>2102</v>
      </c>
      <c r="F1644" s="197" t="s">
        <v>2103</v>
      </c>
      <c r="G1644" s="198" t="s">
        <v>272</v>
      </c>
      <c r="H1644" s="199">
        <v>55.968000000000004</v>
      </c>
      <c r="I1644" s="200"/>
      <c r="J1644" s="201">
        <f>ROUND(I1644*H1644,2)</f>
        <v>0</v>
      </c>
      <c r="K1644" s="197" t="s">
        <v>273</v>
      </c>
      <c r="L1644" s="41"/>
      <c r="M1644" s="202" t="s">
        <v>21</v>
      </c>
      <c r="N1644" s="203" t="s">
        <v>44</v>
      </c>
      <c r="O1644" s="66"/>
      <c r="P1644" s="204">
        <f>O1644*H1644</f>
        <v>0</v>
      </c>
      <c r="Q1644" s="204">
        <v>5.0000000000000001E-4</v>
      </c>
      <c r="R1644" s="204">
        <f>Q1644*H1644</f>
        <v>2.7984000000000002E-2</v>
      </c>
      <c r="S1644" s="204">
        <v>0</v>
      </c>
      <c r="T1644" s="205">
        <f>S1644*H1644</f>
        <v>0</v>
      </c>
      <c r="U1644" s="36"/>
      <c r="V1644" s="36"/>
      <c r="W1644" s="36"/>
      <c r="X1644" s="36"/>
      <c r="Y1644" s="36"/>
      <c r="Z1644" s="36"/>
      <c r="AA1644" s="36"/>
      <c r="AB1644" s="36"/>
      <c r="AC1644" s="36"/>
      <c r="AD1644" s="36"/>
      <c r="AE1644" s="36"/>
      <c r="AR1644" s="206" t="s">
        <v>441</v>
      </c>
      <c r="AT1644" s="206" t="s">
        <v>269</v>
      </c>
      <c r="AU1644" s="206" t="s">
        <v>82</v>
      </c>
      <c r="AY1644" s="19" t="s">
        <v>267</v>
      </c>
      <c r="BE1644" s="207">
        <f>IF(N1644="základní",J1644,0)</f>
        <v>0</v>
      </c>
      <c r="BF1644" s="207">
        <f>IF(N1644="snížená",J1644,0)</f>
        <v>0</v>
      </c>
      <c r="BG1644" s="207">
        <f>IF(N1644="zákl. přenesená",J1644,0)</f>
        <v>0</v>
      </c>
      <c r="BH1644" s="207">
        <f>IF(N1644="sníž. přenesená",J1644,0)</f>
        <v>0</v>
      </c>
      <c r="BI1644" s="207">
        <f>IF(N1644="nulová",J1644,0)</f>
        <v>0</v>
      </c>
      <c r="BJ1644" s="19" t="s">
        <v>80</v>
      </c>
      <c r="BK1644" s="207">
        <f>ROUND(I1644*H1644,2)</f>
        <v>0</v>
      </c>
      <c r="BL1644" s="19" t="s">
        <v>441</v>
      </c>
      <c r="BM1644" s="206" t="s">
        <v>2104</v>
      </c>
    </row>
    <row r="1645" spans="1:65" s="2" customFormat="1" ht="48.75" x14ac:dyDescent="0.2">
      <c r="A1645" s="36"/>
      <c r="B1645" s="37"/>
      <c r="C1645" s="38"/>
      <c r="D1645" s="208" t="s">
        <v>276</v>
      </c>
      <c r="E1645" s="38"/>
      <c r="F1645" s="209" t="s">
        <v>2105</v>
      </c>
      <c r="G1645" s="38"/>
      <c r="H1645" s="38"/>
      <c r="I1645" s="118"/>
      <c r="J1645" s="38"/>
      <c r="K1645" s="38"/>
      <c r="L1645" s="41"/>
      <c r="M1645" s="210"/>
      <c r="N1645" s="211"/>
      <c r="O1645" s="66"/>
      <c r="P1645" s="66"/>
      <c r="Q1645" s="66"/>
      <c r="R1645" s="66"/>
      <c r="S1645" s="66"/>
      <c r="T1645" s="67"/>
      <c r="U1645" s="36"/>
      <c r="V1645" s="36"/>
      <c r="W1645" s="36"/>
      <c r="X1645" s="36"/>
      <c r="Y1645" s="36"/>
      <c r="Z1645" s="36"/>
      <c r="AA1645" s="36"/>
      <c r="AB1645" s="36"/>
      <c r="AC1645" s="36"/>
      <c r="AD1645" s="36"/>
      <c r="AE1645" s="36"/>
      <c r="AT1645" s="19" t="s">
        <v>276</v>
      </c>
      <c r="AU1645" s="19" t="s">
        <v>82</v>
      </c>
    </row>
    <row r="1646" spans="1:65" s="13" customFormat="1" x14ac:dyDescent="0.2">
      <c r="B1646" s="212"/>
      <c r="C1646" s="213"/>
      <c r="D1646" s="208" t="s">
        <v>278</v>
      </c>
      <c r="E1646" s="214" t="s">
        <v>21</v>
      </c>
      <c r="F1646" s="215" t="s">
        <v>2106</v>
      </c>
      <c r="G1646" s="213"/>
      <c r="H1646" s="214" t="s">
        <v>21</v>
      </c>
      <c r="I1646" s="216"/>
      <c r="J1646" s="213"/>
      <c r="K1646" s="213"/>
      <c r="L1646" s="217"/>
      <c r="M1646" s="218"/>
      <c r="N1646" s="219"/>
      <c r="O1646" s="219"/>
      <c r="P1646" s="219"/>
      <c r="Q1646" s="219"/>
      <c r="R1646" s="219"/>
      <c r="S1646" s="219"/>
      <c r="T1646" s="220"/>
      <c r="AT1646" s="221" t="s">
        <v>278</v>
      </c>
      <c r="AU1646" s="221" t="s">
        <v>82</v>
      </c>
      <c r="AV1646" s="13" t="s">
        <v>80</v>
      </c>
      <c r="AW1646" s="13" t="s">
        <v>35</v>
      </c>
      <c r="AX1646" s="13" t="s">
        <v>73</v>
      </c>
      <c r="AY1646" s="221" t="s">
        <v>267</v>
      </c>
    </row>
    <row r="1647" spans="1:65" s="14" customFormat="1" x14ac:dyDescent="0.2">
      <c r="B1647" s="222"/>
      <c r="C1647" s="223"/>
      <c r="D1647" s="208" t="s">
        <v>278</v>
      </c>
      <c r="E1647" s="224" t="s">
        <v>21</v>
      </c>
      <c r="F1647" s="225" t="s">
        <v>160</v>
      </c>
      <c r="G1647" s="223"/>
      <c r="H1647" s="226">
        <v>44.671999999999997</v>
      </c>
      <c r="I1647" s="227"/>
      <c r="J1647" s="223"/>
      <c r="K1647" s="223"/>
      <c r="L1647" s="228"/>
      <c r="M1647" s="229"/>
      <c r="N1647" s="230"/>
      <c r="O1647" s="230"/>
      <c r="P1647" s="230"/>
      <c r="Q1647" s="230"/>
      <c r="R1647" s="230"/>
      <c r="S1647" s="230"/>
      <c r="T1647" s="231"/>
      <c r="AT1647" s="232" t="s">
        <v>278</v>
      </c>
      <c r="AU1647" s="232" t="s">
        <v>82</v>
      </c>
      <c r="AV1647" s="14" t="s">
        <v>82</v>
      </c>
      <c r="AW1647" s="14" t="s">
        <v>35</v>
      </c>
      <c r="AX1647" s="14" t="s">
        <v>73</v>
      </c>
      <c r="AY1647" s="232" t="s">
        <v>267</v>
      </c>
    </row>
    <row r="1648" spans="1:65" s="14" customFormat="1" x14ac:dyDescent="0.2">
      <c r="B1648" s="222"/>
      <c r="C1648" s="223"/>
      <c r="D1648" s="208" t="s">
        <v>278</v>
      </c>
      <c r="E1648" s="224" t="s">
        <v>21</v>
      </c>
      <c r="F1648" s="225" t="s">
        <v>164</v>
      </c>
      <c r="G1648" s="223"/>
      <c r="H1648" s="226">
        <v>6.5279999999999996</v>
      </c>
      <c r="I1648" s="227"/>
      <c r="J1648" s="223"/>
      <c r="K1648" s="223"/>
      <c r="L1648" s="228"/>
      <c r="M1648" s="229"/>
      <c r="N1648" s="230"/>
      <c r="O1648" s="230"/>
      <c r="P1648" s="230"/>
      <c r="Q1648" s="230"/>
      <c r="R1648" s="230"/>
      <c r="S1648" s="230"/>
      <c r="T1648" s="231"/>
      <c r="AT1648" s="232" t="s">
        <v>278</v>
      </c>
      <c r="AU1648" s="232" t="s">
        <v>82</v>
      </c>
      <c r="AV1648" s="14" t="s">
        <v>82</v>
      </c>
      <c r="AW1648" s="14" t="s">
        <v>35</v>
      </c>
      <c r="AX1648" s="14" t="s">
        <v>73</v>
      </c>
      <c r="AY1648" s="232" t="s">
        <v>267</v>
      </c>
    </row>
    <row r="1649" spans="1:65" s="13" customFormat="1" x14ac:dyDescent="0.2">
      <c r="B1649" s="212"/>
      <c r="C1649" s="213"/>
      <c r="D1649" s="208" t="s">
        <v>278</v>
      </c>
      <c r="E1649" s="214" t="s">
        <v>21</v>
      </c>
      <c r="F1649" s="215" t="s">
        <v>2107</v>
      </c>
      <c r="G1649" s="213"/>
      <c r="H1649" s="214" t="s">
        <v>21</v>
      </c>
      <c r="I1649" s="216"/>
      <c r="J1649" s="213"/>
      <c r="K1649" s="213"/>
      <c r="L1649" s="217"/>
      <c r="M1649" s="218"/>
      <c r="N1649" s="219"/>
      <c r="O1649" s="219"/>
      <c r="P1649" s="219"/>
      <c r="Q1649" s="219"/>
      <c r="R1649" s="219"/>
      <c r="S1649" s="219"/>
      <c r="T1649" s="220"/>
      <c r="AT1649" s="221" t="s">
        <v>278</v>
      </c>
      <c r="AU1649" s="221" t="s">
        <v>82</v>
      </c>
      <c r="AV1649" s="13" t="s">
        <v>80</v>
      </c>
      <c r="AW1649" s="13" t="s">
        <v>35</v>
      </c>
      <c r="AX1649" s="13" t="s">
        <v>73</v>
      </c>
      <c r="AY1649" s="221" t="s">
        <v>267</v>
      </c>
    </row>
    <row r="1650" spans="1:65" s="14" customFormat="1" x14ac:dyDescent="0.2">
      <c r="B1650" s="222"/>
      <c r="C1650" s="223"/>
      <c r="D1650" s="208" t="s">
        <v>278</v>
      </c>
      <c r="E1650" s="224" t="s">
        <v>21</v>
      </c>
      <c r="F1650" s="225" t="s">
        <v>2108</v>
      </c>
      <c r="G1650" s="223"/>
      <c r="H1650" s="226">
        <v>4.7679999999999998</v>
      </c>
      <c r="I1650" s="227"/>
      <c r="J1650" s="223"/>
      <c r="K1650" s="223"/>
      <c r="L1650" s="228"/>
      <c r="M1650" s="229"/>
      <c r="N1650" s="230"/>
      <c r="O1650" s="230"/>
      <c r="P1650" s="230"/>
      <c r="Q1650" s="230"/>
      <c r="R1650" s="230"/>
      <c r="S1650" s="230"/>
      <c r="T1650" s="231"/>
      <c r="AT1650" s="232" t="s">
        <v>278</v>
      </c>
      <c r="AU1650" s="232" t="s">
        <v>82</v>
      </c>
      <c r="AV1650" s="14" t="s">
        <v>82</v>
      </c>
      <c r="AW1650" s="14" t="s">
        <v>35</v>
      </c>
      <c r="AX1650" s="14" t="s">
        <v>73</v>
      </c>
      <c r="AY1650" s="232" t="s">
        <v>267</v>
      </c>
    </row>
    <row r="1651" spans="1:65" s="16" customFormat="1" x14ac:dyDescent="0.2">
      <c r="B1651" s="244"/>
      <c r="C1651" s="245"/>
      <c r="D1651" s="208" t="s">
        <v>278</v>
      </c>
      <c r="E1651" s="246" t="s">
        <v>21</v>
      </c>
      <c r="F1651" s="247" t="s">
        <v>355</v>
      </c>
      <c r="G1651" s="245"/>
      <c r="H1651" s="248">
        <v>55.968000000000004</v>
      </c>
      <c r="I1651" s="249"/>
      <c r="J1651" s="245"/>
      <c r="K1651" s="245"/>
      <c r="L1651" s="250"/>
      <c r="M1651" s="251"/>
      <c r="N1651" s="252"/>
      <c r="O1651" s="252"/>
      <c r="P1651" s="252"/>
      <c r="Q1651" s="252"/>
      <c r="R1651" s="252"/>
      <c r="S1651" s="252"/>
      <c r="T1651" s="253"/>
      <c r="AT1651" s="254" t="s">
        <v>278</v>
      </c>
      <c r="AU1651" s="254" t="s">
        <v>82</v>
      </c>
      <c r="AV1651" s="16" t="s">
        <v>274</v>
      </c>
      <c r="AW1651" s="16" t="s">
        <v>35</v>
      </c>
      <c r="AX1651" s="16" t="s">
        <v>80</v>
      </c>
      <c r="AY1651" s="254" t="s">
        <v>267</v>
      </c>
    </row>
    <row r="1652" spans="1:65" s="2" customFormat="1" ht="16.5" customHeight="1" x14ac:dyDescent="0.2">
      <c r="A1652" s="36"/>
      <c r="B1652" s="37"/>
      <c r="C1652" s="195" t="s">
        <v>2109</v>
      </c>
      <c r="D1652" s="195" t="s">
        <v>269</v>
      </c>
      <c r="E1652" s="196" t="s">
        <v>2110</v>
      </c>
      <c r="F1652" s="197" t="s">
        <v>2111</v>
      </c>
      <c r="G1652" s="198" t="s">
        <v>296</v>
      </c>
      <c r="H1652" s="199">
        <v>47.68</v>
      </c>
      <c r="I1652" s="200"/>
      <c r="J1652" s="201">
        <f>ROUND(I1652*H1652,2)</f>
        <v>0</v>
      </c>
      <c r="K1652" s="197" t="s">
        <v>273</v>
      </c>
      <c r="L1652" s="41"/>
      <c r="M1652" s="202" t="s">
        <v>21</v>
      </c>
      <c r="N1652" s="203" t="s">
        <v>44</v>
      </c>
      <c r="O1652" s="66"/>
      <c r="P1652" s="204">
        <f>O1652*H1652</f>
        <v>0</v>
      </c>
      <c r="Q1652" s="204">
        <v>4.2999999999999999E-4</v>
      </c>
      <c r="R1652" s="204">
        <f>Q1652*H1652</f>
        <v>2.05024E-2</v>
      </c>
      <c r="S1652" s="204">
        <v>0</v>
      </c>
      <c r="T1652" s="205">
        <f>S1652*H1652</f>
        <v>0</v>
      </c>
      <c r="U1652" s="36"/>
      <c r="V1652" s="36"/>
      <c r="W1652" s="36"/>
      <c r="X1652" s="36"/>
      <c r="Y1652" s="36"/>
      <c r="Z1652" s="36"/>
      <c r="AA1652" s="36"/>
      <c r="AB1652" s="36"/>
      <c r="AC1652" s="36"/>
      <c r="AD1652" s="36"/>
      <c r="AE1652" s="36"/>
      <c r="AR1652" s="206" t="s">
        <v>441</v>
      </c>
      <c r="AT1652" s="206" t="s">
        <v>269</v>
      </c>
      <c r="AU1652" s="206" t="s">
        <v>82</v>
      </c>
      <c r="AY1652" s="19" t="s">
        <v>267</v>
      </c>
      <c r="BE1652" s="207">
        <f>IF(N1652="základní",J1652,0)</f>
        <v>0</v>
      </c>
      <c r="BF1652" s="207">
        <f>IF(N1652="snížená",J1652,0)</f>
        <v>0</v>
      </c>
      <c r="BG1652" s="207">
        <f>IF(N1652="zákl. přenesená",J1652,0)</f>
        <v>0</v>
      </c>
      <c r="BH1652" s="207">
        <f>IF(N1652="sníž. přenesená",J1652,0)</f>
        <v>0</v>
      </c>
      <c r="BI1652" s="207">
        <f>IF(N1652="nulová",J1652,0)</f>
        <v>0</v>
      </c>
      <c r="BJ1652" s="19" t="s">
        <v>80</v>
      </c>
      <c r="BK1652" s="207">
        <f>ROUND(I1652*H1652,2)</f>
        <v>0</v>
      </c>
      <c r="BL1652" s="19" t="s">
        <v>441</v>
      </c>
      <c r="BM1652" s="206" t="s">
        <v>2112</v>
      </c>
    </row>
    <row r="1653" spans="1:65" s="14" customFormat="1" x14ac:dyDescent="0.2">
      <c r="B1653" s="222"/>
      <c r="C1653" s="223"/>
      <c r="D1653" s="208" t="s">
        <v>278</v>
      </c>
      <c r="E1653" s="224" t="s">
        <v>21</v>
      </c>
      <c r="F1653" s="225" t="s">
        <v>2113</v>
      </c>
      <c r="G1653" s="223"/>
      <c r="H1653" s="226">
        <v>13.54</v>
      </c>
      <c r="I1653" s="227"/>
      <c r="J1653" s="223"/>
      <c r="K1653" s="223"/>
      <c r="L1653" s="228"/>
      <c r="M1653" s="229"/>
      <c r="N1653" s="230"/>
      <c r="O1653" s="230"/>
      <c r="P1653" s="230"/>
      <c r="Q1653" s="230"/>
      <c r="R1653" s="230"/>
      <c r="S1653" s="230"/>
      <c r="T1653" s="231"/>
      <c r="AT1653" s="232" t="s">
        <v>278</v>
      </c>
      <c r="AU1653" s="232" t="s">
        <v>82</v>
      </c>
      <c r="AV1653" s="14" t="s">
        <v>82</v>
      </c>
      <c r="AW1653" s="14" t="s">
        <v>35</v>
      </c>
      <c r="AX1653" s="14" t="s">
        <v>73</v>
      </c>
      <c r="AY1653" s="232" t="s">
        <v>267</v>
      </c>
    </row>
    <row r="1654" spans="1:65" s="14" customFormat="1" x14ac:dyDescent="0.2">
      <c r="B1654" s="222"/>
      <c r="C1654" s="223"/>
      <c r="D1654" s="208" t="s">
        <v>278</v>
      </c>
      <c r="E1654" s="224" t="s">
        <v>21</v>
      </c>
      <c r="F1654" s="225" t="s">
        <v>2114</v>
      </c>
      <c r="G1654" s="223"/>
      <c r="H1654" s="226">
        <v>10.3</v>
      </c>
      <c r="I1654" s="227"/>
      <c r="J1654" s="223"/>
      <c r="K1654" s="223"/>
      <c r="L1654" s="228"/>
      <c r="M1654" s="229"/>
      <c r="N1654" s="230"/>
      <c r="O1654" s="230"/>
      <c r="P1654" s="230"/>
      <c r="Q1654" s="230"/>
      <c r="R1654" s="230"/>
      <c r="S1654" s="230"/>
      <c r="T1654" s="231"/>
      <c r="AT1654" s="232" t="s">
        <v>278</v>
      </c>
      <c r="AU1654" s="232" t="s">
        <v>82</v>
      </c>
      <c r="AV1654" s="14" t="s">
        <v>82</v>
      </c>
      <c r="AW1654" s="14" t="s">
        <v>35</v>
      </c>
      <c r="AX1654" s="14" t="s">
        <v>73</v>
      </c>
      <c r="AY1654" s="232" t="s">
        <v>267</v>
      </c>
    </row>
    <row r="1655" spans="1:65" s="14" customFormat="1" x14ac:dyDescent="0.2">
      <c r="B1655" s="222"/>
      <c r="C1655" s="223"/>
      <c r="D1655" s="208" t="s">
        <v>278</v>
      </c>
      <c r="E1655" s="224" t="s">
        <v>21</v>
      </c>
      <c r="F1655" s="225" t="s">
        <v>2115</v>
      </c>
      <c r="G1655" s="223"/>
      <c r="H1655" s="226">
        <v>13.84</v>
      </c>
      <c r="I1655" s="227"/>
      <c r="J1655" s="223"/>
      <c r="K1655" s="223"/>
      <c r="L1655" s="228"/>
      <c r="M1655" s="229"/>
      <c r="N1655" s="230"/>
      <c r="O1655" s="230"/>
      <c r="P1655" s="230"/>
      <c r="Q1655" s="230"/>
      <c r="R1655" s="230"/>
      <c r="S1655" s="230"/>
      <c r="T1655" s="231"/>
      <c r="AT1655" s="232" t="s">
        <v>278</v>
      </c>
      <c r="AU1655" s="232" t="s">
        <v>82</v>
      </c>
      <c r="AV1655" s="14" t="s">
        <v>82</v>
      </c>
      <c r="AW1655" s="14" t="s">
        <v>35</v>
      </c>
      <c r="AX1655" s="14" t="s">
        <v>73</v>
      </c>
      <c r="AY1655" s="232" t="s">
        <v>267</v>
      </c>
    </row>
    <row r="1656" spans="1:65" s="14" customFormat="1" x14ac:dyDescent="0.2">
      <c r="B1656" s="222"/>
      <c r="C1656" s="223"/>
      <c r="D1656" s="208" t="s">
        <v>278</v>
      </c>
      <c r="E1656" s="224" t="s">
        <v>21</v>
      </c>
      <c r="F1656" s="225" t="s">
        <v>2116</v>
      </c>
      <c r="G1656" s="223"/>
      <c r="H1656" s="226">
        <v>10</v>
      </c>
      <c r="I1656" s="227"/>
      <c r="J1656" s="223"/>
      <c r="K1656" s="223"/>
      <c r="L1656" s="228"/>
      <c r="M1656" s="229"/>
      <c r="N1656" s="230"/>
      <c r="O1656" s="230"/>
      <c r="P1656" s="230"/>
      <c r="Q1656" s="230"/>
      <c r="R1656" s="230"/>
      <c r="S1656" s="230"/>
      <c r="T1656" s="231"/>
      <c r="AT1656" s="232" t="s">
        <v>278</v>
      </c>
      <c r="AU1656" s="232" t="s">
        <v>82</v>
      </c>
      <c r="AV1656" s="14" t="s">
        <v>82</v>
      </c>
      <c r="AW1656" s="14" t="s">
        <v>35</v>
      </c>
      <c r="AX1656" s="14" t="s">
        <v>73</v>
      </c>
      <c r="AY1656" s="232" t="s">
        <v>267</v>
      </c>
    </row>
    <row r="1657" spans="1:65" s="16" customFormat="1" x14ac:dyDescent="0.2">
      <c r="B1657" s="244"/>
      <c r="C1657" s="245"/>
      <c r="D1657" s="208" t="s">
        <v>278</v>
      </c>
      <c r="E1657" s="246" t="s">
        <v>21</v>
      </c>
      <c r="F1657" s="247" t="s">
        <v>355</v>
      </c>
      <c r="G1657" s="245"/>
      <c r="H1657" s="248">
        <v>47.68</v>
      </c>
      <c r="I1657" s="249"/>
      <c r="J1657" s="245"/>
      <c r="K1657" s="245"/>
      <c r="L1657" s="250"/>
      <c r="M1657" s="251"/>
      <c r="N1657" s="252"/>
      <c r="O1657" s="252"/>
      <c r="P1657" s="252"/>
      <c r="Q1657" s="252"/>
      <c r="R1657" s="252"/>
      <c r="S1657" s="252"/>
      <c r="T1657" s="253"/>
      <c r="AT1657" s="254" t="s">
        <v>278</v>
      </c>
      <c r="AU1657" s="254" t="s">
        <v>82</v>
      </c>
      <c r="AV1657" s="16" t="s">
        <v>274</v>
      </c>
      <c r="AW1657" s="16" t="s">
        <v>35</v>
      </c>
      <c r="AX1657" s="16" t="s">
        <v>80</v>
      </c>
      <c r="AY1657" s="254" t="s">
        <v>267</v>
      </c>
    </row>
    <row r="1658" spans="1:65" s="2" customFormat="1" ht="16.5" customHeight="1" x14ac:dyDescent="0.2">
      <c r="A1658" s="36"/>
      <c r="B1658" s="37"/>
      <c r="C1658" s="255" t="s">
        <v>2117</v>
      </c>
      <c r="D1658" s="255" t="s">
        <v>751</v>
      </c>
      <c r="E1658" s="256" t="s">
        <v>2118</v>
      </c>
      <c r="F1658" s="257" t="s">
        <v>2119</v>
      </c>
      <c r="G1658" s="258" t="s">
        <v>545</v>
      </c>
      <c r="H1658" s="259">
        <v>50.064</v>
      </c>
      <c r="I1658" s="260"/>
      <c r="J1658" s="261">
        <f>ROUND(I1658*H1658,2)</f>
        <v>0</v>
      </c>
      <c r="K1658" s="257" t="s">
        <v>273</v>
      </c>
      <c r="L1658" s="262"/>
      <c r="M1658" s="263" t="s">
        <v>21</v>
      </c>
      <c r="N1658" s="264" t="s">
        <v>44</v>
      </c>
      <c r="O1658" s="66"/>
      <c r="P1658" s="204">
        <f>O1658*H1658</f>
        <v>0</v>
      </c>
      <c r="Q1658" s="204">
        <v>1.1999999999999999E-3</v>
      </c>
      <c r="R1658" s="204">
        <f>Q1658*H1658</f>
        <v>6.0076799999999993E-2</v>
      </c>
      <c r="S1658" s="204">
        <v>0</v>
      </c>
      <c r="T1658" s="205">
        <f>S1658*H1658</f>
        <v>0</v>
      </c>
      <c r="U1658" s="36"/>
      <c r="V1658" s="36"/>
      <c r="W1658" s="36"/>
      <c r="X1658" s="36"/>
      <c r="Y1658" s="36"/>
      <c r="Z1658" s="36"/>
      <c r="AA1658" s="36"/>
      <c r="AB1658" s="36"/>
      <c r="AC1658" s="36"/>
      <c r="AD1658" s="36"/>
      <c r="AE1658" s="36"/>
      <c r="AR1658" s="206" t="s">
        <v>696</v>
      </c>
      <c r="AT1658" s="206" t="s">
        <v>751</v>
      </c>
      <c r="AU1658" s="206" t="s">
        <v>82</v>
      </c>
      <c r="AY1658" s="19" t="s">
        <v>267</v>
      </c>
      <c r="BE1658" s="207">
        <f>IF(N1658="základní",J1658,0)</f>
        <v>0</v>
      </c>
      <c r="BF1658" s="207">
        <f>IF(N1658="snížená",J1658,0)</f>
        <v>0</v>
      </c>
      <c r="BG1658" s="207">
        <f>IF(N1658="zákl. přenesená",J1658,0)</f>
        <v>0</v>
      </c>
      <c r="BH1658" s="207">
        <f>IF(N1658="sníž. přenesená",J1658,0)</f>
        <v>0</v>
      </c>
      <c r="BI1658" s="207">
        <f>IF(N1658="nulová",J1658,0)</f>
        <v>0</v>
      </c>
      <c r="BJ1658" s="19" t="s">
        <v>80</v>
      </c>
      <c r="BK1658" s="207">
        <f>ROUND(I1658*H1658,2)</f>
        <v>0</v>
      </c>
      <c r="BL1658" s="19" t="s">
        <v>441</v>
      </c>
      <c r="BM1658" s="206" t="s">
        <v>2120</v>
      </c>
    </row>
    <row r="1659" spans="1:65" s="14" customFormat="1" x14ac:dyDescent="0.2">
      <c r="B1659" s="222"/>
      <c r="C1659" s="223"/>
      <c r="D1659" s="208" t="s">
        <v>278</v>
      </c>
      <c r="E1659" s="224" t="s">
        <v>21</v>
      </c>
      <c r="F1659" s="225" t="s">
        <v>2121</v>
      </c>
      <c r="G1659" s="223"/>
      <c r="H1659" s="226">
        <v>50.064</v>
      </c>
      <c r="I1659" s="227"/>
      <c r="J1659" s="223"/>
      <c r="K1659" s="223"/>
      <c r="L1659" s="228"/>
      <c r="M1659" s="229"/>
      <c r="N1659" s="230"/>
      <c r="O1659" s="230"/>
      <c r="P1659" s="230"/>
      <c r="Q1659" s="230"/>
      <c r="R1659" s="230"/>
      <c r="S1659" s="230"/>
      <c r="T1659" s="231"/>
      <c r="AT1659" s="232" t="s">
        <v>278</v>
      </c>
      <c r="AU1659" s="232" t="s">
        <v>82</v>
      </c>
      <c r="AV1659" s="14" t="s">
        <v>82</v>
      </c>
      <c r="AW1659" s="14" t="s">
        <v>35</v>
      </c>
      <c r="AX1659" s="14" t="s">
        <v>80</v>
      </c>
      <c r="AY1659" s="232" t="s">
        <v>267</v>
      </c>
    </row>
    <row r="1660" spans="1:65" s="2" customFormat="1" ht="21.75" customHeight="1" x14ac:dyDescent="0.2">
      <c r="A1660" s="36"/>
      <c r="B1660" s="37"/>
      <c r="C1660" s="195" t="s">
        <v>2122</v>
      </c>
      <c r="D1660" s="195" t="s">
        <v>269</v>
      </c>
      <c r="E1660" s="196" t="s">
        <v>2123</v>
      </c>
      <c r="F1660" s="197" t="s">
        <v>2124</v>
      </c>
      <c r="G1660" s="198" t="s">
        <v>272</v>
      </c>
      <c r="H1660" s="199">
        <v>51.2</v>
      </c>
      <c r="I1660" s="200"/>
      <c r="J1660" s="201">
        <f>ROUND(I1660*H1660,2)</f>
        <v>0</v>
      </c>
      <c r="K1660" s="197" t="s">
        <v>273</v>
      </c>
      <c r="L1660" s="41"/>
      <c r="M1660" s="202" t="s">
        <v>21</v>
      </c>
      <c r="N1660" s="203" t="s">
        <v>44</v>
      </c>
      <c r="O1660" s="66"/>
      <c r="P1660" s="204">
        <f>O1660*H1660</f>
        <v>0</v>
      </c>
      <c r="Q1660" s="204">
        <v>8.9999999999999993E-3</v>
      </c>
      <c r="R1660" s="204">
        <f>Q1660*H1660</f>
        <v>0.46079999999999999</v>
      </c>
      <c r="S1660" s="204">
        <v>0</v>
      </c>
      <c r="T1660" s="205">
        <f>S1660*H1660</f>
        <v>0</v>
      </c>
      <c r="U1660" s="36"/>
      <c r="V1660" s="36"/>
      <c r="W1660" s="36"/>
      <c r="X1660" s="36"/>
      <c r="Y1660" s="36"/>
      <c r="Z1660" s="36"/>
      <c r="AA1660" s="36"/>
      <c r="AB1660" s="36"/>
      <c r="AC1660" s="36"/>
      <c r="AD1660" s="36"/>
      <c r="AE1660" s="36"/>
      <c r="AR1660" s="206" t="s">
        <v>441</v>
      </c>
      <c r="AT1660" s="206" t="s">
        <v>269</v>
      </c>
      <c r="AU1660" s="206" t="s">
        <v>82</v>
      </c>
      <c r="AY1660" s="19" t="s">
        <v>267</v>
      </c>
      <c r="BE1660" s="207">
        <f>IF(N1660="základní",J1660,0)</f>
        <v>0</v>
      </c>
      <c r="BF1660" s="207">
        <f>IF(N1660="snížená",J1660,0)</f>
        <v>0</v>
      </c>
      <c r="BG1660" s="207">
        <f>IF(N1660="zákl. přenesená",J1660,0)</f>
        <v>0</v>
      </c>
      <c r="BH1660" s="207">
        <f>IF(N1660="sníž. přenesená",J1660,0)</f>
        <v>0</v>
      </c>
      <c r="BI1660" s="207">
        <f>IF(N1660="nulová",J1660,0)</f>
        <v>0</v>
      </c>
      <c r="BJ1660" s="19" t="s">
        <v>80</v>
      </c>
      <c r="BK1660" s="207">
        <f>ROUND(I1660*H1660,2)</f>
        <v>0</v>
      </c>
      <c r="BL1660" s="19" t="s">
        <v>441</v>
      </c>
      <c r="BM1660" s="206" t="s">
        <v>2125</v>
      </c>
    </row>
    <row r="1661" spans="1:65" s="2" customFormat="1" ht="29.25" x14ac:dyDescent="0.2">
      <c r="A1661" s="36"/>
      <c r="B1661" s="37"/>
      <c r="C1661" s="38"/>
      <c r="D1661" s="208" t="s">
        <v>276</v>
      </c>
      <c r="E1661" s="38"/>
      <c r="F1661" s="209" t="s">
        <v>2126</v>
      </c>
      <c r="G1661" s="38"/>
      <c r="H1661" s="38"/>
      <c r="I1661" s="118"/>
      <c r="J1661" s="38"/>
      <c r="K1661" s="38"/>
      <c r="L1661" s="41"/>
      <c r="M1661" s="210"/>
      <c r="N1661" s="211"/>
      <c r="O1661" s="66"/>
      <c r="P1661" s="66"/>
      <c r="Q1661" s="66"/>
      <c r="R1661" s="66"/>
      <c r="S1661" s="66"/>
      <c r="T1661" s="67"/>
      <c r="U1661" s="36"/>
      <c r="V1661" s="36"/>
      <c r="W1661" s="36"/>
      <c r="X1661" s="36"/>
      <c r="Y1661" s="36"/>
      <c r="Z1661" s="36"/>
      <c r="AA1661" s="36"/>
      <c r="AB1661" s="36"/>
      <c r="AC1661" s="36"/>
      <c r="AD1661" s="36"/>
      <c r="AE1661" s="36"/>
      <c r="AT1661" s="19" t="s">
        <v>276</v>
      </c>
      <c r="AU1661" s="19" t="s">
        <v>82</v>
      </c>
    </row>
    <row r="1662" spans="1:65" s="14" customFormat="1" x14ac:dyDescent="0.2">
      <c r="B1662" s="222"/>
      <c r="C1662" s="223"/>
      <c r="D1662" s="208" t="s">
        <v>278</v>
      </c>
      <c r="E1662" s="224" t="s">
        <v>21</v>
      </c>
      <c r="F1662" s="225" t="s">
        <v>160</v>
      </c>
      <c r="G1662" s="223"/>
      <c r="H1662" s="226">
        <v>44.671999999999997</v>
      </c>
      <c r="I1662" s="227"/>
      <c r="J1662" s="223"/>
      <c r="K1662" s="223"/>
      <c r="L1662" s="228"/>
      <c r="M1662" s="229"/>
      <c r="N1662" s="230"/>
      <c r="O1662" s="230"/>
      <c r="P1662" s="230"/>
      <c r="Q1662" s="230"/>
      <c r="R1662" s="230"/>
      <c r="S1662" s="230"/>
      <c r="T1662" s="231"/>
      <c r="AT1662" s="232" t="s">
        <v>278</v>
      </c>
      <c r="AU1662" s="232" t="s">
        <v>82</v>
      </c>
      <c r="AV1662" s="14" t="s">
        <v>82</v>
      </c>
      <c r="AW1662" s="14" t="s">
        <v>35</v>
      </c>
      <c r="AX1662" s="14" t="s">
        <v>73</v>
      </c>
      <c r="AY1662" s="232" t="s">
        <v>267</v>
      </c>
    </row>
    <row r="1663" spans="1:65" s="14" customFormat="1" x14ac:dyDescent="0.2">
      <c r="B1663" s="222"/>
      <c r="C1663" s="223"/>
      <c r="D1663" s="208" t="s">
        <v>278</v>
      </c>
      <c r="E1663" s="224" t="s">
        <v>21</v>
      </c>
      <c r="F1663" s="225" t="s">
        <v>164</v>
      </c>
      <c r="G1663" s="223"/>
      <c r="H1663" s="226">
        <v>6.5279999999999996</v>
      </c>
      <c r="I1663" s="227"/>
      <c r="J1663" s="223"/>
      <c r="K1663" s="223"/>
      <c r="L1663" s="228"/>
      <c r="M1663" s="229"/>
      <c r="N1663" s="230"/>
      <c r="O1663" s="230"/>
      <c r="P1663" s="230"/>
      <c r="Q1663" s="230"/>
      <c r="R1663" s="230"/>
      <c r="S1663" s="230"/>
      <c r="T1663" s="231"/>
      <c r="AT1663" s="232" t="s">
        <v>278</v>
      </c>
      <c r="AU1663" s="232" t="s">
        <v>82</v>
      </c>
      <c r="AV1663" s="14" t="s">
        <v>82</v>
      </c>
      <c r="AW1663" s="14" t="s">
        <v>35</v>
      </c>
      <c r="AX1663" s="14" t="s">
        <v>73</v>
      </c>
      <c r="AY1663" s="232" t="s">
        <v>267</v>
      </c>
    </row>
    <row r="1664" spans="1:65" s="16" customFormat="1" x14ac:dyDescent="0.2">
      <c r="B1664" s="244"/>
      <c r="C1664" s="245"/>
      <c r="D1664" s="208" t="s">
        <v>278</v>
      </c>
      <c r="E1664" s="246" t="s">
        <v>21</v>
      </c>
      <c r="F1664" s="247" t="s">
        <v>355</v>
      </c>
      <c r="G1664" s="245"/>
      <c r="H1664" s="248">
        <v>51.2</v>
      </c>
      <c r="I1664" s="249"/>
      <c r="J1664" s="245"/>
      <c r="K1664" s="245"/>
      <c r="L1664" s="250"/>
      <c r="M1664" s="251"/>
      <c r="N1664" s="252"/>
      <c r="O1664" s="252"/>
      <c r="P1664" s="252"/>
      <c r="Q1664" s="252"/>
      <c r="R1664" s="252"/>
      <c r="S1664" s="252"/>
      <c r="T1664" s="253"/>
      <c r="AT1664" s="254" t="s">
        <v>278</v>
      </c>
      <c r="AU1664" s="254" t="s">
        <v>82</v>
      </c>
      <c r="AV1664" s="16" t="s">
        <v>274</v>
      </c>
      <c r="AW1664" s="16" t="s">
        <v>35</v>
      </c>
      <c r="AX1664" s="16" t="s">
        <v>80</v>
      </c>
      <c r="AY1664" s="254" t="s">
        <v>267</v>
      </c>
    </row>
    <row r="1665" spans="1:65" s="2" customFormat="1" ht="21.75" customHeight="1" x14ac:dyDescent="0.2">
      <c r="A1665" s="36"/>
      <c r="B1665" s="37"/>
      <c r="C1665" s="255" t="s">
        <v>2127</v>
      </c>
      <c r="D1665" s="255" t="s">
        <v>751</v>
      </c>
      <c r="E1665" s="256" t="s">
        <v>2128</v>
      </c>
      <c r="F1665" s="257" t="s">
        <v>2129</v>
      </c>
      <c r="G1665" s="258" t="s">
        <v>272</v>
      </c>
      <c r="H1665" s="259">
        <v>54.087000000000003</v>
      </c>
      <c r="I1665" s="260"/>
      <c r="J1665" s="261">
        <f>ROUND(I1665*H1665,2)</f>
        <v>0</v>
      </c>
      <c r="K1665" s="257" t="s">
        <v>273</v>
      </c>
      <c r="L1665" s="262"/>
      <c r="M1665" s="263" t="s">
        <v>21</v>
      </c>
      <c r="N1665" s="264" t="s">
        <v>44</v>
      </c>
      <c r="O1665" s="66"/>
      <c r="P1665" s="204">
        <f>O1665*H1665</f>
        <v>0</v>
      </c>
      <c r="Q1665" s="204">
        <v>2.5000000000000001E-2</v>
      </c>
      <c r="R1665" s="204">
        <f>Q1665*H1665</f>
        <v>1.3521750000000001</v>
      </c>
      <c r="S1665" s="204">
        <v>0</v>
      </c>
      <c r="T1665" s="205">
        <f>S1665*H1665</f>
        <v>0</v>
      </c>
      <c r="U1665" s="36"/>
      <c r="V1665" s="36"/>
      <c r="W1665" s="36"/>
      <c r="X1665" s="36"/>
      <c r="Y1665" s="36"/>
      <c r="Z1665" s="36"/>
      <c r="AA1665" s="36"/>
      <c r="AB1665" s="36"/>
      <c r="AC1665" s="36"/>
      <c r="AD1665" s="36"/>
      <c r="AE1665" s="36"/>
      <c r="AR1665" s="206" t="s">
        <v>696</v>
      </c>
      <c r="AT1665" s="206" t="s">
        <v>751</v>
      </c>
      <c r="AU1665" s="206" t="s">
        <v>82</v>
      </c>
      <c r="AY1665" s="19" t="s">
        <v>267</v>
      </c>
      <c r="BE1665" s="207">
        <f>IF(N1665="základní",J1665,0)</f>
        <v>0</v>
      </c>
      <c r="BF1665" s="207">
        <f>IF(N1665="snížená",J1665,0)</f>
        <v>0</v>
      </c>
      <c r="BG1665" s="207">
        <f>IF(N1665="zákl. přenesená",J1665,0)</f>
        <v>0</v>
      </c>
      <c r="BH1665" s="207">
        <f>IF(N1665="sníž. přenesená",J1665,0)</f>
        <v>0</v>
      </c>
      <c r="BI1665" s="207">
        <f>IF(N1665="nulová",J1665,0)</f>
        <v>0</v>
      </c>
      <c r="BJ1665" s="19" t="s">
        <v>80</v>
      </c>
      <c r="BK1665" s="207">
        <f>ROUND(I1665*H1665,2)</f>
        <v>0</v>
      </c>
      <c r="BL1665" s="19" t="s">
        <v>441</v>
      </c>
      <c r="BM1665" s="206" t="s">
        <v>2130</v>
      </c>
    </row>
    <row r="1666" spans="1:65" s="14" customFormat="1" x14ac:dyDescent="0.2">
      <c r="B1666" s="222"/>
      <c r="C1666" s="223"/>
      <c r="D1666" s="208" t="s">
        <v>278</v>
      </c>
      <c r="E1666" s="224" t="s">
        <v>21</v>
      </c>
      <c r="F1666" s="225" t="s">
        <v>2131</v>
      </c>
      <c r="G1666" s="223"/>
      <c r="H1666" s="226">
        <v>46.905999999999999</v>
      </c>
      <c r="I1666" s="227"/>
      <c r="J1666" s="223"/>
      <c r="K1666" s="223"/>
      <c r="L1666" s="228"/>
      <c r="M1666" s="229"/>
      <c r="N1666" s="230"/>
      <c r="O1666" s="230"/>
      <c r="P1666" s="230"/>
      <c r="Q1666" s="230"/>
      <c r="R1666" s="230"/>
      <c r="S1666" s="230"/>
      <c r="T1666" s="231"/>
      <c r="AT1666" s="232" t="s">
        <v>278</v>
      </c>
      <c r="AU1666" s="232" t="s">
        <v>82</v>
      </c>
      <c r="AV1666" s="14" t="s">
        <v>82</v>
      </c>
      <c r="AW1666" s="14" t="s">
        <v>35</v>
      </c>
      <c r="AX1666" s="14" t="s">
        <v>73</v>
      </c>
      <c r="AY1666" s="232" t="s">
        <v>267</v>
      </c>
    </row>
    <row r="1667" spans="1:65" s="14" customFormat="1" x14ac:dyDescent="0.2">
      <c r="B1667" s="222"/>
      <c r="C1667" s="223"/>
      <c r="D1667" s="208" t="s">
        <v>278</v>
      </c>
      <c r="E1667" s="224" t="s">
        <v>21</v>
      </c>
      <c r="F1667" s="225" t="s">
        <v>1689</v>
      </c>
      <c r="G1667" s="223"/>
      <c r="H1667" s="226">
        <v>7.181</v>
      </c>
      <c r="I1667" s="227"/>
      <c r="J1667" s="223"/>
      <c r="K1667" s="223"/>
      <c r="L1667" s="228"/>
      <c r="M1667" s="229"/>
      <c r="N1667" s="230"/>
      <c r="O1667" s="230"/>
      <c r="P1667" s="230"/>
      <c r="Q1667" s="230"/>
      <c r="R1667" s="230"/>
      <c r="S1667" s="230"/>
      <c r="T1667" s="231"/>
      <c r="AT1667" s="232" t="s">
        <v>278</v>
      </c>
      <c r="AU1667" s="232" t="s">
        <v>82</v>
      </c>
      <c r="AV1667" s="14" t="s">
        <v>82</v>
      </c>
      <c r="AW1667" s="14" t="s">
        <v>35</v>
      </c>
      <c r="AX1667" s="14" t="s">
        <v>73</v>
      </c>
      <c r="AY1667" s="232" t="s">
        <v>267</v>
      </c>
    </row>
    <row r="1668" spans="1:65" s="16" customFormat="1" x14ac:dyDescent="0.2">
      <c r="B1668" s="244"/>
      <c r="C1668" s="245"/>
      <c r="D1668" s="208" t="s">
        <v>278</v>
      </c>
      <c r="E1668" s="246" t="s">
        <v>21</v>
      </c>
      <c r="F1668" s="247" t="s">
        <v>355</v>
      </c>
      <c r="G1668" s="245"/>
      <c r="H1668" s="248">
        <v>54.087000000000003</v>
      </c>
      <c r="I1668" s="249"/>
      <c r="J1668" s="245"/>
      <c r="K1668" s="245"/>
      <c r="L1668" s="250"/>
      <c r="M1668" s="251"/>
      <c r="N1668" s="252"/>
      <c r="O1668" s="252"/>
      <c r="P1668" s="252"/>
      <c r="Q1668" s="252"/>
      <c r="R1668" s="252"/>
      <c r="S1668" s="252"/>
      <c r="T1668" s="253"/>
      <c r="AT1668" s="254" t="s">
        <v>278</v>
      </c>
      <c r="AU1668" s="254" t="s">
        <v>82</v>
      </c>
      <c r="AV1668" s="16" t="s">
        <v>274</v>
      </c>
      <c r="AW1668" s="16" t="s">
        <v>35</v>
      </c>
      <c r="AX1668" s="16" t="s">
        <v>80</v>
      </c>
      <c r="AY1668" s="254" t="s">
        <v>267</v>
      </c>
    </row>
    <row r="1669" spans="1:65" s="2" customFormat="1" ht="16.5" customHeight="1" x14ac:dyDescent="0.2">
      <c r="A1669" s="36"/>
      <c r="B1669" s="37"/>
      <c r="C1669" s="195" t="s">
        <v>2132</v>
      </c>
      <c r="D1669" s="195" t="s">
        <v>269</v>
      </c>
      <c r="E1669" s="196" t="s">
        <v>2133</v>
      </c>
      <c r="F1669" s="197" t="s">
        <v>2134</v>
      </c>
      <c r="G1669" s="198" t="s">
        <v>272</v>
      </c>
      <c r="H1669" s="199">
        <v>6.5279999999999996</v>
      </c>
      <c r="I1669" s="200"/>
      <c r="J1669" s="201">
        <f>ROUND(I1669*H1669,2)</f>
        <v>0</v>
      </c>
      <c r="K1669" s="197" t="s">
        <v>273</v>
      </c>
      <c r="L1669" s="41"/>
      <c r="M1669" s="202" t="s">
        <v>21</v>
      </c>
      <c r="N1669" s="203" t="s">
        <v>44</v>
      </c>
      <c r="O1669" s="66"/>
      <c r="P1669" s="204">
        <f>O1669*H1669</f>
        <v>0</v>
      </c>
      <c r="Q1669" s="204">
        <v>1.5E-3</v>
      </c>
      <c r="R1669" s="204">
        <f>Q1669*H1669</f>
        <v>9.7920000000000004E-3</v>
      </c>
      <c r="S1669" s="204">
        <v>0</v>
      </c>
      <c r="T1669" s="205">
        <f>S1669*H1669</f>
        <v>0</v>
      </c>
      <c r="U1669" s="36"/>
      <c r="V1669" s="36"/>
      <c r="W1669" s="36"/>
      <c r="X1669" s="36"/>
      <c r="Y1669" s="36"/>
      <c r="Z1669" s="36"/>
      <c r="AA1669" s="36"/>
      <c r="AB1669" s="36"/>
      <c r="AC1669" s="36"/>
      <c r="AD1669" s="36"/>
      <c r="AE1669" s="36"/>
      <c r="AR1669" s="206" t="s">
        <v>441</v>
      </c>
      <c r="AT1669" s="206" t="s">
        <v>269</v>
      </c>
      <c r="AU1669" s="206" t="s">
        <v>82</v>
      </c>
      <c r="AY1669" s="19" t="s">
        <v>267</v>
      </c>
      <c r="BE1669" s="207">
        <f>IF(N1669="základní",J1669,0)</f>
        <v>0</v>
      </c>
      <c r="BF1669" s="207">
        <f>IF(N1669="snížená",J1669,0)</f>
        <v>0</v>
      </c>
      <c r="BG1669" s="207">
        <f>IF(N1669="zákl. přenesená",J1669,0)</f>
        <v>0</v>
      </c>
      <c r="BH1669" s="207">
        <f>IF(N1669="sníž. přenesená",J1669,0)</f>
        <v>0</v>
      </c>
      <c r="BI1669" s="207">
        <f>IF(N1669="nulová",J1669,0)</f>
        <v>0</v>
      </c>
      <c r="BJ1669" s="19" t="s">
        <v>80</v>
      </c>
      <c r="BK1669" s="207">
        <f>ROUND(I1669*H1669,2)</f>
        <v>0</v>
      </c>
      <c r="BL1669" s="19" t="s">
        <v>441</v>
      </c>
      <c r="BM1669" s="206" t="s">
        <v>2135</v>
      </c>
    </row>
    <row r="1670" spans="1:65" s="2" customFormat="1" ht="68.25" x14ac:dyDescent="0.2">
      <c r="A1670" s="36"/>
      <c r="B1670" s="37"/>
      <c r="C1670" s="38"/>
      <c r="D1670" s="208" t="s">
        <v>276</v>
      </c>
      <c r="E1670" s="38"/>
      <c r="F1670" s="209" t="s">
        <v>2136</v>
      </c>
      <c r="G1670" s="38"/>
      <c r="H1670" s="38"/>
      <c r="I1670" s="118"/>
      <c r="J1670" s="38"/>
      <c r="K1670" s="38"/>
      <c r="L1670" s="41"/>
      <c r="M1670" s="210"/>
      <c r="N1670" s="211"/>
      <c r="O1670" s="66"/>
      <c r="P1670" s="66"/>
      <c r="Q1670" s="66"/>
      <c r="R1670" s="66"/>
      <c r="S1670" s="66"/>
      <c r="T1670" s="67"/>
      <c r="U1670" s="36"/>
      <c r="V1670" s="36"/>
      <c r="W1670" s="36"/>
      <c r="X1670" s="36"/>
      <c r="Y1670" s="36"/>
      <c r="Z1670" s="36"/>
      <c r="AA1670" s="36"/>
      <c r="AB1670" s="36"/>
      <c r="AC1670" s="36"/>
      <c r="AD1670" s="36"/>
      <c r="AE1670" s="36"/>
      <c r="AT1670" s="19" t="s">
        <v>276</v>
      </c>
      <c r="AU1670" s="19" t="s">
        <v>82</v>
      </c>
    </row>
    <row r="1671" spans="1:65" s="14" customFormat="1" x14ac:dyDescent="0.2">
      <c r="B1671" s="222"/>
      <c r="C1671" s="223"/>
      <c r="D1671" s="208" t="s">
        <v>278</v>
      </c>
      <c r="E1671" s="224" t="s">
        <v>21</v>
      </c>
      <c r="F1671" s="225" t="s">
        <v>164</v>
      </c>
      <c r="G1671" s="223"/>
      <c r="H1671" s="226">
        <v>6.5279999999999996</v>
      </c>
      <c r="I1671" s="227"/>
      <c r="J1671" s="223"/>
      <c r="K1671" s="223"/>
      <c r="L1671" s="228"/>
      <c r="M1671" s="229"/>
      <c r="N1671" s="230"/>
      <c r="O1671" s="230"/>
      <c r="P1671" s="230"/>
      <c r="Q1671" s="230"/>
      <c r="R1671" s="230"/>
      <c r="S1671" s="230"/>
      <c r="T1671" s="231"/>
      <c r="AT1671" s="232" t="s">
        <v>278</v>
      </c>
      <c r="AU1671" s="232" t="s">
        <v>82</v>
      </c>
      <c r="AV1671" s="14" t="s">
        <v>82</v>
      </c>
      <c r="AW1671" s="14" t="s">
        <v>35</v>
      </c>
      <c r="AX1671" s="14" t="s">
        <v>80</v>
      </c>
      <c r="AY1671" s="232" t="s">
        <v>267</v>
      </c>
    </row>
    <row r="1672" spans="1:65" s="2" customFormat="1" ht="16.5" customHeight="1" x14ac:dyDescent="0.2">
      <c r="A1672" s="36"/>
      <c r="B1672" s="37"/>
      <c r="C1672" s="195" t="s">
        <v>2137</v>
      </c>
      <c r="D1672" s="195" t="s">
        <v>269</v>
      </c>
      <c r="E1672" s="196" t="s">
        <v>2138</v>
      </c>
      <c r="F1672" s="197" t="s">
        <v>2139</v>
      </c>
      <c r="G1672" s="198" t="s">
        <v>545</v>
      </c>
      <c r="H1672" s="199">
        <v>24</v>
      </c>
      <c r="I1672" s="200"/>
      <c r="J1672" s="201">
        <f>ROUND(I1672*H1672,2)</f>
        <v>0</v>
      </c>
      <c r="K1672" s="197" t="s">
        <v>273</v>
      </c>
      <c r="L1672" s="41"/>
      <c r="M1672" s="202" t="s">
        <v>21</v>
      </c>
      <c r="N1672" s="203" t="s">
        <v>44</v>
      </c>
      <c r="O1672" s="66"/>
      <c r="P1672" s="204">
        <f>O1672*H1672</f>
        <v>0</v>
      </c>
      <c r="Q1672" s="204">
        <v>2.1000000000000001E-4</v>
      </c>
      <c r="R1672" s="204">
        <f>Q1672*H1672</f>
        <v>5.0400000000000002E-3</v>
      </c>
      <c r="S1672" s="204">
        <v>0</v>
      </c>
      <c r="T1672" s="205">
        <f>S1672*H1672</f>
        <v>0</v>
      </c>
      <c r="U1672" s="36"/>
      <c r="V1672" s="36"/>
      <c r="W1672" s="36"/>
      <c r="X1672" s="36"/>
      <c r="Y1672" s="36"/>
      <c r="Z1672" s="36"/>
      <c r="AA1672" s="36"/>
      <c r="AB1672" s="36"/>
      <c r="AC1672" s="36"/>
      <c r="AD1672" s="36"/>
      <c r="AE1672" s="36"/>
      <c r="AR1672" s="206" t="s">
        <v>441</v>
      </c>
      <c r="AT1672" s="206" t="s">
        <v>269</v>
      </c>
      <c r="AU1672" s="206" t="s">
        <v>82</v>
      </c>
      <c r="AY1672" s="19" t="s">
        <v>267</v>
      </c>
      <c r="BE1672" s="207">
        <f>IF(N1672="základní",J1672,0)</f>
        <v>0</v>
      </c>
      <c r="BF1672" s="207">
        <f>IF(N1672="snížená",J1672,0)</f>
        <v>0</v>
      </c>
      <c r="BG1672" s="207">
        <f>IF(N1672="zákl. přenesená",J1672,0)</f>
        <v>0</v>
      </c>
      <c r="BH1672" s="207">
        <f>IF(N1672="sníž. přenesená",J1672,0)</f>
        <v>0</v>
      </c>
      <c r="BI1672" s="207">
        <f>IF(N1672="nulová",J1672,0)</f>
        <v>0</v>
      </c>
      <c r="BJ1672" s="19" t="s">
        <v>80</v>
      </c>
      <c r="BK1672" s="207">
        <f>ROUND(I1672*H1672,2)</f>
        <v>0</v>
      </c>
      <c r="BL1672" s="19" t="s">
        <v>441</v>
      </c>
      <c r="BM1672" s="206" t="s">
        <v>2140</v>
      </c>
    </row>
    <row r="1673" spans="1:65" s="2" customFormat="1" ht="68.25" x14ac:dyDescent="0.2">
      <c r="A1673" s="36"/>
      <c r="B1673" s="37"/>
      <c r="C1673" s="38"/>
      <c r="D1673" s="208" t="s">
        <v>276</v>
      </c>
      <c r="E1673" s="38"/>
      <c r="F1673" s="209" t="s">
        <v>2136</v>
      </c>
      <c r="G1673" s="38"/>
      <c r="H1673" s="38"/>
      <c r="I1673" s="118"/>
      <c r="J1673" s="38"/>
      <c r="K1673" s="38"/>
      <c r="L1673" s="41"/>
      <c r="M1673" s="210"/>
      <c r="N1673" s="211"/>
      <c r="O1673" s="66"/>
      <c r="P1673" s="66"/>
      <c r="Q1673" s="66"/>
      <c r="R1673" s="66"/>
      <c r="S1673" s="66"/>
      <c r="T1673" s="67"/>
      <c r="U1673" s="36"/>
      <c r="V1673" s="36"/>
      <c r="W1673" s="36"/>
      <c r="X1673" s="36"/>
      <c r="Y1673" s="36"/>
      <c r="Z1673" s="36"/>
      <c r="AA1673" s="36"/>
      <c r="AB1673" s="36"/>
      <c r="AC1673" s="36"/>
      <c r="AD1673" s="36"/>
      <c r="AE1673" s="36"/>
      <c r="AT1673" s="19" t="s">
        <v>276</v>
      </c>
      <c r="AU1673" s="19" t="s">
        <v>82</v>
      </c>
    </row>
    <row r="1674" spans="1:65" s="13" customFormat="1" x14ac:dyDescent="0.2">
      <c r="B1674" s="212"/>
      <c r="C1674" s="213"/>
      <c r="D1674" s="208" t="s">
        <v>278</v>
      </c>
      <c r="E1674" s="214" t="s">
        <v>21</v>
      </c>
      <c r="F1674" s="215" t="s">
        <v>2141</v>
      </c>
      <c r="G1674" s="213"/>
      <c r="H1674" s="214" t="s">
        <v>21</v>
      </c>
      <c r="I1674" s="216"/>
      <c r="J1674" s="213"/>
      <c r="K1674" s="213"/>
      <c r="L1674" s="217"/>
      <c r="M1674" s="218"/>
      <c r="N1674" s="219"/>
      <c r="O1674" s="219"/>
      <c r="P1674" s="219"/>
      <c r="Q1674" s="219"/>
      <c r="R1674" s="219"/>
      <c r="S1674" s="219"/>
      <c r="T1674" s="220"/>
      <c r="AT1674" s="221" t="s">
        <v>278</v>
      </c>
      <c r="AU1674" s="221" t="s">
        <v>82</v>
      </c>
      <c r="AV1674" s="13" t="s">
        <v>80</v>
      </c>
      <c r="AW1674" s="13" t="s">
        <v>35</v>
      </c>
      <c r="AX1674" s="13" t="s">
        <v>73</v>
      </c>
      <c r="AY1674" s="221" t="s">
        <v>267</v>
      </c>
    </row>
    <row r="1675" spans="1:65" s="14" customFormat="1" x14ac:dyDescent="0.2">
      <c r="B1675" s="222"/>
      <c r="C1675" s="223"/>
      <c r="D1675" s="208" t="s">
        <v>278</v>
      </c>
      <c r="E1675" s="224" t="s">
        <v>21</v>
      </c>
      <c r="F1675" s="225" t="s">
        <v>2142</v>
      </c>
      <c r="G1675" s="223"/>
      <c r="H1675" s="226">
        <v>12</v>
      </c>
      <c r="I1675" s="227"/>
      <c r="J1675" s="223"/>
      <c r="K1675" s="223"/>
      <c r="L1675" s="228"/>
      <c r="M1675" s="229"/>
      <c r="N1675" s="230"/>
      <c r="O1675" s="230"/>
      <c r="P1675" s="230"/>
      <c r="Q1675" s="230"/>
      <c r="R1675" s="230"/>
      <c r="S1675" s="230"/>
      <c r="T1675" s="231"/>
      <c r="AT1675" s="232" t="s">
        <v>278</v>
      </c>
      <c r="AU1675" s="232" t="s">
        <v>82</v>
      </c>
      <c r="AV1675" s="14" t="s">
        <v>82</v>
      </c>
      <c r="AW1675" s="14" t="s">
        <v>35</v>
      </c>
      <c r="AX1675" s="14" t="s">
        <v>73</v>
      </c>
      <c r="AY1675" s="232" t="s">
        <v>267</v>
      </c>
    </row>
    <row r="1676" spans="1:65" s="14" customFormat="1" x14ac:dyDescent="0.2">
      <c r="B1676" s="222"/>
      <c r="C1676" s="223"/>
      <c r="D1676" s="208" t="s">
        <v>278</v>
      </c>
      <c r="E1676" s="224" t="s">
        <v>21</v>
      </c>
      <c r="F1676" s="225" t="s">
        <v>2143</v>
      </c>
      <c r="G1676" s="223"/>
      <c r="H1676" s="226">
        <v>12</v>
      </c>
      <c r="I1676" s="227"/>
      <c r="J1676" s="223"/>
      <c r="K1676" s="223"/>
      <c r="L1676" s="228"/>
      <c r="M1676" s="229"/>
      <c r="N1676" s="230"/>
      <c r="O1676" s="230"/>
      <c r="P1676" s="230"/>
      <c r="Q1676" s="230"/>
      <c r="R1676" s="230"/>
      <c r="S1676" s="230"/>
      <c r="T1676" s="231"/>
      <c r="AT1676" s="232" t="s">
        <v>278</v>
      </c>
      <c r="AU1676" s="232" t="s">
        <v>82</v>
      </c>
      <c r="AV1676" s="14" t="s">
        <v>82</v>
      </c>
      <c r="AW1676" s="14" t="s">
        <v>35</v>
      </c>
      <c r="AX1676" s="14" t="s">
        <v>73</v>
      </c>
      <c r="AY1676" s="232" t="s">
        <v>267</v>
      </c>
    </row>
    <row r="1677" spans="1:65" s="16" customFormat="1" x14ac:dyDescent="0.2">
      <c r="B1677" s="244"/>
      <c r="C1677" s="245"/>
      <c r="D1677" s="208" t="s">
        <v>278</v>
      </c>
      <c r="E1677" s="246" t="s">
        <v>21</v>
      </c>
      <c r="F1677" s="247" t="s">
        <v>355</v>
      </c>
      <c r="G1677" s="245"/>
      <c r="H1677" s="248">
        <v>24</v>
      </c>
      <c r="I1677" s="249"/>
      <c r="J1677" s="245"/>
      <c r="K1677" s="245"/>
      <c r="L1677" s="250"/>
      <c r="M1677" s="251"/>
      <c r="N1677" s="252"/>
      <c r="O1677" s="252"/>
      <c r="P1677" s="252"/>
      <c r="Q1677" s="252"/>
      <c r="R1677" s="252"/>
      <c r="S1677" s="252"/>
      <c r="T1677" s="253"/>
      <c r="AT1677" s="254" t="s">
        <v>278</v>
      </c>
      <c r="AU1677" s="254" t="s">
        <v>82</v>
      </c>
      <c r="AV1677" s="16" t="s">
        <v>274</v>
      </c>
      <c r="AW1677" s="16" t="s">
        <v>35</v>
      </c>
      <c r="AX1677" s="16" t="s">
        <v>80</v>
      </c>
      <c r="AY1677" s="254" t="s">
        <v>267</v>
      </c>
    </row>
    <row r="1678" spans="1:65" s="2" customFormat="1" ht="16.5" customHeight="1" x14ac:dyDescent="0.2">
      <c r="A1678" s="36"/>
      <c r="B1678" s="37"/>
      <c r="C1678" s="195" t="s">
        <v>2144</v>
      </c>
      <c r="D1678" s="195" t="s">
        <v>269</v>
      </c>
      <c r="E1678" s="196" t="s">
        <v>2145</v>
      </c>
      <c r="F1678" s="197" t="s">
        <v>2146</v>
      </c>
      <c r="G1678" s="198" t="s">
        <v>296</v>
      </c>
      <c r="H1678" s="199">
        <v>17.96</v>
      </c>
      <c r="I1678" s="200"/>
      <c r="J1678" s="201">
        <f>ROUND(I1678*H1678,2)</f>
        <v>0</v>
      </c>
      <c r="K1678" s="197" t="s">
        <v>273</v>
      </c>
      <c r="L1678" s="41"/>
      <c r="M1678" s="202" t="s">
        <v>21</v>
      </c>
      <c r="N1678" s="203" t="s">
        <v>44</v>
      </c>
      <c r="O1678" s="66"/>
      <c r="P1678" s="204">
        <f>O1678*H1678</f>
        <v>0</v>
      </c>
      <c r="Q1678" s="204">
        <v>3.2000000000000003E-4</v>
      </c>
      <c r="R1678" s="204">
        <f>Q1678*H1678</f>
        <v>5.7472000000000009E-3</v>
      </c>
      <c r="S1678" s="204">
        <v>0</v>
      </c>
      <c r="T1678" s="205">
        <f>S1678*H1678</f>
        <v>0</v>
      </c>
      <c r="U1678" s="36"/>
      <c r="V1678" s="36"/>
      <c r="W1678" s="36"/>
      <c r="X1678" s="36"/>
      <c r="Y1678" s="36"/>
      <c r="Z1678" s="36"/>
      <c r="AA1678" s="36"/>
      <c r="AB1678" s="36"/>
      <c r="AC1678" s="36"/>
      <c r="AD1678" s="36"/>
      <c r="AE1678" s="36"/>
      <c r="AR1678" s="206" t="s">
        <v>441</v>
      </c>
      <c r="AT1678" s="206" t="s">
        <v>269</v>
      </c>
      <c r="AU1678" s="206" t="s">
        <v>82</v>
      </c>
      <c r="AY1678" s="19" t="s">
        <v>267</v>
      </c>
      <c r="BE1678" s="207">
        <f>IF(N1678="základní",J1678,0)</f>
        <v>0</v>
      </c>
      <c r="BF1678" s="207">
        <f>IF(N1678="snížená",J1678,0)</f>
        <v>0</v>
      </c>
      <c r="BG1678" s="207">
        <f>IF(N1678="zákl. přenesená",J1678,0)</f>
        <v>0</v>
      </c>
      <c r="BH1678" s="207">
        <f>IF(N1678="sníž. přenesená",J1678,0)</f>
        <v>0</v>
      </c>
      <c r="BI1678" s="207">
        <f>IF(N1678="nulová",J1678,0)</f>
        <v>0</v>
      </c>
      <c r="BJ1678" s="19" t="s">
        <v>80</v>
      </c>
      <c r="BK1678" s="207">
        <f>ROUND(I1678*H1678,2)</f>
        <v>0</v>
      </c>
      <c r="BL1678" s="19" t="s">
        <v>441</v>
      </c>
      <c r="BM1678" s="206" t="s">
        <v>2147</v>
      </c>
    </row>
    <row r="1679" spans="1:65" s="2" customFormat="1" ht="68.25" x14ac:dyDescent="0.2">
      <c r="A1679" s="36"/>
      <c r="B1679" s="37"/>
      <c r="C1679" s="38"/>
      <c r="D1679" s="208" t="s">
        <v>276</v>
      </c>
      <c r="E1679" s="38"/>
      <c r="F1679" s="209" t="s">
        <v>2136</v>
      </c>
      <c r="G1679" s="38"/>
      <c r="H1679" s="38"/>
      <c r="I1679" s="118"/>
      <c r="J1679" s="38"/>
      <c r="K1679" s="38"/>
      <c r="L1679" s="41"/>
      <c r="M1679" s="210"/>
      <c r="N1679" s="211"/>
      <c r="O1679" s="66"/>
      <c r="P1679" s="66"/>
      <c r="Q1679" s="66"/>
      <c r="R1679" s="66"/>
      <c r="S1679" s="66"/>
      <c r="T1679" s="67"/>
      <c r="U1679" s="36"/>
      <c r="V1679" s="36"/>
      <c r="W1679" s="36"/>
      <c r="X1679" s="36"/>
      <c r="Y1679" s="36"/>
      <c r="Z1679" s="36"/>
      <c r="AA1679" s="36"/>
      <c r="AB1679" s="36"/>
      <c r="AC1679" s="36"/>
      <c r="AD1679" s="36"/>
      <c r="AE1679" s="36"/>
      <c r="AT1679" s="19" t="s">
        <v>276</v>
      </c>
      <c r="AU1679" s="19" t="s">
        <v>82</v>
      </c>
    </row>
    <row r="1680" spans="1:65" s="13" customFormat="1" x14ac:dyDescent="0.2">
      <c r="B1680" s="212"/>
      <c r="C1680" s="213"/>
      <c r="D1680" s="208" t="s">
        <v>278</v>
      </c>
      <c r="E1680" s="214" t="s">
        <v>21</v>
      </c>
      <c r="F1680" s="215" t="s">
        <v>2148</v>
      </c>
      <c r="G1680" s="213"/>
      <c r="H1680" s="214" t="s">
        <v>21</v>
      </c>
      <c r="I1680" s="216"/>
      <c r="J1680" s="213"/>
      <c r="K1680" s="213"/>
      <c r="L1680" s="217"/>
      <c r="M1680" s="218"/>
      <c r="N1680" s="219"/>
      <c r="O1680" s="219"/>
      <c r="P1680" s="219"/>
      <c r="Q1680" s="219"/>
      <c r="R1680" s="219"/>
      <c r="S1680" s="219"/>
      <c r="T1680" s="220"/>
      <c r="AT1680" s="221" t="s">
        <v>278</v>
      </c>
      <c r="AU1680" s="221" t="s">
        <v>82</v>
      </c>
      <c r="AV1680" s="13" t="s">
        <v>80</v>
      </c>
      <c r="AW1680" s="13" t="s">
        <v>35</v>
      </c>
      <c r="AX1680" s="13" t="s">
        <v>73</v>
      </c>
      <c r="AY1680" s="221" t="s">
        <v>267</v>
      </c>
    </row>
    <row r="1681" spans="1:65" s="14" customFormat="1" x14ac:dyDescent="0.2">
      <c r="B1681" s="222"/>
      <c r="C1681" s="223"/>
      <c r="D1681" s="208" t="s">
        <v>278</v>
      </c>
      <c r="E1681" s="224" t="s">
        <v>21</v>
      </c>
      <c r="F1681" s="225" t="s">
        <v>2149</v>
      </c>
      <c r="G1681" s="223"/>
      <c r="H1681" s="226">
        <v>9.08</v>
      </c>
      <c r="I1681" s="227"/>
      <c r="J1681" s="223"/>
      <c r="K1681" s="223"/>
      <c r="L1681" s="228"/>
      <c r="M1681" s="229"/>
      <c r="N1681" s="230"/>
      <c r="O1681" s="230"/>
      <c r="P1681" s="230"/>
      <c r="Q1681" s="230"/>
      <c r="R1681" s="230"/>
      <c r="S1681" s="230"/>
      <c r="T1681" s="231"/>
      <c r="AT1681" s="232" t="s">
        <v>278</v>
      </c>
      <c r="AU1681" s="232" t="s">
        <v>82</v>
      </c>
      <c r="AV1681" s="14" t="s">
        <v>82</v>
      </c>
      <c r="AW1681" s="14" t="s">
        <v>35</v>
      </c>
      <c r="AX1681" s="14" t="s">
        <v>73</v>
      </c>
      <c r="AY1681" s="232" t="s">
        <v>267</v>
      </c>
    </row>
    <row r="1682" spans="1:65" s="14" customFormat="1" x14ac:dyDescent="0.2">
      <c r="B1682" s="222"/>
      <c r="C1682" s="223"/>
      <c r="D1682" s="208" t="s">
        <v>278</v>
      </c>
      <c r="E1682" s="224" t="s">
        <v>21</v>
      </c>
      <c r="F1682" s="225" t="s">
        <v>2150</v>
      </c>
      <c r="G1682" s="223"/>
      <c r="H1682" s="226">
        <v>8.8800000000000008</v>
      </c>
      <c r="I1682" s="227"/>
      <c r="J1682" s="223"/>
      <c r="K1682" s="223"/>
      <c r="L1682" s="228"/>
      <c r="M1682" s="229"/>
      <c r="N1682" s="230"/>
      <c r="O1682" s="230"/>
      <c r="P1682" s="230"/>
      <c r="Q1682" s="230"/>
      <c r="R1682" s="230"/>
      <c r="S1682" s="230"/>
      <c r="T1682" s="231"/>
      <c r="AT1682" s="232" t="s">
        <v>278</v>
      </c>
      <c r="AU1682" s="232" t="s">
        <v>82</v>
      </c>
      <c r="AV1682" s="14" t="s">
        <v>82</v>
      </c>
      <c r="AW1682" s="14" t="s">
        <v>35</v>
      </c>
      <c r="AX1682" s="14" t="s">
        <v>73</v>
      </c>
      <c r="AY1682" s="232" t="s">
        <v>267</v>
      </c>
    </row>
    <row r="1683" spans="1:65" s="16" customFormat="1" x14ac:dyDescent="0.2">
      <c r="B1683" s="244"/>
      <c r="C1683" s="245"/>
      <c r="D1683" s="208" t="s">
        <v>278</v>
      </c>
      <c r="E1683" s="246" t="s">
        <v>21</v>
      </c>
      <c r="F1683" s="247" t="s">
        <v>355</v>
      </c>
      <c r="G1683" s="245"/>
      <c r="H1683" s="248">
        <v>17.96</v>
      </c>
      <c r="I1683" s="249"/>
      <c r="J1683" s="245"/>
      <c r="K1683" s="245"/>
      <c r="L1683" s="250"/>
      <c r="M1683" s="251"/>
      <c r="N1683" s="252"/>
      <c r="O1683" s="252"/>
      <c r="P1683" s="252"/>
      <c r="Q1683" s="252"/>
      <c r="R1683" s="252"/>
      <c r="S1683" s="252"/>
      <c r="T1683" s="253"/>
      <c r="AT1683" s="254" t="s">
        <v>278</v>
      </c>
      <c r="AU1683" s="254" t="s">
        <v>82</v>
      </c>
      <c r="AV1683" s="16" t="s">
        <v>274</v>
      </c>
      <c r="AW1683" s="16" t="s">
        <v>35</v>
      </c>
      <c r="AX1683" s="16" t="s">
        <v>80</v>
      </c>
      <c r="AY1683" s="254" t="s">
        <v>267</v>
      </c>
    </row>
    <row r="1684" spans="1:65" s="2" customFormat="1" ht="21.75" customHeight="1" x14ac:dyDescent="0.2">
      <c r="A1684" s="36"/>
      <c r="B1684" s="37"/>
      <c r="C1684" s="195" t="s">
        <v>2151</v>
      </c>
      <c r="D1684" s="195" t="s">
        <v>269</v>
      </c>
      <c r="E1684" s="196" t="s">
        <v>2152</v>
      </c>
      <c r="F1684" s="197" t="s">
        <v>2153</v>
      </c>
      <c r="G1684" s="198" t="s">
        <v>395</v>
      </c>
      <c r="H1684" s="199">
        <v>1.9419999999999999</v>
      </c>
      <c r="I1684" s="200"/>
      <c r="J1684" s="201">
        <f>ROUND(I1684*H1684,2)</f>
        <v>0</v>
      </c>
      <c r="K1684" s="197" t="s">
        <v>273</v>
      </c>
      <c r="L1684" s="41"/>
      <c r="M1684" s="202" t="s">
        <v>21</v>
      </c>
      <c r="N1684" s="203" t="s">
        <v>44</v>
      </c>
      <c r="O1684" s="66"/>
      <c r="P1684" s="204">
        <f>O1684*H1684</f>
        <v>0</v>
      </c>
      <c r="Q1684" s="204">
        <v>0</v>
      </c>
      <c r="R1684" s="204">
        <f>Q1684*H1684</f>
        <v>0</v>
      </c>
      <c r="S1684" s="204">
        <v>0</v>
      </c>
      <c r="T1684" s="205">
        <f>S1684*H1684</f>
        <v>0</v>
      </c>
      <c r="U1684" s="36"/>
      <c r="V1684" s="36"/>
      <c r="W1684" s="36"/>
      <c r="X1684" s="36"/>
      <c r="Y1684" s="36"/>
      <c r="Z1684" s="36"/>
      <c r="AA1684" s="36"/>
      <c r="AB1684" s="36"/>
      <c r="AC1684" s="36"/>
      <c r="AD1684" s="36"/>
      <c r="AE1684" s="36"/>
      <c r="AR1684" s="206" t="s">
        <v>441</v>
      </c>
      <c r="AT1684" s="206" t="s">
        <v>269</v>
      </c>
      <c r="AU1684" s="206" t="s">
        <v>82</v>
      </c>
      <c r="AY1684" s="19" t="s">
        <v>267</v>
      </c>
      <c r="BE1684" s="207">
        <f>IF(N1684="základní",J1684,0)</f>
        <v>0</v>
      </c>
      <c r="BF1684" s="207">
        <f>IF(N1684="snížená",J1684,0)</f>
        <v>0</v>
      </c>
      <c r="BG1684" s="207">
        <f>IF(N1684="zákl. přenesená",J1684,0)</f>
        <v>0</v>
      </c>
      <c r="BH1684" s="207">
        <f>IF(N1684="sníž. přenesená",J1684,0)</f>
        <v>0</v>
      </c>
      <c r="BI1684" s="207">
        <f>IF(N1684="nulová",J1684,0)</f>
        <v>0</v>
      </c>
      <c r="BJ1684" s="19" t="s">
        <v>80</v>
      </c>
      <c r="BK1684" s="207">
        <f>ROUND(I1684*H1684,2)</f>
        <v>0</v>
      </c>
      <c r="BL1684" s="19" t="s">
        <v>441</v>
      </c>
      <c r="BM1684" s="206" t="s">
        <v>2154</v>
      </c>
    </row>
    <row r="1685" spans="1:65" s="2" customFormat="1" ht="78" x14ac:dyDescent="0.2">
      <c r="A1685" s="36"/>
      <c r="B1685" s="37"/>
      <c r="C1685" s="38"/>
      <c r="D1685" s="208" t="s">
        <v>276</v>
      </c>
      <c r="E1685" s="38"/>
      <c r="F1685" s="209" t="s">
        <v>1576</v>
      </c>
      <c r="G1685" s="38"/>
      <c r="H1685" s="38"/>
      <c r="I1685" s="118"/>
      <c r="J1685" s="38"/>
      <c r="K1685" s="38"/>
      <c r="L1685" s="41"/>
      <c r="M1685" s="210"/>
      <c r="N1685" s="211"/>
      <c r="O1685" s="66"/>
      <c r="P1685" s="66"/>
      <c r="Q1685" s="66"/>
      <c r="R1685" s="66"/>
      <c r="S1685" s="66"/>
      <c r="T1685" s="67"/>
      <c r="U1685" s="36"/>
      <c r="V1685" s="36"/>
      <c r="W1685" s="36"/>
      <c r="X1685" s="36"/>
      <c r="Y1685" s="36"/>
      <c r="Z1685" s="36"/>
      <c r="AA1685" s="36"/>
      <c r="AB1685" s="36"/>
      <c r="AC1685" s="36"/>
      <c r="AD1685" s="36"/>
      <c r="AE1685" s="36"/>
      <c r="AT1685" s="19" t="s">
        <v>276</v>
      </c>
      <c r="AU1685" s="19" t="s">
        <v>82</v>
      </c>
    </row>
    <row r="1686" spans="1:65" s="12" customFormat="1" ht="22.9" customHeight="1" x14ac:dyDescent="0.2">
      <c r="B1686" s="179"/>
      <c r="C1686" s="180"/>
      <c r="D1686" s="181" t="s">
        <v>72</v>
      </c>
      <c r="E1686" s="193" t="s">
        <v>2155</v>
      </c>
      <c r="F1686" s="193" t="s">
        <v>2156</v>
      </c>
      <c r="G1686" s="180"/>
      <c r="H1686" s="180"/>
      <c r="I1686" s="183"/>
      <c r="J1686" s="194">
        <f>BK1686</f>
        <v>0</v>
      </c>
      <c r="K1686" s="180"/>
      <c r="L1686" s="185"/>
      <c r="M1686" s="186"/>
      <c r="N1686" s="187"/>
      <c r="O1686" s="187"/>
      <c r="P1686" s="188">
        <f>SUM(P1687:P1698)</f>
        <v>0</v>
      </c>
      <c r="Q1686" s="187"/>
      <c r="R1686" s="188">
        <f>SUM(R1687:R1698)</f>
        <v>19.363241999999996</v>
      </c>
      <c r="S1686" s="187"/>
      <c r="T1686" s="189">
        <f>SUM(T1687:T1698)</f>
        <v>0</v>
      </c>
      <c r="AR1686" s="190" t="s">
        <v>82</v>
      </c>
      <c r="AT1686" s="191" t="s">
        <v>72</v>
      </c>
      <c r="AU1686" s="191" t="s">
        <v>80</v>
      </c>
      <c r="AY1686" s="190" t="s">
        <v>267</v>
      </c>
      <c r="BK1686" s="192">
        <f>SUM(BK1687:BK1698)</f>
        <v>0</v>
      </c>
    </row>
    <row r="1687" spans="1:65" s="2" customFormat="1" ht="16.5" customHeight="1" x14ac:dyDescent="0.2">
      <c r="A1687" s="36"/>
      <c r="B1687" s="37"/>
      <c r="C1687" s="195" t="s">
        <v>2157</v>
      </c>
      <c r="D1687" s="195" t="s">
        <v>269</v>
      </c>
      <c r="E1687" s="196" t="s">
        <v>2158</v>
      </c>
      <c r="F1687" s="197" t="s">
        <v>2159</v>
      </c>
      <c r="G1687" s="198" t="s">
        <v>272</v>
      </c>
      <c r="H1687" s="199">
        <v>422.00299999999999</v>
      </c>
      <c r="I1687" s="200"/>
      <c r="J1687" s="201">
        <f>ROUND(I1687*H1687,2)</f>
        <v>0</v>
      </c>
      <c r="K1687" s="197" t="s">
        <v>21</v>
      </c>
      <c r="L1687" s="41"/>
      <c r="M1687" s="202" t="s">
        <v>21</v>
      </c>
      <c r="N1687" s="203" t="s">
        <v>44</v>
      </c>
      <c r="O1687" s="66"/>
      <c r="P1687" s="204">
        <f>O1687*H1687</f>
        <v>0</v>
      </c>
      <c r="Q1687" s="204">
        <v>1.4E-2</v>
      </c>
      <c r="R1687" s="204">
        <f>Q1687*H1687</f>
        <v>5.908042</v>
      </c>
      <c r="S1687" s="204">
        <v>0</v>
      </c>
      <c r="T1687" s="205">
        <f>S1687*H1687</f>
        <v>0</v>
      </c>
      <c r="U1687" s="36"/>
      <c r="V1687" s="36"/>
      <c r="W1687" s="36"/>
      <c r="X1687" s="36"/>
      <c r="Y1687" s="36"/>
      <c r="Z1687" s="36"/>
      <c r="AA1687" s="36"/>
      <c r="AB1687" s="36"/>
      <c r="AC1687" s="36"/>
      <c r="AD1687" s="36"/>
      <c r="AE1687" s="36"/>
      <c r="AR1687" s="206" t="s">
        <v>274</v>
      </c>
      <c r="AT1687" s="206" t="s">
        <v>269</v>
      </c>
      <c r="AU1687" s="206" t="s">
        <v>82</v>
      </c>
      <c r="AY1687" s="19" t="s">
        <v>267</v>
      </c>
      <c r="BE1687" s="207">
        <f>IF(N1687="základní",J1687,0)</f>
        <v>0</v>
      </c>
      <c r="BF1687" s="207">
        <f>IF(N1687="snížená",J1687,0)</f>
        <v>0</v>
      </c>
      <c r="BG1687" s="207">
        <f>IF(N1687="zákl. přenesená",J1687,0)</f>
        <v>0</v>
      </c>
      <c r="BH1687" s="207">
        <f>IF(N1687="sníž. přenesená",J1687,0)</f>
        <v>0</v>
      </c>
      <c r="BI1687" s="207">
        <f>IF(N1687="nulová",J1687,0)</f>
        <v>0</v>
      </c>
      <c r="BJ1687" s="19" t="s">
        <v>80</v>
      </c>
      <c r="BK1687" s="207">
        <f>ROUND(I1687*H1687,2)</f>
        <v>0</v>
      </c>
      <c r="BL1687" s="19" t="s">
        <v>274</v>
      </c>
      <c r="BM1687" s="206" t="s">
        <v>2160</v>
      </c>
    </row>
    <row r="1688" spans="1:65" s="13" customFormat="1" x14ac:dyDescent="0.2">
      <c r="B1688" s="212"/>
      <c r="C1688" s="213"/>
      <c r="D1688" s="208" t="s">
        <v>278</v>
      </c>
      <c r="E1688" s="214" t="s">
        <v>21</v>
      </c>
      <c r="F1688" s="215" t="s">
        <v>2161</v>
      </c>
      <c r="G1688" s="213"/>
      <c r="H1688" s="214" t="s">
        <v>21</v>
      </c>
      <c r="I1688" s="216"/>
      <c r="J1688" s="213"/>
      <c r="K1688" s="213"/>
      <c r="L1688" s="217"/>
      <c r="M1688" s="218"/>
      <c r="N1688" s="219"/>
      <c r="O1688" s="219"/>
      <c r="P1688" s="219"/>
      <c r="Q1688" s="219"/>
      <c r="R1688" s="219"/>
      <c r="S1688" s="219"/>
      <c r="T1688" s="220"/>
      <c r="AT1688" s="221" t="s">
        <v>278</v>
      </c>
      <c r="AU1688" s="221" t="s">
        <v>82</v>
      </c>
      <c r="AV1688" s="13" t="s">
        <v>80</v>
      </c>
      <c r="AW1688" s="13" t="s">
        <v>35</v>
      </c>
      <c r="AX1688" s="13" t="s">
        <v>73</v>
      </c>
      <c r="AY1688" s="221" t="s">
        <v>267</v>
      </c>
    </row>
    <row r="1689" spans="1:65" s="14" customFormat="1" x14ac:dyDescent="0.2">
      <c r="B1689" s="222"/>
      <c r="C1689" s="223"/>
      <c r="D1689" s="208" t="s">
        <v>278</v>
      </c>
      <c r="E1689" s="224" t="s">
        <v>21</v>
      </c>
      <c r="F1689" s="225" t="s">
        <v>205</v>
      </c>
      <c r="G1689" s="223"/>
      <c r="H1689" s="226">
        <v>422.00299999999999</v>
      </c>
      <c r="I1689" s="227"/>
      <c r="J1689" s="223"/>
      <c r="K1689" s="223"/>
      <c r="L1689" s="228"/>
      <c r="M1689" s="229"/>
      <c r="N1689" s="230"/>
      <c r="O1689" s="230"/>
      <c r="P1689" s="230"/>
      <c r="Q1689" s="230"/>
      <c r="R1689" s="230"/>
      <c r="S1689" s="230"/>
      <c r="T1689" s="231"/>
      <c r="AT1689" s="232" t="s">
        <v>278</v>
      </c>
      <c r="AU1689" s="232" t="s">
        <v>82</v>
      </c>
      <c r="AV1689" s="14" t="s">
        <v>82</v>
      </c>
      <c r="AW1689" s="14" t="s">
        <v>35</v>
      </c>
      <c r="AX1689" s="14" t="s">
        <v>80</v>
      </c>
      <c r="AY1689" s="232" t="s">
        <v>267</v>
      </c>
    </row>
    <row r="1690" spans="1:65" s="2" customFormat="1" ht="21.75" customHeight="1" x14ac:dyDescent="0.2">
      <c r="A1690" s="36"/>
      <c r="B1690" s="37"/>
      <c r="C1690" s="195" t="s">
        <v>2162</v>
      </c>
      <c r="D1690" s="195" t="s">
        <v>269</v>
      </c>
      <c r="E1690" s="196" t="s">
        <v>2163</v>
      </c>
      <c r="F1690" s="197" t="s">
        <v>2164</v>
      </c>
      <c r="G1690" s="198" t="s">
        <v>272</v>
      </c>
      <c r="H1690" s="199">
        <v>298.56</v>
      </c>
      <c r="I1690" s="200"/>
      <c r="J1690" s="201">
        <f>ROUND(I1690*H1690,2)</f>
        <v>0</v>
      </c>
      <c r="K1690" s="197" t="s">
        <v>21</v>
      </c>
      <c r="L1690" s="41"/>
      <c r="M1690" s="202" t="s">
        <v>21</v>
      </c>
      <c r="N1690" s="203" t="s">
        <v>44</v>
      </c>
      <c r="O1690" s="66"/>
      <c r="P1690" s="204">
        <f>O1690*H1690</f>
        <v>0</v>
      </c>
      <c r="Q1690" s="204">
        <v>4.4999999999999998E-2</v>
      </c>
      <c r="R1690" s="204">
        <f>Q1690*H1690</f>
        <v>13.4352</v>
      </c>
      <c r="S1690" s="204">
        <v>0</v>
      </c>
      <c r="T1690" s="205">
        <f>S1690*H1690</f>
        <v>0</v>
      </c>
      <c r="U1690" s="36"/>
      <c r="V1690" s="36"/>
      <c r="W1690" s="36"/>
      <c r="X1690" s="36"/>
      <c r="Y1690" s="36"/>
      <c r="Z1690" s="36"/>
      <c r="AA1690" s="36"/>
      <c r="AB1690" s="36"/>
      <c r="AC1690" s="36"/>
      <c r="AD1690" s="36"/>
      <c r="AE1690" s="36"/>
      <c r="AR1690" s="206" t="s">
        <v>441</v>
      </c>
      <c r="AT1690" s="206" t="s">
        <v>269</v>
      </c>
      <c r="AU1690" s="206" t="s">
        <v>82</v>
      </c>
      <c r="AY1690" s="19" t="s">
        <v>267</v>
      </c>
      <c r="BE1690" s="207">
        <f>IF(N1690="základní",J1690,0)</f>
        <v>0</v>
      </c>
      <c r="BF1690" s="207">
        <f>IF(N1690="snížená",J1690,0)</f>
        <v>0</v>
      </c>
      <c r="BG1690" s="207">
        <f>IF(N1690="zákl. přenesená",J1690,0)</f>
        <v>0</v>
      </c>
      <c r="BH1690" s="207">
        <f>IF(N1690="sníž. přenesená",J1690,0)</f>
        <v>0</v>
      </c>
      <c r="BI1690" s="207">
        <f>IF(N1690="nulová",J1690,0)</f>
        <v>0</v>
      </c>
      <c r="BJ1690" s="19" t="s">
        <v>80</v>
      </c>
      <c r="BK1690" s="207">
        <f>ROUND(I1690*H1690,2)</f>
        <v>0</v>
      </c>
      <c r="BL1690" s="19" t="s">
        <v>441</v>
      </c>
      <c r="BM1690" s="206" t="s">
        <v>2165</v>
      </c>
    </row>
    <row r="1691" spans="1:65" s="13" customFormat="1" x14ac:dyDescent="0.2">
      <c r="B1691" s="212"/>
      <c r="C1691" s="213"/>
      <c r="D1691" s="208" t="s">
        <v>278</v>
      </c>
      <c r="E1691" s="214" t="s">
        <v>21</v>
      </c>
      <c r="F1691" s="215" t="s">
        <v>2166</v>
      </c>
      <c r="G1691" s="213"/>
      <c r="H1691" s="214" t="s">
        <v>21</v>
      </c>
      <c r="I1691" s="216"/>
      <c r="J1691" s="213"/>
      <c r="K1691" s="213"/>
      <c r="L1691" s="217"/>
      <c r="M1691" s="218"/>
      <c r="N1691" s="219"/>
      <c r="O1691" s="219"/>
      <c r="P1691" s="219"/>
      <c r="Q1691" s="219"/>
      <c r="R1691" s="219"/>
      <c r="S1691" s="219"/>
      <c r="T1691" s="220"/>
      <c r="AT1691" s="221" t="s">
        <v>278</v>
      </c>
      <c r="AU1691" s="221" t="s">
        <v>82</v>
      </c>
      <c r="AV1691" s="13" t="s">
        <v>80</v>
      </c>
      <c r="AW1691" s="13" t="s">
        <v>35</v>
      </c>
      <c r="AX1691" s="13" t="s">
        <v>73</v>
      </c>
      <c r="AY1691" s="221" t="s">
        <v>267</v>
      </c>
    </row>
    <row r="1692" spans="1:65" s="14" customFormat="1" x14ac:dyDescent="0.2">
      <c r="B1692" s="222"/>
      <c r="C1692" s="223"/>
      <c r="D1692" s="208" t="s">
        <v>278</v>
      </c>
      <c r="E1692" s="224" t="s">
        <v>21</v>
      </c>
      <c r="F1692" s="225" t="s">
        <v>153</v>
      </c>
      <c r="G1692" s="223"/>
      <c r="H1692" s="226">
        <v>298.56</v>
      </c>
      <c r="I1692" s="227"/>
      <c r="J1692" s="223"/>
      <c r="K1692" s="223"/>
      <c r="L1692" s="228"/>
      <c r="M1692" s="229"/>
      <c r="N1692" s="230"/>
      <c r="O1692" s="230"/>
      <c r="P1692" s="230"/>
      <c r="Q1692" s="230"/>
      <c r="R1692" s="230"/>
      <c r="S1692" s="230"/>
      <c r="T1692" s="231"/>
      <c r="AT1692" s="232" t="s">
        <v>278</v>
      </c>
      <c r="AU1692" s="232" t="s">
        <v>82</v>
      </c>
      <c r="AV1692" s="14" t="s">
        <v>82</v>
      </c>
      <c r="AW1692" s="14" t="s">
        <v>35</v>
      </c>
      <c r="AX1692" s="14" t="s">
        <v>80</v>
      </c>
      <c r="AY1692" s="232" t="s">
        <v>267</v>
      </c>
    </row>
    <row r="1693" spans="1:65" s="2" customFormat="1" ht="16.5" customHeight="1" x14ac:dyDescent="0.2">
      <c r="A1693" s="36"/>
      <c r="B1693" s="37"/>
      <c r="C1693" s="195" t="s">
        <v>2167</v>
      </c>
      <c r="D1693" s="195" t="s">
        <v>269</v>
      </c>
      <c r="E1693" s="196" t="s">
        <v>2168</v>
      </c>
      <c r="F1693" s="197" t="s">
        <v>2169</v>
      </c>
      <c r="G1693" s="198" t="s">
        <v>368</v>
      </c>
      <c r="H1693" s="199">
        <v>1</v>
      </c>
      <c r="I1693" s="200"/>
      <c r="J1693" s="201">
        <f>ROUND(I1693*H1693,2)</f>
        <v>0</v>
      </c>
      <c r="K1693" s="197" t="s">
        <v>21</v>
      </c>
      <c r="L1693" s="41"/>
      <c r="M1693" s="202" t="s">
        <v>21</v>
      </c>
      <c r="N1693" s="203" t="s">
        <v>44</v>
      </c>
      <c r="O1693" s="66"/>
      <c r="P1693" s="204">
        <f>O1693*H1693</f>
        <v>0</v>
      </c>
      <c r="Q1693" s="204">
        <v>5.0000000000000001E-3</v>
      </c>
      <c r="R1693" s="204">
        <f>Q1693*H1693</f>
        <v>5.0000000000000001E-3</v>
      </c>
      <c r="S1693" s="204">
        <v>0</v>
      </c>
      <c r="T1693" s="205">
        <f>S1693*H1693</f>
        <v>0</v>
      </c>
      <c r="U1693" s="36"/>
      <c r="V1693" s="36"/>
      <c r="W1693" s="36"/>
      <c r="X1693" s="36"/>
      <c r="Y1693" s="36"/>
      <c r="Z1693" s="36"/>
      <c r="AA1693" s="36"/>
      <c r="AB1693" s="36"/>
      <c r="AC1693" s="36"/>
      <c r="AD1693" s="36"/>
      <c r="AE1693" s="36"/>
      <c r="AR1693" s="206" t="s">
        <v>441</v>
      </c>
      <c r="AT1693" s="206" t="s">
        <v>269</v>
      </c>
      <c r="AU1693" s="206" t="s">
        <v>82</v>
      </c>
      <c r="AY1693" s="19" t="s">
        <v>267</v>
      </c>
      <c r="BE1693" s="207">
        <f>IF(N1693="základní",J1693,0)</f>
        <v>0</v>
      </c>
      <c r="BF1693" s="207">
        <f>IF(N1693="snížená",J1693,0)</f>
        <v>0</v>
      </c>
      <c r="BG1693" s="207">
        <f>IF(N1693="zákl. přenesená",J1693,0)</f>
        <v>0</v>
      </c>
      <c r="BH1693" s="207">
        <f>IF(N1693="sníž. přenesená",J1693,0)</f>
        <v>0</v>
      </c>
      <c r="BI1693" s="207">
        <f>IF(N1693="nulová",J1693,0)</f>
        <v>0</v>
      </c>
      <c r="BJ1693" s="19" t="s">
        <v>80</v>
      </c>
      <c r="BK1693" s="207">
        <f>ROUND(I1693*H1693,2)</f>
        <v>0</v>
      </c>
      <c r="BL1693" s="19" t="s">
        <v>441</v>
      </c>
      <c r="BM1693" s="206" t="s">
        <v>2170</v>
      </c>
    </row>
    <row r="1694" spans="1:65" s="2" customFormat="1" ht="16.5" customHeight="1" x14ac:dyDescent="0.2">
      <c r="A1694" s="36"/>
      <c r="B1694" s="37"/>
      <c r="C1694" s="195" t="s">
        <v>2171</v>
      </c>
      <c r="D1694" s="195" t="s">
        <v>269</v>
      </c>
      <c r="E1694" s="196" t="s">
        <v>2172</v>
      </c>
      <c r="F1694" s="197" t="s">
        <v>2173</v>
      </c>
      <c r="G1694" s="198" t="s">
        <v>368</v>
      </c>
      <c r="H1694" s="199">
        <v>1</v>
      </c>
      <c r="I1694" s="200"/>
      <c r="J1694" s="201">
        <f>ROUND(I1694*H1694,2)</f>
        <v>0</v>
      </c>
      <c r="K1694" s="197" t="s">
        <v>21</v>
      </c>
      <c r="L1694" s="41"/>
      <c r="M1694" s="202" t="s">
        <v>21</v>
      </c>
      <c r="N1694" s="203" t="s">
        <v>44</v>
      </c>
      <c r="O1694" s="66"/>
      <c r="P1694" s="204">
        <f>O1694*H1694</f>
        <v>0</v>
      </c>
      <c r="Q1694" s="204">
        <v>5.0000000000000001E-3</v>
      </c>
      <c r="R1694" s="204">
        <f>Q1694*H1694</f>
        <v>5.0000000000000001E-3</v>
      </c>
      <c r="S1694" s="204">
        <v>0</v>
      </c>
      <c r="T1694" s="205">
        <f>S1694*H1694</f>
        <v>0</v>
      </c>
      <c r="U1694" s="36"/>
      <c r="V1694" s="36"/>
      <c r="W1694" s="36"/>
      <c r="X1694" s="36"/>
      <c r="Y1694" s="36"/>
      <c r="Z1694" s="36"/>
      <c r="AA1694" s="36"/>
      <c r="AB1694" s="36"/>
      <c r="AC1694" s="36"/>
      <c r="AD1694" s="36"/>
      <c r="AE1694" s="36"/>
      <c r="AR1694" s="206" t="s">
        <v>441</v>
      </c>
      <c r="AT1694" s="206" t="s">
        <v>269</v>
      </c>
      <c r="AU1694" s="206" t="s">
        <v>82</v>
      </c>
      <c r="AY1694" s="19" t="s">
        <v>267</v>
      </c>
      <c r="BE1694" s="207">
        <f>IF(N1694="základní",J1694,0)</f>
        <v>0</v>
      </c>
      <c r="BF1694" s="207">
        <f>IF(N1694="snížená",J1694,0)</f>
        <v>0</v>
      </c>
      <c r="BG1694" s="207">
        <f>IF(N1694="zákl. přenesená",J1694,0)</f>
        <v>0</v>
      </c>
      <c r="BH1694" s="207">
        <f>IF(N1694="sníž. přenesená",J1694,0)</f>
        <v>0</v>
      </c>
      <c r="BI1694" s="207">
        <f>IF(N1694="nulová",J1694,0)</f>
        <v>0</v>
      </c>
      <c r="BJ1694" s="19" t="s">
        <v>80</v>
      </c>
      <c r="BK1694" s="207">
        <f>ROUND(I1694*H1694,2)</f>
        <v>0</v>
      </c>
      <c r="BL1694" s="19" t="s">
        <v>441</v>
      </c>
      <c r="BM1694" s="206" t="s">
        <v>2174</v>
      </c>
    </row>
    <row r="1695" spans="1:65" s="2" customFormat="1" ht="16.5" customHeight="1" x14ac:dyDescent="0.2">
      <c r="A1695" s="36"/>
      <c r="B1695" s="37"/>
      <c r="C1695" s="195" t="s">
        <v>2175</v>
      </c>
      <c r="D1695" s="195" t="s">
        <v>269</v>
      </c>
      <c r="E1695" s="196" t="s">
        <v>2176</v>
      </c>
      <c r="F1695" s="197" t="s">
        <v>2177</v>
      </c>
      <c r="G1695" s="198" t="s">
        <v>368</v>
      </c>
      <c r="H1695" s="199">
        <v>1</v>
      </c>
      <c r="I1695" s="200"/>
      <c r="J1695" s="201">
        <f>ROUND(I1695*H1695,2)</f>
        <v>0</v>
      </c>
      <c r="K1695" s="197" t="s">
        <v>21</v>
      </c>
      <c r="L1695" s="41"/>
      <c r="M1695" s="202" t="s">
        <v>21</v>
      </c>
      <c r="N1695" s="203" t="s">
        <v>44</v>
      </c>
      <c r="O1695" s="66"/>
      <c r="P1695" s="204">
        <f>O1695*H1695</f>
        <v>0</v>
      </c>
      <c r="Q1695" s="204">
        <v>5.0000000000000001E-3</v>
      </c>
      <c r="R1695" s="204">
        <f>Q1695*H1695</f>
        <v>5.0000000000000001E-3</v>
      </c>
      <c r="S1695" s="204">
        <v>0</v>
      </c>
      <c r="T1695" s="205">
        <f>S1695*H1695</f>
        <v>0</v>
      </c>
      <c r="U1695" s="36"/>
      <c r="V1695" s="36"/>
      <c r="W1695" s="36"/>
      <c r="X1695" s="36"/>
      <c r="Y1695" s="36"/>
      <c r="Z1695" s="36"/>
      <c r="AA1695" s="36"/>
      <c r="AB1695" s="36"/>
      <c r="AC1695" s="36"/>
      <c r="AD1695" s="36"/>
      <c r="AE1695" s="36"/>
      <c r="AR1695" s="206" t="s">
        <v>441</v>
      </c>
      <c r="AT1695" s="206" t="s">
        <v>269</v>
      </c>
      <c r="AU1695" s="206" t="s">
        <v>82</v>
      </c>
      <c r="AY1695" s="19" t="s">
        <v>267</v>
      </c>
      <c r="BE1695" s="207">
        <f>IF(N1695="základní",J1695,0)</f>
        <v>0</v>
      </c>
      <c r="BF1695" s="207">
        <f>IF(N1695="snížená",J1695,0)</f>
        <v>0</v>
      </c>
      <c r="BG1695" s="207">
        <f>IF(N1695="zákl. přenesená",J1695,0)</f>
        <v>0</v>
      </c>
      <c r="BH1695" s="207">
        <f>IF(N1695="sníž. přenesená",J1695,0)</f>
        <v>0</v>
      </c>
      <c r="BI1695" s="207">
        <f>IF(N1695="nulová",J1695,0)</f>
        <v>0</v>
      </c>
      <c r="BJ1695" s="19" t="s">
        <v>80</v>
      </c>
      <c r="BK1695" s="207">
        <f>ROUND(I1695*H1695,2)</f>
        <v>0</v>
      </c>
      <c r="BL1695" s="19" t="s">
        <v>441</v>
      </c>
      <c r="BM1695" s="206" t="s">
        <v>2178</v>
      </c>
    </row>
    <row r="1696" spans="1:65" s="2" customFormat="1" ht="16.5" customHeight="1" x14ac:dyDescent="0.2">
      <c r="A1696" s="36"/>
      <c r="B1696" s="37"/>
      <c r="C1696" s="195" t="s">
        <v>2179</v>
      </c>
      <c r="D1696" s="195" t="s">
        <v>269</v>
      </c>
      <c r="E1696" s="196" t="s">
        <v>2180</v>
      </c>
      <c r="F1696" s="197" t="s">
        <v>2181</v>
      </c>
      <c r="G1696" s="198" t="s">
        <v>368</v>
      </c>
      <c r="H1696" s="199">
        <v>1</v>
      </c>
      <c r="I1696" s="200"/>
      <c r="J1696" s="201">
        <f>ROUND(I1696*H1696,2)</f>
        <v>0</v>
      </c>
      <c r="K1696" s="197" t="s">
        <v>21</v>
      </c>
      <c r="L1696" s="41"/>
      <c r="M1696" s="202" t="s">
        <v>21</v>
      </c>
      <c r="N1696" s="203" t="s">
        <v>44</v>
      </c>
      <c r="O1696" s="66"/>
      <c r="P1696" s="204">
        <f>O1696*H1696</f>
        <v>0</v>
      </c>
      <c r="Q1696" s="204">
        <v>5.0000000000000001E-3</v>
      </c>
      <c r="R1696" s="204">
        <f>Q1696*H1696</f>
        <v>5.0000000000000001E-3</v>
      </c>
      <c r="S1696" s="204">
        <v>0</v>
      </c>
      <c r="T1696" s="205">
        <f>S1696*H1696</f>
        <v>0</v>
      </c>
      <c r="U1696" s="36"/>
      <c r="V1696" s="36"/>
      <c r="W1696" s="36"/>
      <c r="X1696" s="36"/>
      <c r="Y1696" s="36"/>
      <c r="Z1696" s="36"/>
      <c r="AA1696" s="36"/>
      <c r="AB1696" s="36"/>
      <c r="AC1696" s="36"/>
      <c r="AD1696" s="36"/>
      <c r="AE1696" s="36"/>
      <c r="AR1696" s="206" t="s">
        <v>441</v>
      </c>
      <c r="AT1696" s="206" t="s">
        <v>269</v>
      </c>
      <c r="AU1696" s="206" t="s">
        <v>82</v>
      </c>
      <c r="AY1696" s="19" t="s">
        <v>267</v>
      </c>
      <c r="BE1696" s="207">
        <f>IF(N1696="základní",J1696,0)</f>
        <v>0</v>
      </c>
      <c r="BF1696" s="207">
        <f>IF(N1696="snížená",J1696,0)</f>
        <v>0</v>
      </c>
      <c r="BG1696" s="207">
        <f>IF(N1696="zákl. přenesená",J1696,0)</f>
        <v>0</v>
      </c>
      <c r="BH1696" s="207">
        <f>IF(N1696="sníž. přenesená",J1696,0)</f>
        <v>0</v>
      </c>
      <c r="BI1696" s="207">
        <f>IF(N1696="nulová",J1696,0)</f>
        <v>0</v>
      </c>
      <c r="BJ1696" s="19" t="s">
        <v>80</v>
      </c>
      <c r="BK1696" s="207">
        <f>ROUND(I1696*H1696,2)</f>
        <v>0</v>
      </c>
      <c r="BL1696" s="19" t="s">
        <v>441</v>
      </c>
      <c r="BM1696" s="206" t="s">
        <v>2182</v>
      </c>
    </row>
    <row r="1697" spans="1:65" s="2" customFormat="1" ht="21.75" customHeight="1" x14ac:dyDescent="0.2">
      <c r="A1697" s="36"/>
      <c r="B1697" s="37"/>
      <c r="C1697" s="195" t="s">
        <v>2183</v>
      </c>
      <c r="D1697" s="195" t="s">
        <v>269</v>
      </c>
      <c r="E1697" s="196" t="s">
        <v>2184</v>
      </c>
      <c r="F1697" s="197" t="s">
        <v>2185</v>
      </c>
      <c r="G1697" s="198" t="s">
        <v>395</v>
      </c>
      <c r="H1697" s="199">
        <v>13.455</v>
      </c>
      <c r="I1697" s="200"/>
      <c r="J1697" s="201">
        <f>ROUND(I1697*H1697,2)</f>
        <v>0</v>
      </c>
      <c r="K1697" s="197" t="s">
        <v>273</v>
      </c>
      <c r="L1697" s="41"/>
      <c r="M1697" s="202" t="s">
        <v>21</v>
      </c>
      <c r="N1697" s="203" t="s">
        <v>44</v>
      </c>
      <c r="O1697" s="66"/>
      <c r="P1697" s="204">
        <f>O1697*H1697</f>
        <v>0</v>
      </c>
      <c r="Q1697" s="204">
        <v>0</v>
      </c>
      <c r="R1697" s="204">
        <f>Q1697*H1697</f>
        <v>0</v>
      </c>
      <c r="S1697" s="204">
        <v>0</v>
      </c>
      <c r="T1697" s="205">
        <f>S1697*H1697</f>
        <v>0</v>
      </c>
      <c r="U1697" s="36"/>
      <c r="V1697" s="36"/>
      <c r="W1697" s="36"/>
      <c r="X1697" s="36"/>
      <c r="Y1697" s="36"/>
      <c r="Z1697" s="36"/>
      <c r="AA1697" s="36"/>
      <c r="AB1697" s="36"/>
      <c r="AC1697" s="36"/>
      <c r="AD1697" s="36"/>
      <c r="AE1697" s="36"/>
      <c r="AR1697" s="206" t="s">
        <v>441</v>
      </c>
      <c r="AT1697" s="206" t="s">
        <v>269</v>
      </c>
      <c r="AU1697" s="206" t="s">
        <v>82</v>
      </c>
      <c r="AY1697" s="19" t="s">
        <v>267</v>
      </c>
      <c r="BE1697" s="207">
        <f>IF(N1697="základní",J1697,0)</f>
        <v>0</v>
      </c>
      <c r="BF1697" s="207">
        <f>IF(N1697="snížená",J1697,0)</f>
        <v>0</v>
      </c>
      <c r="BG1697" s="207">
        <f>IF(N1697="zákl. přenesená",J1697,0)</f>
        <v>0</v>
      </c>
      <c r="BH1697" s="207">
        <f>IF(N1697="sníž. přenesená",J1697,0)</f>
        <v>0</v>
      </c>
      <c r="BI1697" s="207">
        <f>IF(N1697="nulová",J1697,0)</f>
        <v>0</v>
      </c>
      <c r="BJ1697" s="19" t="s">
        <v>80</v>
      </c>
      <c r="BK1697" s="207">
        <f>ROUND(I1697*H1697,2)</f>
        <v>0</v>
      </c>
      <c r="BL1697" s="19" t="s">
        <v>441</v>
      </c>
      <c r="BM1697" s="206" t="s">
        <v>2186</v>
      </c>
    </row>
    <row r="1698" spans="1:65" s="2" customFormat="1" ht="78" x14ac:dyDescent="0.2">
      <c r="A1698" s="36"/>
      <c r="B1698" s="37"/>
      <c r="C1698" s="38"/>
      <c r="D1698" s="208" t="s">
        <v>276</v>
      </c>
      <c r="E1698" s="38"/>
      <c r="F1698" s="209" t="s">
        <v>2187</v>
      </c>
      <c r="G1698" s="38"/>
      <c r="H1698" s="38"/>
      <c r="I1698" s="118"/>
      <c r="J1698" s="38"/>
      <c r="K1698" s="38"/>
      <c r="L1698" s="41"/>
      <c r="M1698" s="210"/>
      <c r="N1698" s="211"/>
      <c r="O1698" s="66"/>
      <c r="P1698" s="66"/>
      <c r="Q1698" s="66"/>
      <c r="R1698" s="66"/>
      <c r="S1698" s="66"/>
      <c r="T1698" s="67"/>
      <c r="U1698" s="36"/>
      <c r="V1698" s="36"/>
      <c r="W1698" s="36"/>
      <c r="X1698" s="36"/>
      <c r="Y1698" s="36"/>
      <c r="Z1698" s="36"/>
      <c r="AA1698" s="36"/>
      <c r="AB1698" s="36"/>
      <c r="AC1698" s="36"/>
      <c r="AD1698" s="36"/>
      <c r="AE1698" s="36"/>
      <c r="AT1698" s="19" t="s">
        <v>276</v>
      </c>
      <c r="AU1698" s="19" t="s">
        <v>82</v>
      </c>
    </row>
    <row r="1699" spans="1:65" s="12" customFormat="1" ht="22.9" customHeight="1" x14ac:dyDescent="0.2">
      <c r="B1699" s="179"/>
      <c r="C1699" s="180"/>
      <c r="D1699" s="181" t="s">
        <v>72</v>
      </c>
      <c r="E1699" s="193" t="s">
        <v>2188</v>
      </c>
      <c r="F1699" s="193" t="s">
        <v>2189</v>
      </c>
      <c r="G1699" s="180"/>
      <c r="H1699" s="180"/>
      <c r="I1699" s="183"/>
      <c r="J1699" s="194">
        <f>BK1699</f>
        <v>0</v>
      </c>
      <c r="K1699" s="180"/>
      <c r="L1699" s="185"/>
      <c r="M1699" s="186"/>
      <c r="N1699" s="187"/>
      <c r="O1699" s="187"/>
      <c r="P1699" s="188">
        <f>SUM(P1700:P1767)</f>
        <v>0</v>
      </c>
      <c r="Q1699" s="187"/>
      <c r="R1699" s="188">
        <f>SUM(R1700:R1767)</f>
        <v>0.76582525000000012</v>
      </c>
      <c r="S1699" s="187"/>
      <c r="T1699" s="189">
        <f>SUM(T1700:T1767)</f>
        <v>8.9437500000000003E-2</v>
      </c>
      <c r="AR1699" s="190" t="s">
        <v>82</v>
      </c>
      <c r="AT1699" s="191" t="s">
        <v>72</v>
      </c>
      <c r="AU1699" s="191" t="s">
        <v>80</v>
      </c>
      <c r="AY1699" s="190" t="s">
        <v>267</v>
      </c>
      <c r="BK1699" s="192">
        <f>SUM(BK1700:BK1767)</f>
        <v>0</v>
      </c>
    </row>
    <row r="1700" spans="1:65" s="2" customFormat="1" ht="16.5" customHeight="1" x14ac:dyDescent="0.2">
      <c r="A1700" s="36"/>
      <c r="B1700" s="37"/>
      <c r="C1700" s="195" t="s">
        <v>2190</v>
      </c>
      <c r="D1700" s="195" t="s">
        <v>269</v>
      </c>
      <c r="E1700" s="196" t="s">
        <v>2191</v>
      </c>
      <c r="F1700" s="197" t="s">
        <v>2192</v>
      </c>
      <c r="G1700" s="198" t="s">
        <v>272</v>
      </c>
      <c r="H1700" s="199">
        <v>163.79499999999999</v>
      </c>
      <c r="I1700" s="200"/>
      <c r="J1700" s="201">
        <f>ROUND(I1700*H1700,2)</f>
        <v>0</v>
      </c>
      <c r="K1700" s="197" t="s">
        <v>273</v>
      </c>
      <c r="L1700" s="41"/>
      <c r="M1700" s="202" t="s">
        <v>21</v>
      </c>
      <c r="N1700" s="203" t="s">
        <v>44</v>
      </c>
      <c r="O1700" s="66"/>
      <c r="P1700" s="204">
        <f>O1700*H1700</f>
        <v>0</v>
      </c>
      <c r="Q1700" s="204">
        <v>3.0000000000000001E-5</v>
      </c>
      <c r="R1700" s="204">
        <f>Q1700*H1700</f>
        <v>4.91385E-3</v>
      </c>
      <c r="S1700" s="204">
        <v>0</v>
      </c>
      <c r="T1700" s="205">
        <f>S1700*H1700</f>
        <v>0</v>
      </c>
      <c r="U1700" s="36"/>
      <c r="V1700" s="36"/>
      <c r="W1700" s="36"/>
      <c r="X1700" s="36"/>
      <c r="Y1700" s="36"/>
      <c r="Z1700" s="36"/>
      <c r="AA1700" s="36"/>
      <c r="AB1700" s="36"/>
      <c r="AC1700" s="36"/>
      <c r="AD1700" s="36"/>
      <c r="AE1700" s="36"/>
      <c r="AR1700" s="206" t="s">
        <v>441</v>
      </c>
      <c r="AT1700" s="206" t="s">
        <v>269</v>
      </c>
      <c r="AU1700" s="206" t="s">
        <v>82</v>
      </c>
      <c r="AY1700" s="19" t="s">
        <v>267</v>
      </c>
      <c r="BE1700" s="207">
        <f>IF(N1700="základní",J1700,0)</f>
        <v>0</v>
      </c>
      <c r="BF1700" s="207">
        <f>IF(N1700="snížená",J1700,0)</f>
        <v>0</v>
      </c>
      <c r="BG1700" s="207">
        <f>IF(N1700="zákl. přenesená",J1700,0)</f>
        <v>0</v>
      </c>
      <c r="BH1700" s="207">
        <f>IF(N1700="sníž. přenesená",J1700,0)</f>
        <v>0</v>
      </c>
      <c r="BI1700" s="207">
        <f>IF(N1700="nulová",J1700,0)</f>
        <v>0</v>
      </c>
      <c r="BJ1700" s="19" t="s">
        <v>80</v>
      </c>
      <c r="BK1700" s="207">
        <f>ROUND(I1700*H1700,2)</f>
        <v>0</v>
      </c>
      <c r="BL1700" s="19" t="s">
        <v>441</v>
      </c>
      <c r="BM1700" s="206" t="s">
        <v>2193</v>
      </c>
    </row>
    <row r="1701" spans="1:65" s="2" customFormat="1" ht="48.75" x14ac:dyDescent="0.2">
      <c r="A1701" s="36"/>
      <c r="B1701" s="37"/>
      <c r="C1701" s="38"/>
      <c r="D1701" s="208" t="s">
        <v>276</v>
      </c>
      <c r="E1701" s="38"/>
      <c r="F1701" s="209" t="s">
        <v>2194</v>
      </c>
      <c r="G1701" s="38"/>
      <c r="H1701" s="38"/>
      <c r="I1701" s="118"/>
      <c r="J1701" s="38"/>
      <c r="K1701" s="38"/>
      <c r="L1701" s="41"/>
      <c r="M1701" s="210"/>
      <c r="N1701" s="211"/>
      <c r="O1701" s="66"/>
      <c r="P1701" s="66"/>
      <c r="Q1701" s="66"/>
      <c r="R1701" s="66"/>
      <c r="S1701" s="66"/>
      <c r="T1701" s="67"/>
      <c r="U1701" s="36"/>
      <c r="V1701" s="36"/>
      <c r="W1701" s="36"/>
      <c r="X1701" s="36"/>
      <c r="Y1701" s="36"/>
      <c r="Z1701" s="36"/>
      <c r="AA1701" s="36"/>
      <c r="AB1701" s="36"/>
      <c r="AC1701" s="36"/>
      <c r="AD1701" s="36"/>
      <c r="AE1701" s="36"/>
      <c r="AT1701" s="19" t="s">
        <v>276</v>
      </c>
      <c r="AU1701" s="19" t="s">
        <v>82</v>
      </c>
    </row>
    <row r="1702" spans="1:65" s="13" customFormat="1" x14ac:dyDescent="0.2">
      <c r="B1702" s="212"/>
      <c r="C1702" s="213"/>
      <c r="D1702" s="208" t="s">
        <v>278</v>
      </c>
      <c r="E1702" s="214" t="s">
        <v>21</v>
      </c>
      <c r="F1702" s="215" t="s">
        <v>1375</v>
      </c>
      <c r="G1702" s="213"/>
      <c r="H1702" s="214" t="s">
        <v>21</v>
      </c>
      <c r="I1702" s="216"/>
      <c r="J1702" s="213"/>
      <c r="K1702" s="213"/>
      <c r="L1702" s="217"/>
      <c r="M1702" s="218"/>
      <c r="N1702" s="219"/>
      <c r="O1702" s="219"/>
      <c r="P1702" s="219"/>
      <c r="Q1702" s="219"/>
      <c r="R1702" s="219"/>
      <c r="S1702" s="219"/>
      <c r="T1702" s="220"/>
      <c r="AT1702" s="221" t="s">
        <v>278</v>
      </c>
      <c r="AU1702" s="221" t="s">
        <v>82</v>
      </c>
      <c r="AV1702" s="13" t="s">
        <v>80</v>
      </c>
      <c r="AW1702" s="13" t="s">
        <v>35</v>
      </c>
      <c r="AX1702" s="13" t="s">
        <v>73</v>
      </c>
      <c r="AY1702" s="221" t="s">
        <v>267</v>
      </c>
    </row>
    <row r="1703" spans="1:65" s="14" customFormat="1" x14ac:dyDescent="0.2">
      <c r="B1703" s="222"/>
      <c r="C1703" s="223"/>
      <c r="D1703" s="208" t="s">
        <v>278</v>
      </c>
      <c r="E1703" s="224" t="s">
        <v>21</v>
      </c>
      <c r="F1703" s="225" t="s">
        <v>156</v>
      </c>
      <c r="G1703" s="223"/>
      <c r="H1703" s="226">
        <v>50.9</v>
      </c>
      <c r="I1703" s="227"/>
      <c r="J1703" s="223"/>
      <c r="K1703" s="223"/>
      <c r="L1703" s="228"/>
      <c r="M1703" s="229"/>
      <c r="N1703" s="230"/>
      <c r="O1703" s="230"/>
      <c r="P1703" s="230"/>
      <c r="Q1703" s="230"/>
      <c r="R1703" s="230"/>
      <c r="S1703" s="230"/>
      <c r="T1703" s="231"/>
      <c r="AT1703" s="232" t="s">
        <v>278</v>
      </c>
      <c r="AU1703" s="232" t="s">
        <v>82</v>
      </c>
      <c r="AV1703" s="14" t="s">
        <v>82</v>
      </c>
      <c r="AW1703" s="14" t="s">
        <v>35</v>
      </c>
      <c r="AX1703" s="14" t="s">
        <v>73</v>
      </c>
      <c r="AY1703" s="232" t="s">
        <v>267</v>
      </c>
    </row>
    <row r="1704" spans="1:65" s="14" customFormat="1" x14ac:dyDescent="0.2">
      <c r="B1704" s="222"/>
      <c r="C1704" s="223"/>
      <c r="D1704" s="208" t="s">
        <v>278</v>
      </c>
      <c r="E1704" s="224" t="s">
        <v>21</v>
      </c>
      <c r="F1704" s="225" t="s">
        <v>181</v>
      </c>
      <c r="G1704" s="223"/>
      <c r="H1704" s="226">
        <v>77.12</v>
      </c>
      <c r="I1704" s="227"/>
      <c r="J1704" s="223"/>
      <c r="K1704" s="223"/>
      <c r="L1704" s="228"/>
      <c r="M1704" s="229"/>
      <c r="N1704" s="230"/>
      <c r="O1704" s="230"/>
      <c r="P1704" s="230"/>
      <c r="Q1704" s="230"/>
      <c r="R1704" s="230"/>
      <c r="S1704" s="230"/>
      <c r="T1704" s="231"/>
      <c r="AT1704" s="232" t="s">
        <v>278</v>
      </c>
      <c r="AU1704" s="232" t="s">
        <v>82</v>
      </c>
      <c r="AV1704" s="14" t="s">
        <v>82</v>
      </c>
      <c r="AW1704" s="14" t="s">
        <v>35</v>
      </c>
      <c r="AX1704" s="14" t="s">
        <v>73</v>
      </c>
      <c r="AY1704" s="232" t="s">
        <v>267</v>
      </c>
    </row>
    <row r="1705" spans="1:65" s="13" customFormat="1" x14ac:dyDescent="0.2">
      <c r="B1705" s="212"/>
      <c r="C1705" s="213"/>
      <c r="D1705" s="208" t="s">
        <v>278</v>
      </c>
      <c r="E1705" s="214" t="s">
        <v>21</v>
      </c>
      <c r="F1705" s="215" t="s">
        <v>561</v>
      </c>
      <c r="G1705" s="213"/>
      <c r="H1705" s="214" t="s">
        <v>21</v>
      </c>
      <c r="I1705" s="216"/>
      <c r="J1705" s="213"/>
      <c r="K1705" s="213"/>
      <c r="L1705" s="217"/>
      <c r="M1705" s="218"/>
      <c r="N1705" s="219"/>
      <c r="O1705" s="219"/>
      <c r="P1705" s="219"/>
      <c r="Q1705" s="219"/>
      <c r="R1705" s="219"/>
      <c r="S1705" s="219"/>
      <c r="T1705" s="220"/>
      <c r="AT1705" s="221" t="s">
        <v>278</v>
      </c>
      <c r="AU1705" s="221" t="s">
        <v>82</v>
      </c>
      <c r="AV1705" s="13" t="s">
        <v>80</v>
      </c>
      <c r="AW1705" s="13" t="s">
        <v>35</v>
      </c>
      <c r="AX1705" s="13" t="s">
        <v>73</v>
      </c>
      <c r="AY1705" s="221" t="s">
        <v>267</v>
      </c>
    </row>
    <row r="1706" spans="1:65" s="13" customFormat="1" x14ac:dyDescent="0.2">
      <c r="B1706" s="212"/>
      <c r="C1706" s="213"/>
      <c r="D1706" s="208" t="s">
        <v>278</v>
      </c>
      <c r="E1706" s="214" t="s">
        <v>21</v>
      </c>
      <c r="F1706" s="215" t="s">
        <v>2195</v>
      </c>
      <c r="G1706" s="213"/>
      <c r="H1706" s="214" t="s">
        <v>21</v>
      </c>
      <c r="I1706" s="216"/>
      <c r="J1706" s="213"/>
      <c r="K1706" s="213"/>
      <c r="L1706" s="217"/>
      <c r="M1706" s="218"/>
      <c r="N1706" s="219"/>
      <c r="O1706" s="219"/>
      <c r="P1706" s="219"/>
      <c r="Q1706" s="219"/>
      <c r="R1706" s="219"/>
      <c r="S1706" s="219"/>
      <c r="T1706" s="220"/>
      <c r="AT1706" s="221" t="s">
        <v>278</v>
      </c>
      <c r="AU1706" s="221" t="s">
        <v>82</v>
      </c>
      <c r="AV1706" s="13" t="s">
        <v>80</v>
      </c>
      <c r="AW1706" s="13" t="s">
        <v>35</v>
      </c>
      <c r="AX1706" s="13" t="s">
        <v>73</v>
      </c>
      <c r="AY1706" s="221" t="s">
        <v>267</v>
      </c>
    </row>
    <row r="1707" spans="1:65" s="14" customFormat="1" x14ac:dyDescent="0.2">
      <c r="B1707" s="222"/>
      <c r="C1707" s="223"/>
      <c r="D1707" s="208" t="s">
        <v>278</v>
      </c>
      <c r="E1707" s="224" t="s">
        <v>21</v>
      </c>
      <c r="F1707" s="225" t="s">
        <v>2196</v>
      </c>
      <c r="G1707" s="223"/>
      <c r="H1707" s="226">
        <v>13.78</v>
      </c>
      <c r="I1707" s="227"/>
      <c r="J1707" s="223"/>
      <c r="K1707" s="223"/>
      <c r="L1707" s="228"/>
      <c r="M1707" s="229"/>
      <c r="N1707" s="230"/>
      <c r="O1707" s="230"/>
      <c r="P1707" s="230"/>
      <c r="Q1707" s="230"/>
      <c r="R1707" s="230"/>
      <c r="S1707" s="230"/>
      <c r="T1707" s="231"/>
      <c r="AT1707" s="232" t="s">
        <v>278</v>
      </c>
      <c r="AU1707" s="232" t="s">
        <v>82</v>
      </c>
      <c r="AV1707" s="14" t="s">
        <v>82</v>
      </c>
      <c r="AW1707" s="14" t="s">
        <v>35</v>
      </c>
      <c r="AX1707" s="14" t="s">
        <v>73</v>
      </c>
      <c r="AY1707" s="232" t="s">
        <v>267</v>
      </c>
    </row>
    <row r="1708" spans="1:65" s="14" customFormat="1" x14ac:dyDescent="0.2">
      <c r="B1708" s="222"/>
      <c r="C1708" s="223"/>
      <c r="D1708" s="208" t="s">
        <v>278</v>
      </c>
      <c r="E1708" s="224" t="s">
        <v>21</v>
      </c>
      <c r="F1708" s="225" t="s">
        <v>2197</v>
      </c>
      <c r="G1708" s="223"/>
      <c r="H1708" s="226">
        <v>21.995000000000001</v>
      </c>
      <c r="I1708" s="227"/>
      <c r="J1708" s="223"/>
      <c r="K1708" s="223"/>
      <c r="L1708" s="228"/>
      <c r="M1708" s="229"/>
      <c r="N1708" s="230"/>
      <c r="O1708" s="230"/>
      <c r="P1708" s="230"/>
      <c r="Q1708" s="230"/>
      <c r="R1708" s="230"/>
      <c r="S1708" s="230"/>
      <c r="T1708" s="231"/>
      <c r="AT1708" s="232" t="s">
        <v>278</v>
      </c>
      <c r="AU1708" s="232" t="s">
        <v>82</v>
      </c>
      <c r="AV1708" s="14" t="s">
        <v>82</v>
      </c>
      <c r="AW1708" s="14" t="s">
        <v>35</v>
      </c>
      <c r="AX1708" s="14" t="s">
        <v>73</v>
      </c>
      <c r="AY1708" s="232" t="s">
        <v>267</v>
      </c>
    </row>
    <row r="1709" spans="1:65" s="16" customFormat="1" x14ac:dyDescent="0.2">
      <c r="B1709" s="244"/>
      <c r="C1709" s="245"/>
      <c r="D1709" s="208" t="s">
        <v>278</v>
      </c>
      <c r="E1709" s="246" t="s">
        <v>21</v>
      </c>
      <c r="F1709" s="247" t="s">
        <v>355</v>
      </c>
      <c r="G1709" s="245"/>
      <c r="H1709" s="248">
        <v>163.79499999999999</v>
      </c>
      <c r="I1709" s="249"/>
      <c r="J1709" s="245"/>
      <c r="K1709" s="245"/>
      <c r="L1709" s="250"/>
      <c r="M1709" s="251"/>
      <c r="N1709" s="252"/>
      <c r="O1709" s="252"/>
      <c r="P1709" s="252"/>
      <c r="Q1709" s="252"/>
      <c r="R1709" s="252"/>
      <c r="S1709" s="252"/>
      <c r="T1709" s="253"/>
      <c r="AT1709" s="254" t="s">
        <v>278</v>
      </c>
      <c r="AU1709" s="254" t="s">
        <v>82</v>
      </c>
      <c r="AV1709" s="16" t="s">
        <v>274</v>
      </c>
      <c r="AW1709" s="16" t="s">
        <v>35</v>
      </c>
      <c r="AX1709" s="16" t="s">
        <v>80</v>
      </c>
      <c r="AY1709" s="254" t="s">
        <v>267</v>
      </c>
    </row>
    <row r="1710" spans="1:65" s="2" customFormat="1" ht="16.5" customHeight="1" x14ac:dyDescent="0.2">
      <c r="A1710" s="36"/>
      <c r="B1710" s="37"/>
      <c r="C1710" s="195" t="s">
        <v>2198</v>
      </c>
      <c r="D1710" s="195" t="s">
        <v>269</v>
      </c>
      <c r="E1710" s="196" t="s">
        <v>2199</v>
      </c>
      <c r="F1710" s="197" t="s">
        <v>2200</v>
      </c>
      <c r="G1710" s="198" t="s">
        <v>272</v>
      </c>
      <c r="H1710" s="199">
        <v>35.774999999999999</v>
      </c>
      <c r="I1710" s="200"/>
      <c r="J1710" s="201">
        <f>ROUND(I1710*H1710,2)</f>
        <v>0</v>
      </c>
      <c r="K1710" s="197" t="s">
        <v>273</v>
      </c>
      <c r="L1710" s="41"/>
      <c r="M1710" s="202" t="s">
        <v>21</v>
      </c>
      <c r="N1710" s="203" t="s">
        <v>44</v>
      </c>
      <c r="O1710" s="66"/>
      <c r="P1710" s="204">
        <f>O1710*H1710</f>
        <v>0</v>
      </c>
      <c r="Q1710" s="204">
        <v>4.4999999999999997E-3</v>
      </c>
      <c r="R1710" s="204">
        <f>Q1710*H1710</f>
        <v>0.16098749999999998</v>
      </c>
      <c r="S1710" s="204">
        <v>0</v>
      </c>
      <c r="T1710" s="205">
        <f>S1710*H1710</f>
        <v>0</v>
      </c>
      <c r="U1710" s="36"/>
      <c r="V1710" s="36"/>
      <c r="W1710" s="36"/>
      <c r="X1710" s="36"/>
      <c r="Y1710" s="36"/>
      <c r="Z1710" s="36"/>
      <c r="AA1710" s="36"/>
      <c r="AB1710" s="36"/>
      <c r="AC1710" s="36"/>
      <c r="AD1710" s="36"/>
      <c r="AE1710" s="36"/>
      <c r="AR1710" s="206" t="s">
        <v>441</v>
      </c>
      <c r="AT1710" s="206" t="s">
        <v>269</v>
      </c>
      <c r="AU1710" s="206" t="s">
        <v>82</v>
      </c>
      <c r="AY1710" s="19" t="s">
        <v>267</v>
      </c>
      <c r="BE1710" s="207">
        <f>IF(N1710="základní",J1710,0)</f>
        <v>0</v>
      </c>
      <c r="BF1710" s="207">
        <f>IF(N1710="snížená",J1710,0)</f>
        <v>0</v>
      </c>
      <c r="BG1710" s="207">
        <f>IF(N1710="zákl. přenesená",J1710,0)</f>
        <v>0</v>
      </c>
      <c r="BH1710" s="207">
        <f>IF(N1710="sníž. přenesená",J1710,0)</f>
        <v>0</v>
      </c>
      <c r="BI1710" s="207">
        <f>IF(N1710="nulová",J1710,0)</f>
        <v>0</v>
      </c>
      <c r="BJ1710" s="19" t="s">
        <v>80</v>
      </c>
      <c r="BK1710" s="207">
        <f>ROUND(I1710*H1710,2)</f>
        <v>0</v>
      </c>
      <c r="BL1710" s="19" t="s">
        <v>441</v>
      </c>
      <c r="BM1710" s="206" t="s">
        <v>2201</v>
      </c>
    </row>
    <row r="1711" spans="1:65" s="2" customFormat="1" ht="48.75" x14ac:dyDescent="0.2">
      <c r="A1711" s="36"/>
      <c r="B1711" s="37"/>
      <c r="C1711" s="38"/>
      <c r="D1711" s="208" t="s">
        <v>276</v>
      </c>
      <c r="E1711" s="38"/>
      <c r="F1711" s="209" t="s">
        <v>2194</v>
      </c>
      <c r="G1711" s="38"/>
      <c r="H1711" s="38"/>
      <c r="I1711" s="118"/>
      <c r="J1711" s="38"/>
      <c r="K1711" s="38"/>
      <c r="L1711" s="41"/>
      <c r="M1711" s="210"/>
      <c r="N1711" s="211"/>
      <c r="O1711" s="66"/>
      <c r="P1711" s="66"/>
      <c r="Q1711" s="66"/>
      <c r="R1711" s="66"/>
      <c r="S1711" s="66"/>
      <c r="T1711" s="67"/>
      <c r="U1711" s="36"/>
      <c r="V1711" s="36"/>
      <c r="W1711" s="36"/>
      <c r="X1711" s="36"/>
      <c r="Y1711" s="36"/>
      <c r="Z1711" s="36"/>
      <c r="AA1711" s="36"/>
      <c r="AB1711" s="36"/>
      <c r="AC1711" s="36"/>
      <c r="AD1711" s="36"/>
      <c r="AE1711" s="36"/>
      <c r="AT1711" s="19" t="s">
        <v>276</v>
      </c>
      <c r="AU1711" s="19" t="s">
        <v>82</v>
      </c>
    </row>
    <row r="1712" spans="1:65" s="13" customFormat="1" x14ac:dyDescent="0.2">
      <c r="B1712" s="212"/>
      <c r="C1712" s="213"/>
      <c r="D1712" s="208" t="s">
        <v>278</v>
      </c>
      <c r="E1712" s="214" t="s">
        <v>21</v>
      </c>
      <c r="F1712" s="215" t="s">
        <v>561</v>
      </c>
      <c r="G1712" s="213"/>
      <c r="H1712" s="214" t="s">
        <v>21</v>
      </c>
      <c r="I1712" s="216"/>
      <c r="J1712" s="213"/>
      <c r="K1712" s="213"/>
      <c r="L1712" s="217"/>
      <c r="M1712" s="218"/>
      <c r="N1712" s="219"/>
      <c r="O1712" s="219"/>
      <c r="P1712" s="219"/>
      <c r="Q1712" s="219"/>
      <c r="R1712" s="219"/>
      <c r="S1712" s="219"/>
      <c r="T1712" s="220"/>
      <c r="AT1712" s="221" t="s">
        <v>278</v>
      </c>
      <c r="AU1712" s="221" t="s">
        <v>82</v>
      </c>
      <c r="AV1712" s="13" t="s">
        <v>80</v>
      </c>
      <c r="AW1712" s="13" t="s">
        <v>35</v>
      </c>
      <c r="AX1712" s="13" t="s">
        <v>73</v>
      </c>
      <c r="AY1712" s="221" t="s">
        <v>267</v>
      </c>
    </row>
    <row r="1713" spans="1:65" s="13" customFormat="1" x14ac:dyDescent="0.2">
      <c r="B1713" s="212"/>
      <c r="C1713" s="213"/>
      <c r="D1713" s="208" t="s">
        <v>278</v>
      </c>
      <c r="E1713" s="214" t="s">
        <v>21</v>
      </c>
      <c r="F1713" s="215" t="s">
        <v>2195</v>
      </c>
      <c r="G1713" s="213"/>
      <c r="H1713" s="214" t="s">
        <v>21</v>
      </c>
      <c r="I1713" s="216"/>
      <c r="J1713" s="213"/>
      <c r="K1713" s="213"/>
      <c r="L1713" s="217"/>
      <c r="M1713" s="218"/>
      <c r="N1713" s="219"/>
      <c r="O1713" s="219"/>
      <c r="P1713" s="219"/>
      <c r="Q1713" s="219"/>
      <c r="R1713" s="219"/>
      <c r="S1713" s="219"/>
      <c r="T1713" s="220"/>
      <c r="AT1713" s="221" t="s">
        <v>278</v>
      </c>
      <c r="AU1713" s="221" t="s">
        <v>82</v>
      </c>
      <c r="AV1713" s="13" t="s">
        <v>80</v>
      </c>
      <c r="AW1713" s="13" t="s">
        <v>35</v>
      </c>
      <c r="AX1713" s="13" t="s">
        <v>73</v>
      </c>
      <c r="AY1713" s="221" t="s">
        <v>267</v>
      </c>
    </row>
    <row r="1714" spans="1:65" s="14" customFormat="1" x14ac:dyDescent="0.2">
      <c r="B1714" s="222"/>
      <c r="C1714" s="223"/>
      <c r="D1714" s="208" t="s">
        <v>278</v>
      </c>
      <c r="E1714" s="224" t="s">
        <v>21</v>
      </c>
      <c r="F1714" s="225" t="s">
        <v>2196</v>
      </c>
      <c r="G1714" s="223"/>
      <c r="H1714" s="226">
        <v>13.78</v>
      </c>
      <c r="I1714" s="227"/>
      <c r="J1714" s="223"/>
      <c r="K1714" s="223"/>
      <c r="L1714" s="228"/>
      <c r="M1714" s="229"/>
      <c r="N1714" s="230"/>
      <c r="O1714" s="230"/>
      <c r="P1714" s="230"/>
      <c r="Q1714" s="230"/>
      <c r="R1714" s="230"/>
      <c r="S1714" s="230"/>
      <c r="T1714" s="231"/>
      <c r="AT1714" s="232" t="s">
        <v>278</v>
      </c>
      <c r="AU1714" s="232" t="s">
        <v>82</v>
      </c>
      <c r="AV1714" s="14" t="s">
        <v>82</v>
      </c>
      <c r="AW1714" s="14" t="s">
        <v>35</v>
      </c>
      <c r="AX1714" s="14" t="s">
        <v>73</v>
      </c>
      <c r="AY1714" s="232" t="s">
        <v>267</v>
      </c>
    </row>
    <row r="1715" spans="1:65" s="14" customFormat="1" x14ac:dyDescent="0.2">
      <c r="B1715" s="222"/>
      <c r="C1715" s="223"/>
      <c r="D1715" s="208" t="s">
        <v>278</v>
      </c>
      <c r="E1715" s="224" t="s">
        <v>21</v>
      </c>
      <c r="F1715" s="225" t="s">
        <v>2197</v>
      </c>
      <c r="G1715" s="223"/>
      <c r="H1715" s="226">
        <v>21.995000000000001</v>
      </c>
      <c r="I1715" s="227"/>
      <c r="J1715" s="223"/>
      <c r="K1715" s="223"/>
      <c r="L1715" s="228"/>
      <c r="M1715" s="229"/>
      <c r="N1715" s="230"/>
      <c r="O1715" s="230"/>
      <c r="P1715" s="230"/>
      <c r="Q1715" s="230"/>
      <c r="R1715" s="230"/>
      <c r="S1715" s="230"/>
      <c r="T1715" s="231"/>
      <c r="AT1715" s="232" t="s">
        <v>278</v>
      </c>
      <c r="AU1715" s="232" t="s">
        <v>82</v>
      </c>
      <c r="AV1715" s="14" t="s">
        <v>82</v>
      </c>
      <c r="AW1715" s="14" t="s">
        <v>35</v>
      </c>
      <c r="AX1715" s="14" t="s">
        <v>73</v>
      </c>
      <c r="AY1715" s="232" t="s">
        <v>267</v>
      </c>
    </row>
    <row r="1716" spans="1:65" s="16" customFormat="1" x14ac:dyDescent="0.2">
      <c r="B1716" s="244"/>
      <c r="C1716" s="245"/>
      <c r="D1716" s="208" t="s">
        <v>278</v>
      </c>
      <c r="E1716" s="246" t="s">
        <v>21</v>
      </c>
      <c r="F1716" s="247" t="s">
        <v>355</v>
      </c>
      <c r="G1716" s="245"/>
      <c r="H1716" s="248">
        <v>35.774999999999999</v>
      </c>
      <c r="I1716" s="249"/>
      <c r="J1716" s="245"/>
      <c r="K1716" s="245"/>
      <c r="L1716" s="250"/>
      <c r="M1716" s="251"/>
      <c r="N1716" s="252"/>
      <c r="O1716" s="252"/>
      <c r="P1716" s="252"/>
      <c r="Q1716" s="252"/>
      <c r="R1716" s="252"/>
      <c r="S1716" s="252"/>
      <c r="T1716" s="253"/>
      <c r="AT1716" s="254" t="s">
        <v>278</v>
      </c>
      <c r="AU1716" s="254" t="s">
        <v>82</v>
      </c>
      <c r="AV1716" s="16" t="s">
        <v>274</v>
      </c>
      <c r="AW1716" s="16" t="s">
        <v>35</v>
      </c>
      <c r="AX1716" s="16" t="s">
        <v>80</v>
      </c>
      <c r="AY1716" s="254" t="s">
        <v>267</v>
      </c>
    </row>
    <row r="1717" spans="1:65" s="2" customFormat="1" ht="16.5" customHeight="1" x14ac:dyDescent="0.2">
      <c r="A1717" s="36"/>
      <c r="B1717" s="37"/>
      <c r="C1717" s="195" t="s">
        <v>2202</v>
      </c>
      <c r="D1717" s="195" t="s">
        <v>269</v>
      </c>
      <c r="E1717" s="196" t="s">
        <v>2203</v>
      </c>
      <c r="F1717" s="197" t="s">
        <v>2204</v>
      </c>
      <c r="G1717" s="198" t="s">
        <v>272</v>
      </c>
      <c r="H1717" s="199">
        <v>35.774999999999999</v>
      </c>
      <c r="I1717" s="200"/>
      <c r="J1717" s="201">
        <f>ROUND(I1717*H1717,2)</f>
        <v>0</v>
      </c>
      <c r="K1717" s="197" t="s">
        <v>273</v>
      </c>
      <c r="L1717" s="41"/>
      <c r="M1717" s="202" t="s">
        <v>21</v>
      </c>
      <c r="N1717" s="203" t="s">
        <v>44</v>
      </c>
      <c r="O1717" s="66"/>
      <c r="P1717" s="204">
        <f>O1717*H1717</f>
        <v>0</v>
      </c>
      <c r="Q1717" s="204">
        <v>0</v>
      </c>
      <c r="R1717" s="204">
        <f>Q1717*H1717</f>
        <v>0</v>
      </c>
      <c r="S1717" s="204">
        <v>2.5000000000000001E-3</v>
      </c>
      <c r="T1717" s="205">
        <f>S1717*H1717</f>
        <v>8.9437500000000003E-2</v>
      </c>
      <c r="U1717" s="36"/>
      <c r="V1717" s="36"/>
      <c r="W1717" s="36"/>
      <c r="X1717" s="36"/>
      <c r="Y1717" s="36"/>
      <c r="Z1717" s="36"/>
      <c r="AA1717" s="36"/>
      <c r="AB1717" s="36"/>
      <c r="AC1717" s="36"/>
      <c r="AD1717" s="36"/>
      <c r="AE1717" s="36"/>
      <c r="AR1717" s="206" t="s">
        <v>441</v>
      </c>
      <c r="AT1717" s="206" t="s">
        <v>269</v>
      </c>
      <c r="AU1717" s="206" t="s">
        <v>82</v>
      </c>
      <c r="AY1717" s="19" t="s">
        <v>267</v>
      </c>
      <c r="BE1717" s="207">
        <f>IF(N1717="základní",J1717,0)</f>
        <v>0</v>
      </c>
      <c r="BF1717" s="207">
        <f>IF(N1717="snížená",J1717,0)</f>
        <v>0</v>
      </c>
      <c r="BG1717" s="207">
        <f>IF(N1717="zákl. přenesená",J1717,0)</f>
        <v>0</v>
      </c>
      <c r="BH1717" s="207">
        <f>IF(N1717="sníž. přenesená",J1717,0)</f>
        <v>0</v>
      </c>
      <c r="BI1717" s="207">
        <f>IF(N1717="nulová",J1717,0)</f>
        <v>0</v>
      </c>
      <c r="BJ1717" s="19" t="s">
        <v>80</v>
      </c>
      <c r="BK1717" s="207">
        <f>ROUND(I1717*H1717,2)</f>
        <v>0</v>
      </c>
      <c r="BL1717" s="19" t="s">
        <v>441</v>
      </c>
      <c r="BM1717" s="206" t="s">
        <v>2205</v>
      </c>
    </row>
    <row r="1718" spans="1:65" s="13" customFormat="1" x14ac:dyDescent="0.2">
      <c r="B1718" s="212"/>
      <c r="C1718" s="213"/>
      <c r="D1718" s="208" t="s">
        <v>278</v>
      </c>
      <c r="E1718" s="214" t="s">
        <v>21</v>
      </c>
      <c r="F1718" s="215" t="s">
        <v>561</v>
      </c>
      <c r="G1718" s="213"/>
      <c r="H1718" s="214" t="s">
        <v>21</v>
      </c>
      <c r="I1718" s="216"/>
      <c r="J1718" s="213"/>
      <c r="K1718" s="213"/>
      <c r="L1718" s="217"/>
      <c r="M1718" s="218"/>
      <c r="N1718" s="219"/>
      <c r="O1718" s="219"/>
      <c r="P1718" s="219"/>
      <c r="Q1718" s="219"/>
      <c r="R1718" s="219"/>
      <c r="S1718" s="219"/>
      <c r="T1718" s="220"/>
      <c r="AT1718" s="221" t="s">
        <v>278</v>
      </c>
      <c r="AU1718" s="221" t="s">
        <v>82</v>
      </c>
      <c r="AV1718" s="13" t="s">
        <v>80</v>
      </c>
      <c r="AW1718" s="13" t="s">
        <v>35</v>
      </c>
      <c r="AX1718" s="13" t="s">
        <v>73</v>
      </c>
      <c r="AY1718" s="221" t="s">
        <v>267</v>
      </c>
    </row>
    <row r="1719" spans="1:65" s="13" customFormat="1" x14ac:dyDescent="0.2">
      <c r="B1719" s="212"/>
      <c r="C1719" s="213"/>
      <c r="D1719" s="208" t="s">
        <v>278</v>
      </c>
      <c r="E1719" s="214" t="s">
        <v>21</v>
      </c>
      <c r="F1719" s="215" t="s">
        <v>2195</v>
      </c>
      <c r="G1719" s="213"/>
      <c r="H1719" s="214" t="s">
        <v>21</v>
      </c>
      <c r="I1719" s="216"/>
      <c r="J1719" s="213"/>
      <c r="K1719" s="213"/>
      <c r="L1719" s="217"/>
      <c r="M1719" s="218"/>
      <c r="N1719" s="219"/>
      <c r="O1719" s="219"/>
      <c r="P1719" s="219"/>
      <c r="Q1719" s="219"/>
      <c r="R1719" s="219"/>
      <c r="S1719" s="219"/>
      <c r="T1719" s="220"/>
      <c r="AT1719" s="221" t="s">
        <v>278</v>
      </c>
      <c r="AU1719" s="221" t="s">
        <v>82</v>
      </c>
      <c r="AV1719" s="13" t="s">
        <v>80</v>
      </c>
      <c r="AW1719" s="13" t="s">
        <v>35</v>
      </c>
      <c r="AX1719" s="13" t="s">
        <v>73</v>
      </c>
      <c r="AY1719" s="221" t="s">
        <v>267</v>
      </c>
    </row>
    <row r="1720" spans="1:65" s="14" customFormat="1" x14ac:dyDescent="0.2">
      <c r="B1720" s="222"/>
      <c r="C1720" s="223"/>
      <c r="D1720" s="208" t="s">
        <v>278</v>
      </c>
      <c r="E1720" s="224" t="s">
        <v>21</v>
      </c>
      <c r="F1720" s="225" t="s">
        <v>2196</v>
      </c>
      <c r="G1720" s="223"/>
      <c r="H1720" s="226">
        <v>13.78</v>
      </c>
      <c r="I1720" s="227"/>
      <c r="J1720" s="223"/>
      <c r="K1720" s="223"/>
      <c r="L1720" s="228"/>
      <c r="M1720" s="229"/>
      <c r="N1720" s="230"/>
      <c r="O1720" s="230"/>
      <c r="P1720" s="230"/>
      <c r="Q1720" s="230"/>
      <c r="R1720" s="230"/>
      <c r="S1720" s="230"/>
      <c r="T1720" s="231"/>
      <c r="AT1720" s="232" t="s">
        <v>278</v>
      </c>
      <c r="AU1720" s="232" t="s">
        <v>82</v>
      </c>
      <c r="AV1720" s="14" t="s">
        <v>82</v>
      </c>
      <c r="AW1720" s="14" t="s">
        <v>35</v>
      </c>
      <c r="AX1720" s="14" t="s">
        <v>73</v>
      </c>
      <c r="AY1720" s="232" t="s">
        <v>267</v>
      </c>
    </row>
    <row r="1721" spans="1:65" s="14" customFormat="1" x14ac:dyDescent="0.2">
      <c r="B1721" s="222"/>
      <c r="C1721" s="223"/>
      <c r="D1721" s="208" t="s">
        <v>278</v>
      </c>
      <c r="E1721" s="224" t="s">
        <v>21</v>
      </c>
      <c r="F1721" s="225" t="s">
        <v>2197</v>
      </c>
      <c r="G1721" s="223"/>
      <c r="H1721" s="226">
        <v>21.995000000000001</v>
      </c>
      <c r="I1721" s="227"/>
      <c r="J1721" s="223"/>
      <c r="K1721" s="223"/>
      <c r="L1721" s="228"/>
      <c r="M1721" s="229"/>
      <c r="N1721" s="230"/>
      <c r="O1721" s="230"/>
      <c r="P1721" s="230"/>
      <c r="Q1721" s="230"/>
      <c r="R1721" s="230"/>
      <c r="S1721" s="230"/>
      <c r="T1721" s="231"/>
      <c r="AT1721" s="232" t="s">
        <v>278</v>
      </c>
      <c r="AU1721" s="232" t="s">
        <v>82</v>
      </c>
      <c r="AV1721" s="14" t="s">
        <v>82</v>
      </c>
      <c r="AW1721" s="14" t="s">
        <v>35</v>
      </c>
      <c r="AX1721" s="14" t="s">
        <v>73</v>
      </c>
      <c r="AY1721" s="232" t="s">
        <v>267</v>
      </c>
    </row>
    <row r="1722" spans="1:65" s="16" customFormat="1" x14ac:dyDescent="0.2">
      <c r="B1722" s="244"/>
      <c r="C1722" s="245"/>
      <c r="D1722" s="208" t="s">
        <v>278</v>
      </c>
      <c r="E1722" s="246" t="s">
        <v>21</v>
      </c>
      <c r="F1722" s="247" t="s">
        <v>355</v>
      </c>
      <c r="G1722" s="245"/>
      <c r="H1722" s="248">
        <v>35.774999999999999</v>
      </c>
      <c r="I1722" s="249"/>
      <c r="J1722" s="245"/>
      <c r="K1722" s="245"/>
      <c r="L1722" s="250"/>
      <c r="M1722" s="251"/>
      <c r="N1722" s="252"/>
      <c r="O1722" s="252"/>
      <c r="P1722" s="252"/>
      <c r="Q1722" s="252"/>
      <c r="R1722" s="252"/>
      <c r="S1722" s="252"/>
      <c r="T1722" s="253"/>
      <c r="AT1722" s="254" t="s">
        <v>278</v>
      </c>
      <c r="AU1722" s="254" t="s">
        <v>82</v>
      </c>
      <c r="AV1722" s="16" t="s">
        <v>274</v>
      </c>
      <c r="AW1722" s="16" t="s">
        <v>35</v>
      </c>
      <c r="AX1722" s="16" t="s">
        <v>80</v>
      </c>
      <c r="AY1722" s="254" t="s">
        <v>267</v>
      </c>
    </row>
    <row r="1723" spans="1:65" s="2" customFormat="1" ht="16.5" customHeight="1" x14ac:dyDescent="0.2">
      <c r="A1723" s="36"/>
      <c r="B1723" s="37"/>
      <c r="C1723" s="195" t="s">
        <v>2206</v>
      </c>
      <c r="D1723" s="195" t="s">
        <v>269</v>
      </c>
      <c r="E1723" s="196" t="s">
        <v>2207</v>
      </c>
      <c r="F1723" s="197" t="s">
        <v>2208</v>
      </c>
      <c r="G1723" s="198" t="s">
        <v>272</v>
      </c>
      <c r="H1723" s="199">
        <v>163.79499999999999</v>
      </c>
      <c r="I1723" s="200"/>
      <c r="J1723" s="201">
        <f>ROUND(I1723*H1723,2)</f>
        <v>0</v>
      </c>
      <c r="K1723" s="197" t="s">
        <v>273</v>
      </c>
      <c r="L1723" s="41"/>
      <c r="M1723" s="202" t="s">
        <v>21</v>
      </c>
      <c r="N1723" s="203" t="s">
        <v>44</v>
      </c>
      <c r="O1723" s="66"/>
      <c r="P1723" s="204">
        <f>O1723*H1723</f>
        <v>0</v>
      </c>
      <c r="Q1723" s="204">
        <v>2.9999999999999997E-4</v>
      </c>
      <c r="R1723" s="204">
        <f>Q1723*H1723</f>
        <v>4.9138499999999995E-2</v>
      </c>
      <c r="S1723" s="204">
        <v>0</v>
      </c>
      <c r="T1723" s="205">
        <f>S1723*H1723</f>
        <v>0</v>
      </c>
      <c r="U1723" s="36"/>
      <c r="V1723" s="36"/>
      <c r="W1723" s="36"/>
      <c r="X1723" s="36"/>
      <c r="Y1723" s="36"/>
      <c r="Z1723" s="36"/>
      <c r="AA1723" s="36"/>
      <c r="AB1723" s="36"/>
      <c r="AC1723" s="36"/>
      <c r="AD1723" s="36"/>
      <c r="AE1723" s="36"/>
      <c r="AR1723" s="206" t="s">
        <v>441</v>
      </c>
      <c r="AT1723" s="206" t="s">
        <v>269</v>
      </c>
      <c r="AU1723" s="206" t="s">
        <v>82</v>
      </c>
      <c r="AY1723" s="19" t="s">
        <v>267</v>
      </c>
      <c r="BE1723" s="207">
        <f>IF(N1723="základní",J1723,0)</f>
        <v>0</v>
      </c>
      <c r="BF1723" s="207">
        <f>IF(N1723="snížená",J1723,0)</f>
        <v>0</v>
      </c>
      <c r="BG1723" s="207">
        <f>IF(N1723="zákl. přenesená",J1723,0)</f>
        <v>0</v>
      </c>
      <c r="BH1723" s="207">
        <f>IF(N1723="sníž. přenesená",J1723,0)</f>
        <v>0</v>
      </c>
      <c r="BI1723" s="207">
        <f>IF(N1723="nulová",J1723,0)</f>
        <v>0</v>
      </c>
      <c r="BJ1723" s="19" t="s">
        <v>80</v>
      </c>
      <c r="BK1723" s="207">
        <f>ROUND(I1723*H1723,2)</f>
        <v>0</v>
      </c>
      <c r="BL1723" s="19" t="s">
        <v>441</v>
      </c>
      <c r="BM1723" s="206" t="s">
        <v>2209</v>
      </c>
    </row>
    <row r="1724" spans="1:65" s="14" customFormat="1" x14ac:dyDescent="0.2">
      <c r="B1724" s="222"/>
      <c r="C1724" s="223"/>
      <c r="D1724" s="208" t="s">
        <v>278</v>
      </c>
      <c r="E1724" s="224" t="s">
        <v>21</v>
      </c>
      <c r="F1724" s="225" t="s">
        <v>156</v>
      </c>
      <c r="G1724" s="223"/>
      <c r="H1724" s="226">
        <v>50.9</v>
      </c>
      <c r="I1724" s="227"/>
      <c r="J1724" s="223"/>
      <c r="K1724" s="223"/>
      <c r="L1724" s="228"/>
      <c r="M1724" s="229"/>
      <c r="N1724" s="230"/>
      <c r="O1724" s="230"/>
      <c r="P1724" s="230"/>
      <c r="Q1724" s="230"/>
      <c r="R1724" s="230"/>
      <c r="S1724" s="230"/>
      <c r="T1724" s="231"/>
      <c r="AT1724" s="232" t="s">
        <v>278</v>
      </c>
      <c r="AU1724" s="232" t="s">
        <v>82</v>
      </c>
      <c r="AV1724" s="14" t="s">
        <v>82</v>
      </c>
      <c r="AW1724" s="14" t="s">
        <v>35</v>
      </c>
      <c r="AX1724" s="14" t="s">
        <v>73</v>
      </c>
      <c r="AY1724" s="232" t="s">
        <v>267</v>
      </c>
    </row>
    <row r="1725" spans="1:65" s="14" customFormat="1" x14ac:dyDescent="0.2">
      <c r="B1725" s="222"/>
      <c r="C1725" s="223"/>
      <c r="D1725" s="208" t="s">
        <v>278</v>
      </c>
      <c r="E1725" s="224" t="s">
        <v>21</v>
      </c>
      <c r="F1725" s="225" t="s">
        <v>181</v>
      </c>
      <c r="G1725" s="223"/>
      <c r="H1725" s="226">
        <v>77.12</v>
      </c>
      <c r="I1725" s="227"/>
      <c r="J1725" s="223"/>
      <c r="K1725" s="223"/>
      <c r="L1725" s="228"/>
      <c r="M1725" s="229"/>
      <c r="N1725" s="230"/>
      <c r="O1725" s="230"/>
      <c r="P1725" s="230"/>
      <c r="Q1725" s="230"/>
      <c r="R1725" s="230"/>
      <c r="S1725" s="230"/>
      <c r="T1725" s="231"/>
      <c r="AT1725" s="232" t="s">
        <v>278</v>
      </c>
      <c r="AU1725" s="232" t="s">
        <v>82</v>
      </c>
      <c r="AV1725" s="14" t="s">
        <v>82</v>
      </c>
      <c r="AW1725" s="14" t="s">
        <v>35</v>
      </c>
      <c r="AX1725" s="14" t="s">
        <v>73</v>
      </c>
      <c r="AY1725" s="232" t="s">
        <v>267</v>
      </c>
    </row>
    <row r="1726" spans="1:65" s="13" customFormat="1" x14ac:dyDescent="0.2">
      <c r="B1726" s="212"/>
      <c r="C1726" s="213"/>
      <c r="D1726" s="208" t="s">
        <v>278</v>
      </c>
      <c r="E1726" s="214" t="s">
        <v>21</v>
      </c>
      <c r="F1726" s="215" t="s">
        <v>561</v>
      </c>
      <c r="G1726" s="213"/>
      <c r="H1726" s="214" t="s">
        <v>21</v>
      </c>
      <c r="I1726" s="216"/>
      <c r="J1726" s="213"/>
      <c r="K1726" s="213"/>
      <c r="L1726" s="217"/>
      <c r="M1726" s="218"/>
      <c r="N1726" s="219"/>
      <c r="O1726" s="219"/>
      <c r="P1726" s="219"/>
      <c r="Q1726" s="219"/>
      <c r="R1726" s="219"/>
      <c r="S1726" s="219"/>
      <c r="T1726" s="220"/>
      <c r="AT1726" s="221" t="s">
        <v>278</v>
      </c>
      <c r="AU1726" s="221" t="s">
        <v>82</v>
      </c>
      <c r="AV1726" s="13" t="s">
        <v>80</v>
      </c>
      <c r="AW1726" s="13" t="s">
        <v>35</v>
      </c>
      <c r="AX1726" s="13" t="s">
        <v>73</v>
      </c>
      <c r="AY1726" s="221" t="s">
        <v>267</v>
      </c>
    </row>
    <row r="1727" spans="1:65" s="13" customFormat="1" x14ac:dyDescent="0.2">
      <c r="B1727" s="212"/>
      <c r="C1727" s="213"/>
      <c r="D1727" s="208" t="s">
        <v>278</v>
      </c>
      <c r="E1727" s="214" t="s">
        <v>21</v>
      </c>
      <c r="F1727" s="215" t="s">
        <v>2195</v>
      </c>
      <c r="G1727" s="213"/>
      <c r="H1727" s="214" t="s">
        <v>21</v>
      </c>
      <c r="I1727" s="216"/>
      <c r="J1727" s="213"/>
      <c r="K1727" s="213"/>
      <c r="L1727" s="217"/>
      <c r="M1727" s="218"/>
      <c r="N1727" s="219"/>
      <c r="O1727" s="219"/>
      <c r="P1727" s="219"/>
      <c r="Q1727" s="219"/>
      <c r="R1727" s="219"/>
      <c r="S1727" s="219"/>
      <c r="T1727" s="220"/>
      <c r="AT1727" s="221" t="s">
        <v>278</v>
      </c>
      <c r="AU1727" s="221" t="s">
        <v>82</v>
      </c>
      <c r="AV1727" s="13" t="s">
        <v>80</v>
      </c>
      <c r="AW1727" s="13" t="s">
        <v>35</v>
      </c>
      <c r="AX1727" s="13" t="s">
        <v>73</v>
      </c>
      <c r="AY1727" s="221" t="s">
        <v>267</v>
      </c>
    </row>
    <row r="1728" spans="1:65" s="14" customFormat="1" x14ac:dyDescent="0.2">
      <c r="B1728" s="222"/>
      <c r="C1728" s="223"/>
      <c r="D1728" s="208" t="s">
        <v>278</v>
      </c>
      <c r="E1728" s="224" t="s">
        <v>21</v>
      </c>
      <c r="F1728" s="225" t="s">
        <v>2196</v>
      </c>
      <c r="G1728" s="223"/>
      <c r="H1728" s="226">
        <v>13.78</v>
      </c>
      <c r="I1728" s="227"/>
      <c r="J1728" s="223"/>
      <c r="K1728" s="223"/>
      <c r="L1728" s="228"/>
      <c r="M1728" s="229"/>
      <c r="N1728" s="230"/>
      <c r="O1728" s="230"/>
      <c r="P1728" s="230"/>
      <c r="Q1728" s="230"/>
      <c r="R1728" s="230"/>
      <c r="S1728" s="230"/>
      <c r="T1728" s="231"/>
      <c r="AT1728" s="232" t="s">
        <v>278</v>
      </c>
      <c r="AU1728" s="232" t="s">
        <v>82</v>
      </c>
      <c r="AV1728" s="14" t="s">
        <v>82</v>
      </c>
      <c r="AW1728" s="14" t="s">
        <v>35</v>
      </c>
      <c r="AX1728" s="14" t="s">
        <v>73</v>
      </c>
      <c r="AY1728" s="232" t="s">
        <v>267</v>
      </c>
    </row>
    <row r="1729" spans="1:65" s="14" customFormat="1" x14ac:dyDescent="0.2">
      <c r="B1729" s="222"/>
      <c r="C1729" s="223"/>
      <c r="D1729" s="208" t="s">
        <v>278</v>
      </c>
      <c r="E1729" s="224" t="s">
        <v>21</v>
      </c>
      <c r="F1729" s="225" t="s">
        <v>2197</v>
      </c>
      <c r="G1729" s="223"/>
      <c r="H1729" s="226">
        <v>21.995000000000001</v>
      </c>
      <c r="I1729" s="227"/>
      <c r="J1729" s="223"/>
      <c r="K1729" s="223"/>
      <c r="L1729" s="228"/>
      <c r="M1729" s="229"/>
      <c r="N1729" s="230"/>
      <c r="O1729" s="230"/>
      <c r="P1729" s="230"/>
      <c r="Q1729" s="230"/>
      <c r="R1729" s="230"/>
      <c r="S1729" s="230"/>
      <c r="T1729" s="231"/>
      <c r="AT1729" s="232" t="s">
        <v>278</v>
      </c>
      <c r="AU1729" s="232" t="s">
        <v>82</v>
      </c>
      <c r="AV1729" s="14" t="s">
        <v>82</v>
      </c>
      <c r="AW1729" s="14" t="s">
        <v>35</v>
      </c>
      <c r="AX1729" s="14" t="s">
        <v>73</v>
      </c>
      <c r="AY1729" s="232" t="s">
        <v>267</v>
      </c>
    </row>
    <row r="1730" spans="1:65" s="16" customFormat="1" x14ac:dyDescent="0.2">
      <c r="B1730" s="244"/>
      <c r="C1730" s="245"/>
      <c r="D1730" s="208" t="s">
        <v>278</v>
      </c>
      <c r="E1730" s="246" t="s">
        <v>21</v>
      </c>
      <c r="F1730" s="247" t="s">
        <v>355</v>
      </c>
      <c r="G1730" s="245"/>
      <c r="H1730" s="248">
        <v>163.79499999999999</v>
      </c>
      <c r="I1730" s="249"/>
      <c r="J1730" s="245"/>
      <c r="K1730" s="245"/>
      <c r="L1730" s="250"/>
      <c r="M1730" s="251"/>
      <c r="N1730" s="252"/>
      <c r="O1730" s="252"/>
      <c r="P1730" s="252"/>
      <c r="Q1730" s="252"/>
      <c r="R1730" s="252"/>
      <c r="S1730" s="252"/>
      <c r="T1730" s="253"/>
      <c r="AT1730" s="254" t="s">
        <v>278</v>
      </c>
      <c r="AU1730" s="254" t="s">
        <v>82</v>
      </c>
      <c r="AV1730" s="16" t="s">
        <v>274</v>
      </c>
      <c r="AW1730" s="16" t="s">
        <v>35</v>
      </c>
      <c r="AX1730" s="16" t="s">
        <v>80</v>
      </c>
      <c r="AY1730" s="254" t="s">
        <v>267</v>
      </c>
    </row>
    <row r="1731" spans="1:65" s="2" customFormat="1" ht="21.75" customHeight="1" x14ac:dyDescent="0.2">
      <c r="A1731" s="36"/>
      <c r="B1731" s="37"/>
      <c r="C1731" s="255" t="s">
        <v>2210</v>
      </c>
      <c r="D1731" s="255" t="s">
        <v>751</v>
      </c>
      <c r="E1731" s="256" t="s">
        <v>2211</v>
      </c>
      <c r="F1731" s="257" t="s">
        <v>2212</v>
      </c>
      <c r="G1731" s="258" t="s">
        <v>272</v>
      </c>
      <c r="H1731" s="259">
        <v>188.61</v>
      </c>
      <c r="I1731" s="260"/>
      <c r="J1731" s="261">
        <f>ROUND(I1731*H1731,2)</f>
        <v>0</v>
      </c>
      <c r="K1731" s="257" t="s">
        <v>273</v>
      </c>
      <c r="L1731" s="262"/>
      <c r="M1731" s="263" t="s">
        <v>21</v>
      </c>
      <c r="N1731" s="264" t="s">
        <v>44</v>
      </c>
      <c r="O1731" s="66"/>
      <c r="P1731" s="204">
        <f>O1731*H1731</f>
        <v>0</v>
      </c>
      <c r="Q1731" s="204">
        <v>2.7000000000000001E-3</v>
      </c>
      <c r="R1731" s="204">
        <f>Q1731*H1731</f>
        <v>0.50924700000000012</v>
      </c>
      <c r="S1731" s="204">
        <v>0</v>
      </c>
      <c r="T1731" s="205">
        <f>S1731*H1731</f>
        <v>0</v>
      </c>
      <c r="U1731" s="36"/>
      <c r="V1731" s="36"/>
      <c r="W1731" s="36"/>
      <c r="X1731" s="36"/>
      <c r="Y1731" s="36"/>
      <c r="Z1731" s="36"/>
      <c r="AA1731" s="36"/>
      <c r="AB1731" s="36"/>
      <c r="AC1731" s="36"/>
      <c r="AD1731" s="36"/>
      <c r="AE1731" s="36"/>
      <c r="AR1731" s="206" t="s">
        <v>696</v>
      </c>
      <c r="AT1731" s="206" t="s">
        <v>751</v>
      </c>
      <c r="AU1731" s="206" t="s">
        <v>82</v>
      </c>
      <c r="AY1731" s="19" t="s">
        <v>267</v>
      </c>
      <c r="BE1731" s="207">
        <f>IF(N1731="základní",J1731,0)</f>
        <v>0</v>
      </c>
      <c r="BF1731" s="207">
        <f>IF(N1731="snížená",J1731,0)</f>
        <v>0</v>
      </c>
      <c r="BG1731" s="207">
        <f>IF(N1731="zákl. přenesená",J1731,0)</f>
        <v>0</v>
      </c>
      <c r="BH1731" s="207">
        <f>IF(N1731="sníž. přenesená",J1731,0)</f>
        <v>0</v>
      </c>
      <c r="BI1731" s="207">
        <f>IF(N1731="nulová",J1731,0)</f>
        <v>0</v>
      </c>
      <c r="BJ1731" s="19" t="s">
        <v>80</v>
      </c>
      <c r="BK1731" s="207">
        <f>ROUND(I1731*H1731,2)</f>
        <v>0</v>
      </c>
      <c r="BL1731" s="19" t="s">
        <v>441</v>
      </c>
      <c r="BM1731" s="206" t="s">
        <v>2213</v>
      </c>
    </row>
    <row r="1732" spans="1:65" s="14" customFormat="1" x14ac:dyDescent="0.2">
      <c r="B1732" s="222"/>
      <c r="C1732" s="223"/>
      <c r="D1732" s="208" t="s">
        <v>278</v>
      </c>
      <c r="E1732" s="224" t="s">
        <v>21</v>
      </c>
      <c r="F1732" s="225" t="s">
        <v>1687</v>
      </c>
      <c r="G1732" s="223"/>
      <c r="H1732" s="226">
        <v>55.99</v>
      </c>
      <c r="I1732" s="227"/>
      <c r="J1732" s="223"/>
      <c r="K1732" s="223"/>
      <c r="L1732" s="228"/>
      <c r="M1732" s="229"/>
      <c r="N1732" s="230"/>
      <c r="O1732" s="230"/>
      <c r="P1732" s="230"/>
      <c r="Q1732" s="230"/>
      <c r="R1732" s="230"/>
      <c r="S1732" s="230"/>
      <c r="T1732" s="231"/>
      <c r="AT1732" s="232" t="s">
        <v>278</v>
      </c>
      <c r="AU1732" s="232" t="s">
        <v>82</v>
      </c>
      <c r="AV1732" s="14" t="s">
        <v>82</v>
      </c>
      <c r="AW1732" s="14" t="s">
        <v>35</v>
      </c>
      <c r="AX1732" s="14" t="s">
        <v>73</v>
      </c>
      <c r="AY1732" s="232" t="s">
        <v>267</v>
      </c>
    </row>
    <row r="1733" spans="1:65" s="14" customFormat="1" x14ac:dyDescent="0.2">
      <c r="B1733" s="222"/>
      <c r="C1733" s="223"/>
      <c r="D1733" s="208" t="s">
        <v>278</v>
      </c>
      <c r="E1733" s="224" t="s">
        <v>21</v>
      </c>
      <c r="F1733" s="225" t="s">
        <v>1690</v>
      </c>
      <c r="G1733" s="223"/>
      <c r="H1733" s="226">
        <v>84.831999999999994</v>
      </c>
      <c r="I1733" s="227"/>
      <c r="J1733" s="223"/>
      <c r="K1733" s="223"/>
      <c r="L1733" s="228"/>
      <c r="M1733" s="229"/>
      <c r="N1733" s="230"/>
      <c r="O1733" s="230"/>
      <c r="P1733" s="230"/>
      <c r="Q1733" s="230"/>
      <c r="R1733" s="230"/>
      <c r="S1733" s="230"/>
      <c r="T1733" s="231"/>
      <c r="AT1733" s="232" t="s">
        <v>278</v>
      </c>
      <c r="AU1733" s="232" t="s">
        <v>82</v>
      </c>
      <c r="AV1733" s="14" t="s">
        <v>82</v>
      </c>
      <c r="AW1733" s="14" t="s">
        <v>35</v>
      </c>
      <c r="AX1733" s="14" t="s">
        <v>73</v>
      </c>
      <c r="AY1733" s="232" t="s">
        <v>267</v>
      </c>
    </row>
    <row r="1734" spans="1:65" s="13" customFormat="1" x14ac:dyDescent="0.2">
      <c r="B1734" s="212"/>
      <c r="C1734" s="213"/>
      <c r="D1734" s="208" t="s">
        <v>278</v>
      </c>
      <c r="E1734" s="214" t="s">
        <v>21</v>
      </c>
      <c r="F1734" s="215" t="s">
        <v>2214</v>
      </c>
      <c r="G1734" s="213"/>
      <c r="H1734" s="214" t="s">
        <v>21</v>
      </c>
      <c r="I1734" s="216"/>
      <c r="J1734" s="213"/>
      <c r="K1734" s="213"/>
      <c r="L1734" s="217"/>
      <c r="M1734" s="218"/>
      <c r="N1734" s="219"/>
      <c r="O1734" s="219"/>
      <c r="P1734" s="219"/>
      <c r="Q1734" s="219"/>
      <c r="R1734" s="219"/>
      <c r="S1734" s="219"/>
      <c r="T1734" s="220"/>
      <c r="AT1734" s="221" t="s">
        <v>278</v>
      </c>
      <c r="AU1734" s="221" t="s">
        <v>82</v>
      </c>
      <c r="AV1734" s="13" t="s">
        <v>80</v>
      </c>
      <c r="AW1734" s="13" t="s">
        <v>35</v>
      </c>
      <c r="AX1734" s="13" t="s">
        <v>73</v>
      </c>
      <c r="AY1734" s="221" t="s">
        <v>267</v>
      </c>
    </row>
    <row r="1735" spans="1:65" s="14" customFormat="1" x14ac:dyDescent="0.2">
      <c r="B1735" s="222"/>
      <c r="C1735" s="223"/>
      <c r="D1735" s="208" t="s">
        <v>278</v>
      </c>
      <c r="E1735" s="224" t="s">
        <v>21</v>
      </c>
      <c r="F1735" s="225" t="s">
        <v>2215</v>
      </c>
      <c r="G1735" s="223"/>
      <c r="H1735" s="226">
        <v>39.353000000000002</v>
      </c>
      <c r="I1735" s="227"/>
      <c r="J1735" s="223"/>
      <c r="K1735" s="223"/>
      <c r="L1735" s="228"/>
      <c r="M1735" s="229"/>
      <c r="N1735" s="230"/>
      <c r="O1735" s="230"/>
      <c r="P1735" s="230"/>
      <c r="Q1735" s="230"/>
      <c r="R1735" s="230"/>
      <c r="S1735" s="230"/>
      <c r="T1735" s="231"/>
      <c r="AT1735" s="232" t="s">
        <v>278</v>
      </c>
      <c r="AU1735" s="232" t="s">
        <v>82</v>
      </c>
      <c r="AV1735" s="14" t="s">
        <v>82</v>
      </c>
      <c r="AW1735" s="14" t="s">
        <v>35</v>
      </c>
      <c r="AX1735" s="14" t="s">
        <v>73</v>
      </c>
      <c r="AY1735" s="232" t="s">
        <v>267</v>
      </c>
    </row>
    <row r="1736" spans="1:65" s="13" customFormat="1" x14ac:dyDescent="0.2">
      <c r="B1736" s="212"/>
      <c r="C1736" s="213"/>
      <c r="D1736" s="208" t="s">
        <v>278</v>
      </c>
      <c r="E1736" s="214" t="s">
        <v>21</v>
      </c>
      <c r="F1736" s="215" t="s">
        <v>2216</v>
      </c>
      <c r="G1736" s="213"/>
      <c r="H1736" s="214" t="s">
        <v>21</v>
      </c>
      <c r="I1736" s="216"/>
      <c r="J1736" s="213"/>
      <c r="K1736" s="213"/>
      <c r="L1736" s="217"/>
      <c r="M1736" s="218"/>
      <c r="N1736" s="219"/>
      <c r="O1736" s="219"/>
      <c r="P1736" s="219"/>
      <c r="Q1736" s="219"/>
      <c r="R1736" s="219"/>
      <c r="S1736" s="219"/>
      <c r="T1736" s="220"/>
      <c r="AT1736" s="221" t="s">
        <v>278</v>
      </c>
      <c r="AU1736" s="221" t="s">
        <v>82</v>
      </c>
      <c r="AV1736" s="13" t="s">
        <v>80</v>
      </c>
      <c r="AW1736" s="13" t="s">
        <v>35</v>
      </c>
      <c r="AX1736" s="13" t="s">
        <v>73</v>
      </c>
      <c r="AY1736" s="221" t="s">
        <v>267</v>
      </c>
    </row>
    <row r="1737" spans="1:65" s="14" customFormat="1" x14ac:dyDescent="0.2">
      <c r="B1737" s="222"/>
      <c r="C1737" s="223"/>
      <c r="D1737" s="208" t="s">
        <v>278</v>
      </c>
      <c r="E1737" s="224" t="s">
        <v>21</v>
      </c>
      <c r="F1737" s="225" t="s">
        <v>2217</v>
      </c>
      <c r="G1737" s="223"/>
      <c r="H1737" s="226">
        <v>6.2210000000000001</v>
      </c>
      <c r="I1737" s="227"/>
      <c r="J1737" s="223"/>
      <c r="K1737" s="223"/>
      <c r="L1737" s="228"/>
      <c r="M1737" s="229"/>
      <c r="N1737" s="230"/>
      <c r="O1737" s="230"/>
      <c r="P1737" s="230"/>
      <c r="Q1737" s="230"/>
      <c r="R1737" s="230"/>
      <c r="S1737" s="230"/>
      <c r="T1737" s="231"/>
      <c r="AT1737" s="232" t="s">
        <v>278</v>
      </c>
      <c r="AU1737" s="232" t="s">
        <v>82</v>
      </c>
      <c r="AV1737" s="14" t="s">
        <v>82</v>
      </c>
      <c r="AW1737" s="14" t="s">
        <v>35</v>
      </c>
      <c r="AX1737" s="14" t="s">
        <v>73</v>
      </c>
      <c r="AY1737" s="232" t="s">
        <v>267</v>
      </c>
    </row>
    <row r="1738" spans="1:65" s="14" customFormat="1" x14ac:dyDescent="0.2">
      <c r="B1738" s="222"/>
      <c r="C1738" s="223"/>
      <c r="D1738" s="208" t="s">
        <v>278</v>
      </c>
      <c r="E1738" s="224" t="s">
        <v>21</v>
      </c>
      <c r="F1738" s="225" t="s">
        <v>2218</v>
      </c>
      <c r="G1738" s="223"/>
      <c r="H1738" s="226">
        <v>2.214</v>
      </c>
      <c r="I1738" s="227"/>
      <c r="J1738" s="223"/>
      <c r="K1738" s="223"/>
      <c r="L1738" s="228"/>
      <c r="M1738" s="229"/>
      <c r="N1738" s="230"/>
      <c r="O1738" s="230"/>
      <c r="P1738" s="230"/>
      <c r="Q1738" s="230"/>
      <c r="R1738" s="230"/>
      <c r="S1738" s="230"/>
      <c r="T1738" s="231"/>
      <c r="AT1738" s="232" t="s">
        <v>278</v>
      </c>
      <c r="AU1738" s="232" t="s">
        <v>82</v>
      </c>
      <c r="AV1738" s="14" t="s">
        <v>82</v>
      </c>
      <c r="AW1738" s="14" t="s">
        <v>35</v>
      </c>
      <c r="AX1738" s="14" t="s">
        <v>73</v>
      </c>
      <c r="AY1738" s="232" t="s">
        <v>267</v>
      </c>
    </row>
    <row r="1739" spans="1:65" s="16" customFormat="1" x14ac:dyDescent="0.2">
      <c r="B1739" s="244"/>
      <c r="C1739" s="245"/>
      <c r="D1739" s="208" t="s">
        <v>278</v>
      </c>
      <c r="E1739" s="246" t="s">
        <v>21</v>
      </c>
      <c r="F1739" s="247" t="s">
        <v>355</v>
      </c>
      <c r="G1739" s="245"/>
      <c r="H1739" s="248">
        <v>188.61</v>
      </c>
      <c r="I1739" s="249"/>
      <c r="J1739" s="245"/>
      <c r="K1739" s="245"/>
      <c r="L1739" s="250"/>
      <c r="M1739" s="251"/>
      <c r="N1739" s="252"/>
      <c r="O1739" s="252"/>
      <c r="P1739" s="252"/>
      <c r="Q1739" s="252"/>
      <c r="R1739" s="252"/>
      <c r="S1739" s="252"/>
      <c r="T1739" s="253"/>
      <c r="AT1739" s="254" t="s">
        <v>278</v>
      </c>
      <c r="AU1739" s="254" t="s">
        <v>82</v>
      </c>
      <c r="AV1739" s="16" t="s">
        <v>274</v>
      </c>
      <c r="AW1739" s="16" t="s">
        <v>35</v>
      </c>
      <c r="AX1739" s="16" t="s">
        <v>80</v>
      </c>
      <c r="AY1739" s="254" t="s">
        <v>267</v>
      </c>
    </row>
    <row r="1740" spans="1:65" s="2" customFormat="1" ht="16.5" customHeight="1" x14ac:dyDescent="0.2">
      <c r="A1740" s="36"/>
      <c r="B1740" s="37"/>
      <c r="C1740" s="195" t="s">
        <v>2219</v>
      </c>
      <c r="D1740" s="195" t="s">
        <v>269</v>
      </c>
      <c r="E1740" s="196" t="s">
        <v>2220</v>
      </c>
      <c r="F1740" s="197" t="s">
        <v>2221</v>
      </c>
      <c r="G1740" s="198" t="s">
        <v>296</v>
      </c>
      <c r="H1740" s="199">
        <v>127.81</v>
      </c>
      <c r="I1740" s="200"/>
      <c r="J1740" s="201">
        <f>ROUND(I1740*H1740,2)</f>
        <v>0</v>
      </c>
      <c r="K1740" s="197" t="s">
        <v>273</v>
      </c>
      <c r="L1740" s="41"/>
      <c r="M1740" s="202" t="s">
        <v>21</v>
      </c>
      <c r="N1740" s="203" t="s">
        <v>44</v>
      </c>
      <c r="O1740" s="66"/>
      <c r="P1740" s="204">
        <f>O1740*H1740</f>
        <v>0</v>
      </c>
      <c r="Q1740" s="204">
        <v>1.0000000000000001E-5</v>
      </c>
      <c r="R1740" s="204">
        <f>Q1740*H1740</f>
        <v>1.2781000000000001E-3</v>
      </c>
      <c r="S1740" s="204">
        <v>0</v>
      </c>
      <c r="T1740" s="205">
        <f>S1740*H1740</f>
        <v>0</v>
      </c>
      <c r="U1740" s="36"/>
      <c r="V1740" s="36"/>
      <c r="W1740" s="36"/>
      <c r="X1740" s="36"/>
      <c r="Y1740" s="36"/>
      <c r="Z1740" s="36"/>
      <c r="AA1740" s="36"/>
      <c r="AB1740" s="36"/>
      <c r="AC1740" s="36"/>
      <c r="AD1740" s="36"/>
      <c r="AE1740" s="36"/>
      <c r="AR1740" s="206" t="s">
        <v>441</v>
      </c>
      <c r="AT1740" s="206" t="s">
        <v>269</v>
      </c>
      <c r="AU1740" s="206" t="s">
        <v>82</v>
      </c>
      <c r="AY1740" s="19" t="s">
        <v>267</v>
      </c>
      <c r="BE1740" s="207">
        <f>IF(N1740="základní",J1740,0)</f>
        <v>0</v>
      </c>
      <c r="BF1740" s="207">
        <f>IF(N1740="snížená",J1740,0)</f>
        <v>0</v>
      </c>
      <c r="BG1740" s="207">
        <f>IF(N1740="zákl. přenesená",J1740,0)</f>
        <v>0</v>
      </c>
      <c r="BH1740" s="207">
        <f>IF(N1740="sníž. přenesená",J1740,0)</f>
        <v>0</v>
      </c>
      <c r="BI1740" s="207">
        <f>IF(N1740="nulová",J1740,0)</f>
        <v>0</v>
      </c>
      <c r="BJ1740" s="19" t="s">
        <v>80</v>
      </c>
      <c r="BK1740" s="207">
        <f>ROUND(I1740*H1740,2)</f>
        <v>0</v>
      </c>
      <c r="BL1740" s="19" t="s">
        <v>441</v>
      </c>
      <c r="BM1740" s="206" t="s">
        <v>2222</v>
      </c>
    </row>
    <row r="1741" spans="1:65" s="13" customFormat="1" x14ac:dyDescent="0.2">
      <c r="B1741" s="212"/>
      <c r="C1741" s="213"/>
      <c r="D1741" s="208" t="s">
        <v>278</v>
      </c>
      <c r="E1741" s="214" t="s">
        <v>21</v>
      </c>
      <c r="F1741" s="215" t="s">
        <v>2223</v>
      </c>
      <c r="G1741" s="213"/>
      <c r="H1741" s="214" t="s">
        <v>21</v>
      </c>
      <c r="I1741" s="216"/>
      <c r="J1741" s="213"/>
      <c r="K1741" s="213"/>
      <c r="L1741" s="217"/>
      <c r="M1741" s="218"/>
      <c r="N1741" s="219"/>
      <c r="O1741" s="219"/>
      <c r="P1741" s="219"/>
      <c r="Q1741" s="219"/>
      <c r="R1741" s="219"/>
      <c r="S1741" s="219"/>
      <c r="T1741" s="220"/>
      <c r="AT1741" s="221" t="s">
        <v>278</v>
      </c>
      <c r="AU1741" s="221" t="s">
        <v>82</v>
      </c>
      <c r="AV1741" s="13" t="s">
        <v>80</v>
      </c>
      <c r="AW1741" s="13" t="s">
        <v>35</v>
      </c>
      <c r="AX1741" s="13" t="s">
        <v>73</v>
      </c>
      <c r="AY1741" s="221" t="s">
        <v>267</v>
      </c>
    </row>
    <row r="1742" spans="1:65" s="14" customFormat="1" x14ac:dyDescent="0.2">
      <c r="B1742" s="222"/>
      <c r="C1742" s="223"/>
      <c r="D1742" s="208" t="s">
        <v>278</v>
      </c>
      <c r="E1742" s="224" t="s">
        <v>21</v>
      </c>
      <c r="F1742" s="225" t="s">
        <v>2224</v>
      </c>
      <c r="G1742" s="223"/>
      <c r="H1742" s="226">
        <v>5.04</v>
      </c>
      <c r="I1742" s="227"/>
      <c r="J1742" s="223"/>
      <c r="K1742" s="223"/>
      <c r="L1742" s="228"/>
      <c r="M1742" s="229"/>
      <c r="N1742" s="230"/>
      <c r="O1742" s="230"/>
      <c r="P1742" s="230"/>
      <c r="Q1742" s="230"/>
      <c r="R1742" s="230"/>
      <c r="S1742" s="230"/>
      <c r="T1742" s="231"/>
      <c r="AT1742" s="232" t="s">
        <v>278</v>
      </c>
      <c r="AU1742" s="232" t="s">
        <v>82</v>
      </c>
      <c r="AV1742" s="14" t="s">
        <v>82</v>
      </c>
      <c r="AW1742" s="14" t="s">
        <v>35</v>
      </c>
      <c r="AX1742" s="14" t="s">
        <v>73</v>
      </c>
      <c r="AY1742" s="232" t="s">
        <v>267</v>
      </c>
    </row>
    <row r="1743" spans="1:65" s="14" customFormat="1" x14ac:dyDescent="0.2">
      <c r="B1743" s="222"/>
      <c r="C1743" s="223"/>
      <c r="D1743" s="208" t="s">
        <v>278</v>
      </c>
      <c r="E1743" s="224" t="s">
        <v>21</v>
      </c>
      <c r="F1743" s="225" t="s">
        <v>2225</v>
      </c>
      <c r="G1743" s="223"/>
      <c r="H1743" s="226">
        <v>20.37</v>
      </c>
      <c r="I1743" s="227"/>
      <c r="J1743" s="223"/>
      <c r="K1743" s="223"/>
      <c r="L1743" s="228"/>
      <c r="M1743" s="229"/>
      <c r="N1743" s="230"/>
      <c r="O1743" s="230"/>
      <c r="P1743" s="230"/>
      <c r="Q1743" s="230"/>
      <c r="R1743" s="230"/>
      <c r="S1743" s="230"/>
      <c r="T1743" s="231"/>
      <c r="AT1743" s="232" t="s">
        <v>278</v>
      </c>
      <c r="AU1743" s="232" t="s">
        <v>82</v>
      </c>
      <c r="AV1743" s="14" t="s">
        <v>82</v>
      </c>
      <c r="AW1743" s="14" t="s">
        <v>35</v>
      </c>
      <c r="AX1743" s="14" t="s">
        <v>73</v>
      </c>
      <c r="AY1743" s="232" t="s">
        <v>267</v>
      </c>
    </row>
    <row r="1744" spans="1:65" s="14" customFormat="1" x14ac:dyDescent="0.2">
      <c r="B1744" s="222"/>
      <c r="C1744" s="223"/>
      <c r="D1744" s="208" t="s">
        <v>278</v>
      </c>
      <c r="E1744" s="224" t="s">
        <v>21</v>
      </c>
      <c r="F1744" s="225" t="s">
        <v>2226</v>
      </c>
      <c r="G1744" s="223"/>
      <c r="H1744" s="226">
        <v>7.07</v>
      </c>
      <c r="I1744" s="227"/>
      <c r="J1744" s="223"/>
      <c r="K1744" s="223"/>
      <c r="L1744" s="228"/>
      <c r="M1744" s="229"/>
      <c r="N1744" s="230"/>
      <c r="O1744" s="230"/>
      <c r="P1744" s="230"/>
      <c r="Q1744" s="230"/>
      <c r="R1744" s="230"/>
      <c r="S1744" s="230"/>
      <c r="T1744" s="231"/>
      <c r="AT1744" s="232" t="s">
        <v>278</v>
      </c>
      <c r="AU1744" s="232" t="s">
        <v>82</v>
      </c>
      <c r="AV1744" s="14" t="s">
        <v>82</v>
      </c>
      <c r="AW1744" s="14" t="s">
        <v>35</v>
      </c>
      <c r="AX1744" s="14" t="s">
        <v>73</v>
      </c>
      <c r="AY1744" s="232" t="s">
        <v>267</v>
      </c>
    </row>
    <row r="1745" spans="2:51" s="14" customFormat="1" x14ac:dyDescent="0.2">
      <c r="B1745" s="222"/>
      <c r="C1745" s="223"/>
      <c r="D1745" s="208" t="s">
        <v>278</v>
      </c>
      <c r="E1745" s="224" t="s">
        <v>21</v>
      </c>
      <c r="F1745" s="225" t="s">
        <v>2227</v>
      </c>
      <c r="G1745" s="223"/>
      <c r="H1745" s="226">
        <v>5.4</v>
      </c>
      <c r="I1745" s="227"/>
      <c r="J1745" s="223"/>
      <c r="K1745" s="223"/>
      <c r="L1745" s="228"/>
      <c r="M1745" s="229"/>
      <c r="N1745" s="230"/>
      <c r="O1745" s="230"/>
      <c r="P1745" s="230"/>
      <c r="Q1745" s="230"/>
      <c r="R1745" s="230"/>
      <c r="S1745" s="230"/>
      <c r="T1745" s="231"/>
      <c r="AT1745" s="232" t="s">
        <v>278</v>
      </c>
      <c r="AU1745" s="232" t="s">
        <v>82</v>
      </c>
      <c r="AV1745" s="14" t="s">
        <v>82</v>
      </c>
      <c r="AW1745" s="14" t="s">
        <v>35</v>
      </c>
      <c r="AX1745" s="14" t="s">
        <v>73</v>
      </c>
      <c r="AY1745" s="232" t="s">
        <v>267</v>
      </c>
    </row>
    <row r="1746" spans="2:51" s="14" customFormat="1" x14ac:dyDescent="0.2">
      <c r="B1746" s="222"/>
      <c r="C1746" s="223"/>
      <c r="D1746" s="208" t="s">
        <v>278</v>
      </c>
      <c r="E1746" s="224" t="s">
        <v>21</v>
      </c>
      <c r="F1746" s="225" t="s">
        <v>2228</v>
      </c>
      <c r="G1746" s="223"/>
      <c r="H1746" s="226">
        <v>7.52</v>
      </c>
      <c r="I1746" s="227"/>
      <c r="J1746" s="223"/>
      <c r="K1746" s="223"/>
      <c r="L1746" s="228"/>
      <c r="M1746" s="229"/>
      <c r="N1746" s="230"/>
      <c r="O1746" s="230"/>
      <c r="P1746" s="230"/>
      <c r="Q1746" s="230"/>
      <c r="R1746" s="230"/>
      <c r="S1746" s="230"/>
      <c r="T1746" s="231"/>
      <c r="AT1746" s="232" t="s">
        <v>278</v>
      </c>
      <c r="AU1746" s="232" t="s">
        <v>82</v>
      </c>
      <c r="AV1746" s="14" t="s">
        <v>82</v>
      </c>
      <c r="AW1746" s="14" t="s">
        <v>35</v>
      </c>
      <c r="AX1746" s="14" t="s">
        <v>73</v>
      </c>
      <c r="AY1746" s="232" t="s">
        <v>267</v>
      </c>
    </row>
    <row r="1747" spans="2:51" s="14" customFormat="1" x14ac:dyDescent="0.2">
      <c r="B1747" s="222"/>
      <c r="C1747" s="223"/>
      <c r="D1747" s="208" t="s">
        <v>278</v>
      </c>
      <c r="E1747" s="224" t="s">
        <v>21</v>
      </c>
      <c r="F1747" s="225" t="s">
        <v>2229</v>
      </c>
      <c r="G1747" s="223"/>
      <c r="H1747" s="226">
        <v>7.2</v>
      </c>
      <c r="I1747" s="227"/>
      <c r="J1747" s="223"/>
      <c r="K1747" s="223"/>
      <c r="L1747" s="228"/>
      <c r="M1747" s="229"/>
      <c r="N1747" s="230"/>
      <c r="O1747" s="230"/>
      <c r="P1747" s="230"/>
      <c r="Q1747" s="230"/>
      <c r="R1747" s="230"/>
      <c r="S1747" s="230"/>
      <c r="T1747" s="231"/>
      <c r="AT1747" s="232" t="s">
        <v>278</v>
      </c>
      <c r="AU1747" s="232" t="s">
        <v>82</v>
      </c>
      <c r="AV1747" s="14" t="s">
        <v>82</v>
      </c>
      <c r="AW1747" s="14" t="s">
        <v>35</v>
      </c>
      <c r="AX1747" s="14" t="s">
        <v>73</v>
      </c>
      <c r="AY1747" s="232" t="s">
        <v>267</v>
      </c>
    </row>
    <row r="1748" spans="2:51" s="13" customFormat="1" x14ac:dyDescent="0.2">
      <c r="B1748" s="212"/>
      <c r="C1748" s="213"/>
      <c r="D1748" s="208" t="s">
        <v>278</v>
      </c>
      <c r="E1748" s="214" t="s">
        <v>21</v>
      </c>
      <c r="F1748" s="215" t="s">
        <v>2230</v>
      </c>
      <c r="G1748" s="213"/>
      <c r="H1748" s="214" t="s">
        <v>21</v>
      </c>
      <c r="I1748" s="216"/>
      <c r="J1748" s="213"/>
      <c r="K1748" s="213"/>
      <c r="L1748" s="217"/>
      <c r="M1748" s="218"/>
      <c r="N1748" s="219"/>
      <c r="O1748" s="219"/>
      <c r="P1748" s="219"/>
      <c r="Q1748" s="219"/>
      <c r="R1748" s="219"/>
      <c r="S1748" s="219"/>
      <c r="T1748" s="220"/>
      <c r="AT1748" s="221" t="s">
        <v>278</v>
      </c>
      <c r="AU1748" s="221" t="s">
        <v>82</v>
      </c>
      <c r="AV1748" s="13" t="s">
        <v>80</v>
      </c>
      <c r="AW1748" s="13" t="s">
        <v>35</v>
      </c>
      <c r="AX1748" s="13" t="s">
        <v>73</v>
      </c>
      <c r="AY1748" s="221" t="s">
        <v>267</v>
      </c>
    </row>
    <row r="1749" spans="2:51" s="13" customFormat="1" x14ac:dyDescent="0.2">
      <c r="B1749" s="212"/>
      <c r="C1749" s="213"/>
      <c r="D1749" s="208" t="s">
        <v>278</v>
      </c>
      <c r="E1749" s="214" t="s">
        <v>21</v>
      </c>
      <c r="F1749" s="215" t="s">
        <v>1148</v>
      </c>
      <c r="G1749" s="213"/>
      <c r="H1749" s="214" t="s">
        <v>21</v>
      </c>
      <c r="I1749" s="216"/>
      <c r="J1749" s="213"/>
      <c r="K1749" s="213"/>
      <c r="L1749" s="217"/>
      <c r="M1749" s="218"/>
      <c r="N1749" s="219"/>
      <c r="O1749" s="219"/>
      <c r="P1749" s="219"/>
      <c r="Q1749" s="219"/>
      <c r="R1749" s="219"/>
      <c r="S1749" s="219"/>
      <c r="T1749" s="220"/>
      <c r="AT1749" s="221" t="s">
        <v>278</v>
      </c>
      <c r="AU1749" s="221" t="s">
        <v>82</v>
      </c>
      <c r="AV1749" s="13" t="s">
        <v>80</v>
      </c>
      <c r="AW1749" s="13" t="s">
        <v>35</v>
      </c>
      <c r="AX1749" s="13" t="s">
        <v>73</v>
      </c>
      <c r="AY1749" s="221" t="s">
        <v>267</v>
      </c>
    </row>
    <row r="1750" spans="2:51" s="14" customFormat="1" x14ac:dyDescent="0.2">
      <c r="B1750" s="222"/>
      <c r="C1750" s="223"/>
      <c r="D1750" s="208" t="s">
        <v>278</v>
      </c>
      <c r="E1750" s="224" t="s">
        <v>21</v>
      </c>
      <c r="F1750" s="225" t="s">
        <v>2231</v>
      </c>
      <c r="G1750" s="223"/>
      <c r="H1750" s="226">
        <v>16.079999999999998</v>
      </c>
      <c r="I1750" s="227"/>
      <c r="J1750" s="223"/>
      <c r="K1750" s="223"/>
      <c r="L1750" s="228"/>
      <c r="M1750" s="229"/>
      <c r="N1750" s="230"/>
      <c r="O1750" s="230"/>
      <c r="P1750" s="230"/>
      <c r="Q1750" s="230"/>
      <c r="R1750" s="230"/>
      <c r="S1750" s="230"/>
      <c r="T1750" s="231"/>
      <c r="AT1750" s="232" t="s">
        <v>278</v>
      </c>
      <c r="AU1750" s="232" t="s">
        <v>82</v>
      </c>
      <c r="AV1750" s="14" t="s">
        <v>82</v>
      </c>
      <c r="AW1750" s="14" t="s">
        <v>35</v>
      </c>
      <c r="AX1750" s="14" t="s">
        <v>73</v>
      </c>
      <c r="AY1750" s="232" t="s">
        <v>267</v>
      </c>
    </row>
    <row r="1751" spans="2:51" s="14" customFormat="1" x14ac:dyDescent="0.2">
      <c r="B1751" s="222"/>
      <c r="C1751" s="223"/>
      <c r="D1751" s="208" t="s">
        <v>278</v>
      </c>
      <c r="E1751" s="224" t="s">
        <v>21</v>
      </c>
      <c r="F1751" s="225" t="s">
        <v>2232</v>
      </c>
      <c r="G1751" s="223"/>
      <c r="H1751" s="226">
        <v>21.38</v>
      </c>
      <c r="I1751" s="227"/>
      <c r="J1751" s="223"/>
      <c r="K1751" s="223"/>
      <c r="L1751" s="228"/>
      <c r="M1751" s="229"/>
      <c r="N1751" s="230"/>
      <c r="O1751" s="230"/>
      <c r="P1751" s="230"/>
      <c r="Q1751" s="230"/>
      <c r="R1751" s="230"/>
      <c r="S1751" s="230"/>
      <c r="T1751" s="231"/>
      <c r="AT1751" s="232" t="s">
        <v>278</v>
      </c>
      <c r="AU1751" s="232" t="s">
        <v>82</v>
      </c>
      <c r="AV1751" s="14" t="s">
        <v>82</v>
      </c>
      <c r="AW1751" s="14" t="s">
        <v>35</v>
      </c>
      <c r="AX1751" s="14" t="s">
        <v>73</v>
      </c>
      <c r="AY1751" s="232" t="s">
        <v>267</v>
      </c>
    </row>
    <row r="1752" spans="2:51" s="13" customFormat="1" x14ac:dyDescent="0.2">
      <c r="B1752" s="212"/>
      <c r="C1752" s="213"/>
      <c r="D1752" s="208" t="s">
        <v>278</v>
      </c>
      <c r="E1752" s="214" t="s">
        <v>21</v>
      </c>
      <c r="F1752" s="215" t="s">
        <v>2233</v>
      </c>
      <c r="G1752" s="213"/>
      <c r="H1752" s="214" t="s">
        <v>21</v>
      </c>
      <c r="I1752" s="216"/>
      <c r="J1752" s="213"/>
      <c r="K1752" s="213"/>
      <c r="L1752" s="217"/>
      <c r="M1752" s="218"/>
      <c r="N1752" s="219"/>
      <c r="O1752" s="219"/>
      <c r="P1752" s="219"/>
      <c r="Q1752" s="219"/>
      <c r="R1752" s="219"/>
      <c r="S1752" s="219"/>
      <c r="T1752" s="220"/>
      <c r="AT1752" s="221" t="s">
        <v>278</v>
      </c>
      <c r="AU1752" s="221" t="s">
        <v>82</v>
      </c>
      <c r="AV1752" s="13" t="s">
        <v>80</v>
      </c>
      <c r="AW1752" s="13" t="s">
        <v>35</v>
      </c>
      <c r="AX1752" s="13" t="s">
        <v>73</v>
      </c>
      <c r="AY1752" s="221" t="s">
        <v>267</v>
      </c>
    </row>
    <row r="1753" spans="2:51" s="14" customFormat="1" x14ac:dyDescent="0.2">
      <c r="B1753" s="222"/>
      <c r="C1753" s="223"/>
      <c r="D1753" s="208" t="s">
        <v>278</v>
      </c>
      <c r="E1753" s="224" t="s">
        <v>21</v>
      </c>
      <c r="F1753" s="225" t="s">
        <v>2234</v>
      </c>
      <c r="G1753" s="223"/>
      <c r="H1753" s="226">
        <v>4.2</v>
      </c>
      <c r="I1753" s="227"/>
      <c r="J1753" s="223"/>
      <c r="K1753" s="223"/>
      <c r="L1753" s="228"/>
      <c r="M1753" s="229"/>
      <c r="N1753" s="230"/>
      <c r="O1753" s="230"/>
      <c r="P1753" s="230"/>
      <c r="Q1753" s="230"/>
      <c r="R1753" s="230"/>
      <c r="S1753" s="230"/>
      <c r="T1753" s="231"/>
      <c r="AT1753" s="232" t="s">
        <v>278</v>
      </c>
      <c r="AU1753" s="232" t="s">
        <v>82</v>
      </c>
      <c r="AV1753" s="14" t="s">
        <v>82</v>
      </c>
      <c r="AW1753" s="14" t="s">
        <v>35</v>
      </c>
      <c r="AX1753" s="14" t="s">
        <v>73</v>
      </c>
      <c r="AY1753" s="232" t="s">
        <v>267</v>
      </c>
    </row>
    <row r="1754" spans="2:51" s="15" customFormat="1" x14ac:dyDescent="0.2">
      <c r="B1754" s="233"/>
      <c r="C1754" s="234"/>
      <c r="D1754" s="208" t="s">
        <v>278</v>
      </c>
      <c r="E1754" s="235" t="s">
        <v>21</v>
      </c>
      <c r="F1754" s="236" t="s">
        <v>326</v>
      </c>
      <c r="G1754" s="234"/>
      <c r="H1754" s="237">
        <v>94.26</v>
      </c>
      <c r="I1754" s="238"/>
      <c r="J1754" s="234"/>
      <c r="K1754" s="234"/>
      <c r="L1754" s="239"/>
      <c r="M1754" s="240"/>
      <c r="N1754" s="241"/>
      <c r="O1754" s="241"/>
      <c r="P1754" s="241"/>
      <c r="Q1754" s="241"/>
      <c r="R1754" s="241"/>
      <c r="S1754" s="241"/>
      <c r="T1754" s="242"/>
      <c r="AT1754" s="243" t="s">
        <v>278</v>
      </c>
      <c r="AU1754" s="243" t="s">
        <v>82</v>
      </c>
      <c r="AV1754" s="15" t="s">
        <v>142</v>
      </c>
      <c r="AW1754" s="15" t="s">
        <v>35</v>
      </c>
      <c r="AX1754" s="15" t="s">
        <v>73</v>
      </c>
      <c r="AY1754" s="243" t="s">
        <v>267</v>
      </c>
    </row>
    <row r="1755" spans="2:51" s="13" customFormat="1" x14ac:dyDescent="0.2">
      <c r="B1755" s="212"/>
      <c r="C1755" s="213"/>
      <c r="D1755" s="208" t="s">
        <v>278</v>
      </c>
      <c r="E1755" s="214" t="s">
        <v>21</v>
      </c>
      <c r="F1755" s="215" t="s">
        <v>561</v>
      </c>
      <c r="G1755" s="213"/>
      <c r="H1755" s="214" t="s">
        <v>21</v>
      </c>
      <c r="I1755" s="216"/>
      <c r="J1755" s="213"/>
      <c r="K1755" s="213"/>
      <c r="L1755" s="217"/>
      <c r="M1755" s="218"/>
      <c r="N1755" s="219"/>
      <c r="O1755" s="219"/>
      <c r="P1755" s="219"/>
      <c r="Q1755" s="219"/>
      <c r="R1755" s="219"/>
      <c r="S1755" s="219"/>
      <c r="T1755" s="220"/>
      <c r="AT1755" s="221" t="s">
        <v>278</v>
      </c>
      <c r="AU1755" s="221" t="s">
        <v>82</v>
      </c>
      <c r="AV1755" s="13" t="s">
        <v>80</v>
      </c>
      <c r="AW1755" s="13" t="s">
        <v>35</v>
      </c>
      <c r="AX1755" s="13" t="s">
        <v>73</v>
      </c>
      <c r="AY1755" s="221" t="s">
        <v>267</v>
      </c>
    </row>
    <row r="1756" spans="2:51" s="13" customFormat="1" x14ac:dyDescent="0.2">
      <c r="B1756" s="212"/>
      <c r="C1756" s="213"/>
      <c r="D1756" s="208" t="s">
        <v>278</v>
      </c>
      <c r="E1756" s="214" t="s">
        <v>21</v>
      </c>
      <c r="F1756" s="215" t="s">
        <v>2195</v>
      </c>
      <c r="G1756" s="213"/>
      <c r="H1756" s="214" t="s">
        <v>21</v>
      </c>
      <c r="I1756" s="216"/>
      <c r="J1756" s="213"/>
      <c r="K1756" s="213"/>
      <c r="L1756" s="217"/>
      <c r="M1756" s="218"/>
      <c r="N1756" s="219"/>
      <c r="O1756" s="219"/>
      <c r="P1756" s="219"/>
      <c r="Q1756" s="219"/>
      <c r="R1756" s="219"/>
      <c r="S1756" s="219"/>
      <c r="T1756" s="220"/>
      <c r="AT1756" s="221" t="s">
        <v>278</v>
      </c>
      <c r="AU1756" s="221" t="s">
        <v>82</v>
      </c>
      <c r="AV1756" s="13" t="s">
        <v>80</v>
      </c>
      <c r="AW1756" s="13" t="s">
        <v>35</v>
      </c>
      <c r="AX1756" s="13" t="s">
        <v>73</v>
      </c>
      <c r="AY1756" s="221" t="s">
        <v>267</v>
      </c>
    </row>
    <row r="1757" spans="2:51" s="14" customFormat="1" x14ac:dyDescent="0.2">
      <c r="B1757" s="222"/>
      <c r="C1757" s="223"/>
      <c r="D1757" s="208" t="s">
        <v>278</v>
      </c>
      <c r="E1757" s="224" t="s">
        <v>21</v>
      </c>
      <c r="F1757" s="225" t="s">
        <v>2235</v>
      </c>
      <c r="G1757" s="223"/>
      <c r="H1757" s="226">
        <v>15</v>
      </c>
      <c r="I1757" s="227"/>
      <c r="J1757" s="223"/>
      <c r="K1757" s="223"/>
      <c r="L1757" s="228"/>
      <c r="M1757" s="229"/>
      <c r="N1757" s="230"/>
      <c r="O1757" s="230"/>
      <c r="P1757" s="230"/>
      <c r="Q1757" s="230"/>
      <c r="R1757" s="230"/>
      <c r="S1757" s="230"/>
      <c r="T1757" s="231"/>
      <c r="AT1757" s="232" t="s">
        <v>278</v>
      </c>
      <c r="AU1757" s="232" t="s">
        <v>82</v>
      </c>
      <c r="AV1757" s="14" t="s">
        <v>82</v>
      </c>
      <c r="AW1757" s="14" t="s">
        <v>35</v>
      </c>
      <c r="AX1757" s="14" t="s">
        <v>73</v>
      </c>
      <c r="AY1757" s="232" t="s">
        <v>267</v>
      </c>
    </row>
    <row r="1758" spans="2:51" s="14" customFormat="1" x14ac:dyDescent="0.2">
      <c r="B1758" s="222"/>
      <c r="C1758" s="223"/>
      <c r="D1758" s="208" t="s">
        <v>278</v>
      </c>
      <c r="E1758" s="224" t="s">
        <v>21</v>
      </c>
      <c r="F1758" s="225" t="s">
        <v>2236</v>
      </c>
      <c r="G1758" s="223"/>
      <c r="H1758" s="226">
        <v>18.55</v>
      </c>
      <c r="I1758" s="227"/>
      <c r="J1758" s="223"/>
      <c r="K1758" s="223"/>
      <c r="L1758" s="228"/>
      <c r="M1758" s="229"/>
      <c r="N1758" s="230"/>
      <c r="O1758" s="230"/>
      <c r="P1758" s="230"/>
      <c r="Q1758" s="230"/>
      <c r="R1758" s="230"/>
      <c r="S1758" s="230"/>
      <c r="T1758" s="231"/>
      <c r="AT1758" s="232" t="s">
        <v>278</v>
      </c>
      <c r="AU1758" s="232" t="s">
        <v>82</v>
      </c>
      <c r="AV1758" s="14" t="s">
        <v>82</v>
      </c>
      <c r="AW1758" s="14" t="s">
        <v>35</v>
      </c>
      <c r="AX1758" s="14" t="s">
        <v>73</v>
      </c>
      <c r="AY1758" s="232" t="s">
        <v>267</v>
      </c>
    </row>
    <row r="1759" spans="2:51" s="15" customFormat="1" x14ac:dyDescent="0.2">
      <c r="B1759" s="233"/>
      <c r="C1759" s="234"/>
      <c r="D1759" s="208" t="s">
        <v>278</v>
      </c>
      <c r="E1759" s="235" t="s">
        <v>21</v>
      </c>
      <c r="F1759" s="236" t="s">
        <v>326</v>
      </c>
      <c r="G1759" s="234"/>
      <c r="H1759" s="237">
        <v>33.549999999999997</v>
      </c>
      <c r="I1759" s="238"/>
      <c r="J1759" s="234"/>
      <c r="K1759" s="234"/>
      <c r="L1759" s="239"/>
      <c r="M1759" s="240"/>
      <c r="N1759" s="241"/>
      <c r="O1759" s="241"/>
      <c r="P1759" s="241"/>
      <c r="Q1759" s="241"/>
      <c r="R1759" s="241"/>
      <c r="S1759" s="241"/>
      <c r="T1759" s="242"/>
      <c r="AT1759" s="243" t="s">
        <v>278</v>
      </c>
      <c r="AU1759" s="243" t="s">
        <v>82</v>
      </c>
      <c r="AV1759" s="15" t="s">
        <v>142</v>
      </c>
      <c r="AW1759" s="15" t="s">
        <v>35</v>
      </c>
      <c r="AX1759" s="15" t="s">
        <v>73</v>
      </c>
      <c r="AY1759" s="243" t="s">
        <v>267</v>
      </c>
    </row>
    <row r="1760" spans="2:51" s="16" customFormat="1" x14ac:dyDescent="0.2">
      <c r="B1760" s="244"/>
      <c r="C1760" s="245"/>
      <c r="D1760" s="208" t="s">
        <v>278</v>
      </c>
      <c r="E1760" s="246" t="s">
        <v>21</v>
      </c>
      <c r="F1760" s="247" t="s">
        <v>355</v>
      </c>
      <c r="G1760" s="245"/>
      <c r="H1760" s="248">
        <v>127.81</v>
      </c>
      <c r="I1760" s="249"/>
      <c r="J1760" s="245"/>
      <c r="K1760" s="245"/>
      <c r="L1760" s="250"/>
      <c r="M1760" s="251"/>
      <c r="N1760" s="252"/>
      <c r="O1760" s="252"/>
      <c r="P1760" s="252"/>
      <c r="Q1760" s="252"/>
      <c r="R1760" s="252"/>
      <c r="S1760" s="252"/>
      <c r="T1760" s="253"/>
      <c r="AT1760" s="254" t="s">
        <v>278</v>
      </c>
      <c r="AU1760" s="254" t="s">
        <v>82</v>
      </c>
      <c r="AV1760" s="16" t="s">
        <v>274</v>
      </c>
      <c r="AW1760" s="16" t="s">
        <v>35</v>
      </c>
      <c r="AX1760" s="16" t="s">
        <v>80</v>
      </c>
      <c r="AY1760" s="254" t="s">
        <v>267</v>
      </c>
    </row>
    <row r="1761" spans="1:65" s="2" customFormat="1" ht="16.5" customHeight="1" x14ac:dyDescent="0.2">
      <c r="A1761" s="36"/>
      <c r="B1761" s="37"/>
      <c r="C1761" s="255" t="s">
        <v>2237</v>
      </c>
      <c r="D1761" s="255" t="s">
        <v>751</v>
      </c>
      <c r="E1761" s="256" t="s">
        <v>2238</v>
      </c>
      <c r="F1761" s="257" t="s">
        <v>2239</v>
      </c>
      <c r="G1761" s="258" t="s">
        <v>296</v>
      </c>
      <c r="H1761" s="259">
        <v>134.20099999999999</v>
      </c>
      <c r="I1761" s="260"/>
      <c r="J1761" s="261">
        <f>ROUND(I1761*H1761,2)</f>
        <v>0</v>
      </c>
      <c r="K1761" s="257" t="s">
        <v>273</v>
      </c>
      <c r="L1761" s="262"/>
      <c r="M1761" s="263" t="s">
        <v>21</v>
      </c>
      <c r="N1761" s="264" t="s">
        <v>44</v>
      </c>
      <c r="O1761" s="66"/>
      <c r="P1761" s="204">
        <f>O1761*H1761</f>
        <v>0</v>
      </c>
      <c r="Q1761" s="204">
        <v>2.9999999999999997E-4</v>
      </c>
      <c r="R1761" s="204">
        <f>Q1761*H1761</f>
        <v>4.0260299999999992E-2</v>
      </c>
      <c r="S1761" s="204">
        <v>0</v>
      </c>
      <c r="T1761" s="205">
        <f>S1761*H1761</f>
        <v>0</v>
      </c>
      <c r="U1761" s="36"/>
      <c r="V1761" s="36"/>
      <c r="W1761" s="36"/>
      <c r="X1761" s="36"/>
      <c r="Y1761" s="36"/>
      <c r="Z1761" s="36"/>
      <c r="AA1761" s="36"/>
      <c r="AB1761" s="36"/>
      <c r="AC1761" s="36"/>
      <c r="AD1761" s="36"/>
      <c r="AE1761" s="36"/>
      <c r="AR1761" s="206" t="s">
        <v>696</v>
      </c>
      <c r="AT1761" s="206" t="s">
        <v>751</v>
      </c>
      <c r="AU1761" s="206" t="s">
        <v>82</v>
      </c>
      <c r="AY1761" s="19" t="s">
        <v>267</v>
      </c>
      <c r="BE1761" s="207">
        <f>IF(N1761="základní",J1761,0)</f>
        <v>0</v>
      </c>
      <c r="BF1761" s="207">
        <f>IF(N1761="snížená",J1761,0)</f>
        <v>0</v>
      </c>
      <c r="BG1761" s="207">
        <f>IF(N1761="zákl. přenesená",J1761,0)</f>
        <v>0</v>
      </c>
      <c r="BH1761" s="207">
        <f>IF(N1761="sníž. přenesená",J1761,0)</f>
        <v>0</v>
      </c>
      <c r="BI1761" s="207">
        <f>IF(N1761="nulová",J1761,0)</f>
        <v>0</v>
      </c>
      <c r="BJ1761" s="19" t="s">
        <v>80</v>
      </c>
      <c r="BK1761" s="207">
        <f>ROUND(I1761*H1761,2)</f>
        <v>0</v>
      </c>
      <c r="BL1761" s="19" t="s">
        <v>441</v>
      </c>
      <c r="BM1761" s="206" t="s">
        <v>2240</v>
      </c>
    </row>
    <row r="1762" spans="1:65" s="13" customFormat="1" x14ac:dyDescent="0.2">
      <c r="B1762" s="212"/>
      <c r="C1762" s="213"/>
      <c r="D1762" s="208" t="s">
        <v>278</v>
      </c>
      <c r="E1762" s="214" t="s">
        <v>21</v>
      </c>
      <c r="F1762" s="215" t="s">
        <v>2241</v>
      </c>
      <c r="G1762" s="213"/>
      <c r="H1762" s="214" t="s">
        <v>21</v>
      </c>
      <c r="I1762" s="216"/>
      <c r="J1762" s="213"/>
      <c r="K1762" s="213"/>
      <c r="L1762" s="217"/>
      <c r="M1762" s="218"/>
      <c r="N1762" s="219"/>
      <c r="O1762" s="219"/>
      <c r="P1762" s="219"/>
      <c r="Q1762" s="219"/>
      <c r="R1762" s="219"/>
      <c r="S1762" s="219"/>
      <c r="T1762" s="220"/>
      <c r="AT1762" s="221" t="s">
        <v>278</v>
      </c>
      <c r="AU1762" s="221" t="s">
        <v>82</v>
      </c>
      <c r="AV1762" s="13" t="s">
        <v>80</v>
      </c>
      <c r="AW1762" s="13" t="s">
        <v>35</v>
      </c>
      <c r="AX1762" s="13" t="s">
        <v>73</v>
      </c>
      <c r="AY1762" s="221" t="s">
        <v>267</v>
      </c>
    </row>
    <row r="1763" spans="1:65" s="14" customFormat="1" x14ac:dyDescent="0.2">
      <c r="B1763" s="222"/>
      <c r="C1763" s="223"/>
      <c r="D1763" s="208" t="s">
        <v>278</v>
      </c>
      <c r="E1763" s="224" t="s">
        <v>21</v>
      </c>
      <c r="F1763" s="225" t="s">
        <v>2242</v>
      </c>
      <c r="G1763" s="223"/>
      <c r="H1763" s="226">
        <v>134.20099999999999</v>
      </c>
      <c r="I1763" s="227"/>
      <c r="J1763" s="223"/>
      <c r="K1763" s="223"/>
      <c r="L1763" s="228"/>
      <c r="M1763" s="229"/>
      <c r="N1763" s="230"/>
      <c r="O1763" s="230"/>
      <c r="P1763" s="230"/>
      <c r="Q1763" s="230"/>
      <c r="R1763" s="230"/>
      <c r="S1763" s="230"/>
      <c r="T1763" s="231"/>
      <c r="AT1763" s="232" t="s">
        <v>278</v>
      </c>
      <c r="AU1763" s="232" t="s">
        <v>82</v>
      </c>
      <c r="AV1763" s="14" t="s">
        <v>82</v>
      </c>
      <c r="AW1763" s="14" t="s">
        <v>35</v>
      </c>
      <c r="AX1763" s="14" t="s">
        <v>80</v>
      </c>
      <c r="AY1763" s="232" t="s">
        <v>267</v>
      </c>
    </row>
    <row r="1764" spans="1:65" s="2" customFormat="1" ht="16.5" customHeight="1" x14ac:dyDescent="0.2">
      <c r="A1764" s="36"/>
      <c r="B1764" s="37"/>
      <c r="C1764" s="195" t="s">
        <v>2243</v>
      </c>
      <c r="D1764" s="195" t="s">
        <v>269</v>
      </c>
      <c r="E1764" s="196" t="s">
        <v>2244</v>
      </c>
      <c r="F1764" s="197" t="s">
        <v>2245</v>
      </c>
      <c r="G1764" s="198" t="s">
        <v>296</v>
      </c>
      <c r="H1764" s="199">
        <v>127.81</v>
      </c>
      <c r="I1764" s="200"/>
      <c r="J1764" s="201">
        <f>ROUND(I1764*H1764,2)</f>
        <v>0</v>
      </c>
      <c r="K1764" s="197" t="s">
        <v>273</v>
      </c>
      <c r="L1764" s="41"/>
      <c r="M1764" s="202" t="s">
        <v>21</v>
      </c>
      <c r="N1764" s="203" t="s">
        <v>44</v>
      </c>
      <c r="O1764" s="66"/>
      <c r="P1764" s="204">
        <f>O1764*H1764</f>
        <v>0</v>
      </c>
      <c r="Q1764" s="204">
        <v>0</v>
      </c>
      <c r="R1764" s="204">
        <f>Q1764*H1764</f>
        <v>0</v>
      </c>
      <c r="S1764" s="204">
        <v>0</v>
      </c>
      <c r="T1764" s="205">
        <f>S1764*H1764</f>
        <v>0</v>
      </c>
      <c r="U1764" s="36"/>
      <c r="V1764" s="36"/>
      <c r="W1764" s="36"/>
      <c r="X1764" s="36"/>
      <c r="Y1764" s="36"/>
      <c r="Z1764" s="36"/>
      <c r="AA1764" s="36"/>
      <c r="AB1764" s="36"/>
      <c r="AC1764" s="36"/>
      <c r="AD1764" s="36"/>
      <c r="AE1764" s="36"/>
      <c r="AR1764" s="206" t="s">
        <v>441</v>
      </c>
      <c r="AT1764" s="206" t="s">
        <v>269</v>
      </c>
      <c r="AU1764" s="206" t="s">
        <v>82</v>
      </c>
      <c r="AY1764" s="19" t="s">
        <v>267</v>
      </c>
      <c r="BE1764" s="207">
        <f>IF(N1764="základní",J1764,0)</f>
        <v>0</v>
      </c>
      <c r="BF1764" s="207">
        <f>IF(N1764="snížená",J1764,0)</f>
        <v>0</v>
      </c>
      <c r="BG1764" s="207">
        <f>IF(N1764="zákl. přenesená",J1764,0)</f>
        <v>0</v>
      </c>
      <c r="BH1764" s="207">
        <f>IF(N1764="sníž. přenesená",J1764,0)</f>
        <v>0</v>
      </c>
      <c r="BI1764" s="207">
        <f>IF(N1764="nulová",J1764,0)</f>
        <v>0</v>
      </c>
      <c r="BJ1764" s="19" t="s">
        <v>80</v>
      </c>
      <c r="BK1764" s="207">
        <f>ROUND(I1764*H1764,2)</f>
        <v>0</v>
      </c>
      <c r="BL1764" s="19" t="s">
        <v>441</v>
      </c>
      <c r="BM1764" s="206" t="s">
        <v>2246</v>
      </c>
    </row>
    <row r="1765" spans="1:65" s="14" customFormat="1" x14ac:dyDescent="0.2">
      <c r="B1765" s="222"/>
      <c r="C1765" s="223"/>
      <c r="D1765" s="208" t="s">
        <v>278</v>
      </c>
      <c r="E1765" s="224" t="s">
        <v>21</v>
      </c>
      <c r="F1765" s="225" t="s">
        <v>2247</v>
      </c>
      <c r="G1765" s="223"/>
      <c r="H1765" s="226">
        <v>127.81</v>
      </c>
      <c r="I1765" s="227"/>
      <c r="J1765" s="223"/>
      <c r="K1765" s="223"/>
      <c r="L1765" s="228"/>
      <c r="M1765" s="229"/>
      <c r="N1765" s="230"/>
      <c r="O1765" s="230"/>
      <c r="P1765" s="230"/>
      <c r="Q1765" s="230"/>
      <c r="R1765" s="230"/>
      <c r="S1765" s="230"/>
      <c r="T1765" s="231"/>
      <c r="AT1765" s="232" t="s">
        <v>278</v>
      </c>
      <c r="AU1765" s="232" t="s">
        <v>82</v>
      </c>
      <c r="AV1765" s="14" t="s">
        <v>82</v>
      </c>
      <c r="AW1765" s="14" t="s">
        <v>35</v>
      </c>
      <c r="AX1765" s="14" t="s">
        <v>80</v>
      </c>
      <c r="AY1765" s="232" t="s">
        <v>267</v>
      </c>
    </row>
    <row r="1766" spans="1:65" s="2" customFormat="1" ht="21.75" customHeight="1" x14ac:dyDescent="0.2">
      <c r="A1766" s="36"/>
      <c r="B1766" s="37"/>
      <c r="C1766" s="195" t="s">
        <v>2248</v>
      </c>
      <c r="D1766" s="195" t="s">
        <v>269</v>
      </c>
      <c r="E1766" s="196" t="s">
        <v>2249</v>
      </c>
      <c r="F1766" s="197" t="s">
        <v>2250</v>
      </c>
      <c r="G1766" s="198" t="s">
        <v>395</v>
      </c>
      <c r="H1766" s="199">
        <v>0.76600000000000001</v>
      </c>
      <c r="I1766" s="200"/>
      <c r="J1766" s="201">
        <f>ROUND(I1766*H1766,2)</f>
        <v>0</v>
      </c>
      <c r="K1766" s="197" t="s">
        <v>273</v>
      </c>
      <c r="L1766" s="41"/>
      <c r="M1766" s="202" t="s">
        <v>21</v>
      </c>
      <c r="N1766" s="203" t="s">
        <v>44</v>
      </c>
      <c r="O1766" s="66"/>
      <c r="P1766" s="204">
        <f>O1766*H1766</f>
        <v>0</v>
      </c>
      <c r="Q1766" s="204">
        <v>0</v>
      </c>
      <c r="R1766" s="204">
        <f>Q1766*H1766</f>
        <v>0</v>
      </c>
      <c r="S1766" s="204">
        <v>0</v>
      </c>
      <c r="T1766" s="205">
        <f>S1766*H1766</f>
        <v>0</v>
      </c>
      <c r="U1766" s="36"/>
      <c r="V1766" s="36"/>
      <c r="W1766" s="36"/>
      <c r="X1766" s="36"/>
      <c r="Y1766" s="36"/>
      <c r="Z1766" s="36"/>
      <c r="AA1766" s="36"/>
      <c r="AB1766" s="36"/>
      <c r="AC1766" s="36"/>
      <c r="AD1766" s="36"/>
      <c r="AE1766" s="36"/>
      <c r="AR1766" s="206" t="s">
        <v>441</v>
      </c>
      <c r="AT1766" s="206" t="s">
        <v>269</v>
      </c>
      <c r="AU1766" s="206" t="s">
        <v>82</v>
      </c>
      <c r="AY1766" s="19" t="s">
        <v>267</v>
      </c>
      <c r="BE1766" s="207">
        <f>IF(N1766="základní",J1766,0)</f>
        <v>0</v>
      </c>
      <c r="BF1766" s="207">
        <f>IF(N1766="snížená",J1766,0)</f>
        <v>0</v>
      </c>
      <c r="BG1766" s="207">
        <f>IF(N1766="zákl. přenesená",J1766,0)</f>
        <v>0</v>
      </c>
      <c r="BH1766" s="207">
        <f>IF(N1766="sníž. přenesená",J1766,0)</f>
        <v>0</v>
      </c>
      <c r="BI1766" s="207">
        <f>IF(N1766="nulová",J1766,0)</f>
        <v>0</v>
      </c>
      <c r="BJ1766" s="19" t="s">
        <v>80</v>
      </c>
      <c r="BK1766" s="207">
        <f>ROUND(I1766*H1766,2)</f>
        <v>0</v>
      </c>
      <c r="BL1766" s="19" t="s">
        <v>441</v>
      </c>
      <c r="BM1766" s="206" t="s">
        <v>2251</v>
      </c>
    </row>
    <row r="1767" spans="1:65" s="2" customFormat="1" ht="78" x14ac:dyDescent="0.2">
      <c r="A1767" s="36"/>
      <c r="B1767" s="37"/>
      <c r="C1767" s="38"/>
      <c r="D1767" s="208" t="s">
        <v>276</v>
      </c>
      <c r="E1767" s="38"/>
      <c r="F1767" s="209" t="s">
        <v>2013</v>
      </c>
      <c r="G1767" s="38"/>
      <c r="H1767" s="38"/>
      <c r="I1767" s="118"/>
      <c r="J1767" s="38"/>
      <c r="K1767" s="38"/>
      <c r="L1767" s="41"/>
      <c r="M1767" s="210"/>
      <c r="N1767" s="211"/>
      <c r="O1767" s="66"/>
      <c r="P1767" s="66"/>
      <c r="Q1767" s="66"/>
      <c r="R1767" s="66"/>
      <c r="S1767" s="66"/>
      <c r="T1767" s="67"/>
      <c r="U1767" s="36"/>
      <c r="V1767" s="36"/>
      <c r="W1767" s="36"/>
      <c r="X1767" s="36"/>
      <c r="Y1767" s="36"/>
      <c r="Z1767" s="36"/>
      <c r="AA1767" s="36"/>
      <c r="AB1767" s="36"/>
      <c r="AC1767" s="36"/>
      <c r="AD1767" s="36"/>
      <c r="AE1767" s="36"/>
      <c r="AT1767" s="19" t="s">
        <v>276</v>
      </c>
      <c r="AU1767" s="19" t="s">
        <v>82</v>
      </c>
    </row>
    <row r="1768" spans="1:65" s="12" customFormat="1" ht="22.9" customHeight="1" x14ac:dyDescent="0.2">
      <c r="B1768" s="179"/>
      <c r="C1768" s="180"/>
      <c r="D1768" s="181" t="s">
        <v>72</v>
      </c>
      <c r="E1768" s="193" t="s">
        <v>2252</v>
      </c>
      <c r="F1768" s="193" t="s">
        <v>2253</v>
      </c>
      <c r="G1768" s="180"/>
      <c r="H1768" s="180"/>
      <c r="I1768" s="183"/>
      <c r="J1768" s="194">
        <f>BK1768</f>
        <v>0</v>
      </c>
      <c r="K1768" s="180"/>
      <c r="L1768" s="185"/>
      <c r="M1768" s="186"/>
      <c r="N1768" s="187"/>
      <c r="O1768" s="187"/>
      <c r="P1768" s="188">
        <f>SUM(P1769:P1812)</f>
        <v>0</v>
      </c>
      <c r="Q1768" s="187"/>
      <c r="R1768" s="188">
        <f>SUM(R1769:R1812)</f>
        <v>0.70596707000000003</v>
      </c>
      <c r="S1768" s="187"/>
      <c r="T1768" s="189">
        <f>SUM(T1769:T1812)</f>
        <v>0</v>
      </c>
      <c r="AR1768" s="190" t="s">
        <v>82</v>
      </c>
      <c r="AT1768" s="191" t="s">
        <v>72</v>
      </c>
      <c r="AU1768" s="191" t="s">
        <v>80</v>
      </c>
      <c r="AY1768" s="190" t="s">
        <v>267</v>
      </c>
      <c r="BK1768" s="192">
        <f>SUM(BK1769:BK1812)</f>
        <v>0</v>
      </c>
    </row>
    <row r="1769" spans="1:65" s="2" customFormat="1" ht="16.5" customHeight="1" x14ac:dyDescent="0.2">
      <c r="A1769" s="36"/>
      <c r="B1769" s="37"/>
      <c r="C1769" s="195" t="s">
        <v>2254</v>
      </c>
      <c r="D1769" s="195" t="s">
        <v>269</v>
      </c>
      <c r="E1769" s="196" t="s">
        <v>2255</v>
      </c>
      <c r="F1769" s="197" t="s">
        <v>2256</v>
      </c>
      <c r="G1769" s="198" t="s">
        <v>296</v>
      </c>
      <c r="H1769" s="199">
        <v>99.53</v>
      </c>
      <c r="I1769" s="200"/>
      <c r="J1769" s="201">
        <f>ROUND(I1769*H1769,2)</f>
        <v>0</v>
      </c>
      <c r="K1769" s="197" t="s">
        <v>273</v>
      </c>
      <c r="L1769" s="41"/>
      <c r="M1769" s="202" t="s">
        <v>21</v>
      </c>
      <c r="N1769" s="203" t="s">
        <v>44</v>
      </c>
      <c r="O1769" s="66"/>
      <c r="P1769" s="204">
        <f>O1769*H1769</f>
        <v>0</v>
      </c>
      <c r="Q1769" s="204">
        <v>3.6999999999999999E-4</v>
      </c>
      <c r="R1769" s="204">
        <f>Q1769*H1769</f>
        <v>3.6826100000000001E-2</v>
      </c>
      <c r="S1769" s="204">
        <v>0</v>
      </c>
      <c r="T1769" s="205">
        <f>S1769*H1769</f>
        <v>0</v>
      </c>
      <c r="U1769" s="36"/>
      <c r="V1769" s="36"/>
      <c r="W1769" s="36"/>
      <c r="X1769" s="36"/>
      <c r="Y1769" s="36"/>
      <c r="Z1769" s="36"/>
      <c r="AA1769" s="36"/>
      <c r="AB1769" s="36"/>
      <c r="AC1769" s="36"/>
      <c r="AD1769" s="36"/>
      <c r="AE1769" s="36"/>
      <c r="AR1769" s="206" t="s">
        <v>441</v>
      </c>
      <c r="AT1769" s="206" t="s">
        <v>269</v>
      </c>
      <c r="AU1769" s="206" t="s">
        <v>82</v>
      </c>
      <c r="AY1769" s="19" t="s">
        <v>267</v>
      </c>
      <c r="BE1769" s="207">
        <f>IF(N1769="základní",J1769,0)</f>
        <v>0</v>
      </c>
      <c r="BF1769" s="207">
        <f>IF(N1769="snížená",J1769,0)</f>
        <v>0</v>
      </c>
      <c r="BG1769" s="207">
        <f>IF(N1769="zákl. přenesená",J1769,0)</f>
        <v>0</v>
      </c>
      <c r="BH1769" s="207">
        <f>IF(N1769="sníž. přenesená",J1769,0)</f>
        <v>0</v>
      </c>
      <c r="BI1769" s="207">
        <f>IF(N1769="nulová",J1769,0)</f>
        <v>0</v>
      </c>
      <c r="BJ1769" s="19" t="s">
        <v>80</v>
      </c>
      <c r="BK1769" s="207">
        <f>ROUND(I1769*H1769,2)</f>
        <v>0</v>
      </c>
      <c r="BL1769" s="19" t="s">
        <v>441</v>
      </c>
      <c r="BM1769" s="206" t="s">
        <v>2257</v>
      </c>
    </row>
    <row r="1770" spans="1:65" s="2" customFormat="1" ht="39" x14ac:dyDescent="0.2">
      <c r="A1770" s="36"/>
      <c r="B1770" s="37"/>
      <c r="C1770" s="38"/>
      <c r="D1770" s="208" t="s">
        <v>276</v>
      </c>
      <c r="E1770" s="38"/>
      <c r="F1770" s="209" t="s">
        <v>2258</v>
      </c>
      <c r="G1770" s="38"/>
      <c r="H1770" s="38"/>
      <c r="I1770" s="118"/>
      <c r="J1770" s="38"/>
      <c r="K1770" s="38"/>
      <c r="L1770" s="41"/>
      <c r="M1770" s="210"/>
      <c r="N1770" s="211"/>
      <c r="O1770" s="66"/>
      <c r="P1770" s="66"/>
      <c r="Q1770" s="66"/>
      <c r="R1770" s="66"/>
      <c r="S1770" s="66"/>
      <c r="T1770" s="67"/>
      <c r="U1770" s="36"/>
      <c r="V1770" s="36"/>
      <c r="W1770" s="36"/>
      <c r="X1770" s="36"/>
      <c r="Y1770" s="36"/>
      <c r="Z1770" s="36"/>
      <c r="AA1770" s="36"/>
      <c r="AB1770" s="36"/>
      <c r="AC1770" s="36"/>
      <c r="AD1770" s="36"/>
      <c r="AE1770" s="36"/>
      <c r="AT1770" s="19" t="s">
        <v>276</v>
      </c>
      <c r="AU1770" s="19" t="s">
        <v>82</v>
      </c>
    </row>
    <row r="1771" spans="1:65" s="13" customFormat="1" x14ac:dyDescent="0.2">
      <c r="B1771" s="212"/>
      <c r="C1771" s="213"/>
      <c r="D1771" s="208" t="s">
        <v>278</v>
      </c>
      <c r="E1771" s="214" t="s">
        <v>21</v>
      </c>
      <c r="F1771" s="215" t="s">
        <v>2259</v>
      </c>
      <c r="G1771" s="213"/>
      <c r="H1771" s="214" t="s">
        <v>21</v>
      </c>
      <c r="I1771" s="216"/>
      <c r="J1771" s="213"/>
      <c r="K1771" s="213"/>
      <c r="L1771" s="217"/>
      <c r="M1771" s="218"/>
      <c r="N1771" s="219"/>
      <c r="O1771" s="219"/>
      <c r="P1771" s="219"/>
      <c r="Q1771" s="219"/>
      <c r="R1771" s="219"/>
      <c r="S1771" s="219"/>
      <c r="T1771" s="220"/>
      <c r="AT1771" s="221" t="s">
        <v>278</v>
      </c>
      <c r="AU1771" s="221" t="s">
        <v>82</v>
      </c>
      <c r="AV1771" s="13" t="s">
        <v>80</v>
      </c>
      <c r="AW1771" s="13" t="s">
        <v>35</v>
      </c>
      <c r="AX1771" s="13" t="s">
        <v>73</v>
      </c>
      <c r="AY1771" s="221" t="s">
        <v>267</v>
      </c>
    </row>
    <row r="1772" spans="1:65" s="13" customFormat="1" x14ac:dyDescent="0.2">
      <c r="B1772" s="212"/>
      <c r="C1772" s="213"/>
      <c r="D1772" s="208" t="s">
        <v>278</v>
      </c>
      <c r="E1772" s="214" t="s">
        <v>21</v>
      </c>
      <c r="F1772" s="215" t="s">
        <v>2260</v>
      </c>
      <c r="G1772" s="213"/>
      <c r="H1772" s="214" t="s">
        <v>21</v>
      </c>
      <c r="I1772" s="216"/>
      <c r="J1772" s="213"/>
      <c r="K1772" s="213"/>
      <c r="L1772" s="217"/>
      <c r="M1772" s="218"/>
      <c r="N1772" s="219"/>
      <c r="O1772" s="219"/>
      <c r="P1772" s="219"/>
      <c r="Q1772" s="219"/>
      <c r="R1772" s="219"/>
      <c r="S1772" s="219"/>
      <c r="T1772" s="220"/>
      <c r="AT1772" s="221" t="s">
        <v>278</v>
      </c>
      <c r="AU1772" s="221" t="s">
        <v>82</v>
      </c>
      <c r="AV1772" s="13" t="s">
        <v>80</v>
      </c>
      <c r="AW1772" s="13" t="s">
        <v>35</v>
      </c>
      <c r="AX1772" s="13" t="s">
        <v>73</v>
      </c>
      <c r="AY1772" s="221" t="s">
        <v>267</v>
      </c>
    </row>
    <row r="1773" spans="1:65" s="14" customFormat="1" x14ac:dyDescent="0.2">
      <c r="B1773" s="222"/>
      <c r="C1773" s="223"/>
      <c r="D1773" s="208" t="s">
        <v>278</v>
      </c>
      <c r="E1773" s="224" t="s">
        <v>21</v>
      </c>
      <c r="F1773" s="225" t="s">
        <v>2261</v>
      </c>
      <c r="G1773" s="223"/>
      <c r="H1773" s="226">
        <v>17.940000000000001</v>
      </c>
      <c r="I1773" s="227"/>
      <c r="J1773" s="223"/>
      <c r="K1773" s="223"/>
      <c r="L1773" s="228"/>
      <c r="M1773" s="229"/>
      <c r="N1773" s="230"/>
      <c r="O1773" s="230"/>
      <c r="P1773" s="230"/>
      <c r="Q1773" s="230"/>
      <c r="R1773" s="230"/>
      <c r="S1773" s="230"/>
      <c r="T1773" s="231"/>
      <c r="AT1773" s="232" t="s">
        <v>278</v>
      </c>
      <c r="AU1773" s="232" t="s">
        <v>82</v>
      </c>
      <c r="AV1773" s="14" t="s">
        <v>82</v>
      </c>
      <c r="AW1773" s="14" t="s">
        <v>35</v>
      </c>
      <c r="AX1773" s="14" t="s">
        <v>73</v>
      </c>
      <c r="AY1773" s="232" t="s">
        <v>267</v>
      </c>
    </row>
    <row r="1774" spans="1:65" s="14" customFormat="1" x14ac:dyDescent="0.2">
      <c r="B1774" s="222"/>
      <c r="C1774" s="223"/>
      <c r="D1774" s="208" t="s">
        <v>278</v>
      </c>
      <c r="E1774" s="224" t="s">
        <v>21</v>
      </c>
      <c r="F1774" s="225" t="s">
        <v>2262</v>
      </c>
      <c r="G1774" s="223"/>
      <c r="H1774" s="226">
        <v>13.14</v>
      </c>
      <c r="I1774" s="227"/>
      <c r="J1774" s="223"/>
      <c r="K1774" s="223"/>
      <c r="L1774" s="228"/>
      <c r="M1774" s="229"/>
      <c r="N1774" s="230"/>
      <c r="O1774" s="230"/>
      <c r="P1774" s="230"/>
      <c r="Q1774" s="230"/>
      <c r="R1774" s="230"/>
      <c r="S1774" s="230"/>
      <c r="T1774" s="231"/>
      <c r="AT1774" s="232" t="s">
        <v>278</v>
      </c>
      <c r="AU1774" s="232" t="s">
        <v>82</v>
      </c>
      <c r="AV1774" s="14" t="s">
        <v>82</v>
      </c>
      <c r="AW1774" s="14" t="s">
        <v>35</v>
      </c>
      <c r="AX1774" s="14" t="s">
        <v>73</v>
      </c>
      <c r="AY1774" s="232" t="s">
        <v>267</v>
      </c>
    </row>
    <row r="1775" spans="1:65" s="14" customFormat="1" x14ac:dyDescent="0.2">
      <c r="B1775" s="222"/>
      <c r="C1775" s="223"/>
      <c r="D1775" s="208" t="s">
        <v>278</v>
      </c>
      <c r="E1775" s="224" t="s">
        <v>21</v>
      </c>
      <c r="F1775" s="225" t="s">
        <v>2263</v>
      </c>
      <c r="G1775" s="223"/>
      <c r="H1775" s="226">
        <v>13.48</v>
      </c>
      <c r="I1775" s="227"/>
      <c r="J1775" s="223"/>
      <c r="K1775" s="223"/>
      <c r="L1775" s="228"/>
      <c r="M1775" s="229"/>
      <c r="N1775" s="230"/>
      <c r="O1775" s="230"/>
      <c r="P1775" s="230"/>
      <c r="Q1775" s="230"/>
      <c r="R1775" s="230"/>
      <c r="S1775" s="230"/>
      <c r="T1775" s="231"/>
      <c r="AT1775" s="232" t="s">
        <v>278</v>
      </c>
      <c r="AU1775" s="232" t="s">
        <v>82</v>
      </c>
      <c r="AV1775" s="14" t="s">
        <v>82</v>
      </c>
      <c r="AW1775" s="14" t="s">
        <v>35</v>
      </c>
      <c r="AX1775" s="14" t="s">
        <v>73</v>
      </c>
      <c r="AY1775" s="232" t="s">
        <v>267</v>
      </c>
    </row>
    <row r="1776" spans="1:65" s="14" customFormat="1" x14ac:dyDescent="0.2">
      <c r="B1776" s="222"/>
      <c r="C1776" s="223"/>
      <c r="D1776" s="208" t="s">
        <v>278</v>
      </c>
      <c r="E1776" s="224" t="s">
        <v>21</v>
      </c>
      <c r="F1776" s="225" t="s">
        <v>2264</v>
      </c>
      <c r="G1776" s="223"/>
      <c r="H1776" s="226">
        <v>17.940000000000001</v>
      </c>
      <c r="I1776" s="227"/>
      <c r="J1776" s="223"/>
      <c r="K1776" s="223"/>
      <c r="L1776" s="228"/>
      <c r="M1776" s="229"/>
      <c r="N1776" s="230"/>
      <c r="O1776" s="230"/>
      <c r="P1776" s="230"/>
      <c r="Q1776" s="230"/>
      <c r="R1776" s="230"/>
      <c r="S1776" s="230"/>
      <c r="T1776" s="231"/>
      <c r="AT1776" s="232" t="s">
        <v>278</v>
      </c>
      <c r="AU1776" s="232" t="s">
        <v>82</v>
      </c>
      <c r="AV1776" s="14" t="s">
        <v>82</v>
      </c>
      <c r="AW1776" s="14" t="s">
        <v>35</v>
      </c>
      <c r="AX1776" s="14" t="s">
        <v>73</v>
      </c>
      <c r="AY1776" s="232" t="s">
        <v>267</v>
      </c>
    </row>
    <row r="1777" spans="1:65" s="14" customFormat="1" x14ac:dyDescent="0.2">
      <c r="B1777" s="222"/>
      <c r="C1777" s="223"/>
      <c r="D1777" s="208" t="s">
        <v>278</v>
      </c>
      <c r="E1777" s="224" t="s">
        <v>21</v>
      </c>
      <c r="F1777" s="225" t="s">
        <v>2265</v>
      </c>
      <c r="G1777" s="223"/>
      <c r="H1777" s="226">
        <v>22.68</v>
      </c>
      <c r="I1777" s="227"/>
      <c r="J1777" s="223"/>
      <c r="K1777" s="223"/>
      <c r="L1777" s="228"/>
      <c r="M1777" s="229"/>
      <c r="N1777" s="230"/>
      <c r="O1777" s="230"/>
      <c r="P1777" s="230"/>
      <c r="Q1777" s="230"/>
      <c r="R1777" s="230"/>
      <c r="S1777" s="230"/>
      <c r="T1777" s="231"/>
      <c r="AT1777" s="232" t="s">
        <v>278</v>
      </c>
      <c r="AU1777" s="232" t="s">
        <v>82</v>
      </c>
      <c r="AV1777" s="14" t="s">
        <v>82</v>
      </c>
      <c r="AW1777" s="14" t="s">
        <v>35</v>
      </c>
      <c r="AX1777" s="14" t="s">
        <v>73</v>
      </c>
      <c r="AY1777" s="232" t="s">
        <v>267</v>
      </c>
    </row>
    <row r="1778" spans="1:65" s="13" customFormat="1" x14ac:dyDescent="0.2">
      <c r="B1778" s="212"/>
      <c r="C1778" s="213"/>
      <c r="D1778" s="208" t="s">
        <v>278</v>
      </c>
      <c r="E1778" s="214" t="s">
        <v>21</v>
      </c>
      <c r="F1778" s="215" t="s">
        <v>2266</v>
      </c>
      <c r="G1778" s="213"/>
      <c r="H1778" s="214" t="s">
        <v>21</v>
      </c>
      <c r="I1778" s="216"/>
      <c r="J1778" s="213"/>
      <c r="K1778" s="213"/>
      <c r="L1778" s="217"/>
      <c r="M1778" s="218"/>
      <c r="N1778" s="219"/>
      <c r="O1778" s="219"/>
      <c r="P1778" s="219"/>
      <c r="Q1778" s="219"/>
      <c r="R1778" s="219"/>
      <c r="S1778" s="219"/>
      <c r="T1778" s="220"/>
      <c r="AT1778" s="221" t="s">
        <v>278</v>
      </c>
      <c r="AU1778" s="221" t="s">
        <v>82</v>
      </c>
      <c r="AV1778" s="13" t="s">
        <v>80</v>
      </c>
      <c r="AW1778" s="13" t="s">
        <v>35</v>
      </c>
      <c r="AX1778" s="13" t="s">
        <v>73</v>
      </c>
      <c r="AY1778" s="221" t="s">
        <v>267</v>
      </c>
    </row>
    <row r="1779" spans="1:65" s="14" customFormat="1" x14ac:dyDescent="0.2">
      <c r="B1779" s="222"/>
      <c r="C1779" s="223"/>
      <c r="D1779" s="208" t="s">
        <v>278</v>
      </c>
      <c r="E1779" s="224" t="s">
        <v>21</v>
      </c>
      <c r="F1779" s="225" t="s">
        <v>2267</v>
      </c>
      <c r="G1779" s="223"/>
      <c r="H1779" s="226">
        <v>14.35</v>
      </c>
      <c r="I1779" s="227"/>
      <c r="J1779" s="223"/>
      <c r="K1779" s="223"/>
      <c r="L1779" s="228"/>
      <c r="M1779" s="229"/>
      <c r="N1779" s="230"/>
      <c r="O1779" s="230"/>
      <c r="P1779" s="230"/>
      <c r="Q1779" s="230"/>
      <c r="R1779" s="230"/>
      <c r="S1779" s="230"/>
      <c r="T1779" s="231"/>
      <c r="AT1779" s="232" t="s">
        <v>278</v>
      </c>
      <c r="AU1779" s="232" t="s">
        <v>82</v>
      </c>
      <c r="AV1779" s="14" t="s">
        <v>82</v>
      </c>
      <c r="AW1779" s="14" t="s">
        <v>35</v>
      </c>
      <c r="AX1779" s="14" t="s">
        <v>73</v>
      </c>
      <c r="AY1779" s="232" t="s">
        <v>267</v>
      </c>
    </row>
    <row r="1780" spans="1:65" s="16" customFormat="1" x14ac:dyDescent="0.2">
      <c r="B1780" s="244"/>
      <c r="C1780" s="245"/>
      <c r="D1780" s="208" t="s">
        <v>278</v>
      </c>
      <c r="E1780" s="246" t="s">
        <v>21</v>
      </c>
      <c r="F1780" s="247" t="s">
        <v>355</v>
      </c>
      <c r="G1780" s="245"/>
      <c r="H1780" s="248">
        <v>99.53</v>
      </c>
      <c r="I1780" s="249"/>
      <c r="J1780" s="245"/>
      <c r="K1780" s="245"/>
      <c r="L1780" s="250"/>
      <c r="M1780" s="251"/>
      <c r="N1780" s="252"/>
      <c r="O1780" s="252"/>
      <c r="P1780" s="252"/>
      <c r="Q1780" s="252"/>
      <c r="R1780" s="252"/>
      <c r="S1780" s="252"/>
      <c r="T1780" s="253"/>
      <c r="AT1780" s="254" t="s">
        <v>278</v>
      </c>
      <c r="AU1780" s="254" t="s">
        <v>82</v>
      </c>
      <c r="AV1780" s="16" t="s">
        <v>274</v>
      </c>
      <c r="AW1780" s="16" t="s">
        <v>35</v>
      </c>
      <c r="AX1780" s="16" t="s">
        <v>80</v>
      </c>
      <c r="AY1780" s="254" t="s">
        <v>267</v>
      </c>
    </row>
    <row r="1781" spans="1:65" s="2" customFormat="1" ht="16.5" customHeight="1" x14ac:dyDescent="0.2">
      <c r="A1781" s="36"/>
      <c r="B1781" s="37"/>
      <c r="C1781" s="195" t="s">
        <v>2268</v>
      </c>
      <c r="D1781" s="195" t="s">
        <v>269</v>
      </c>
      <c r="E1781" s="196" t="s">
        <v>2269</v>
      </c>
      <c r="F1781" s="197" t="s">
        <v>2270</v>
      </c>
      <c r="G1781" s="198" t="s">
        <v>272</v>
      </c>
      <c r="H1781" s="199">
        <v>110.235</v>
      </c>
      <c r="I1781" s="200"/>
      <c r="J1781" s="201">
        <f>ROUND(I1781*H1781,2)</f>
        <v>0</v>
      </c>
      <c r="K1781" s="197" t="s">
        <v>273</v>
      </c>
      <c r="L1781" s="41"/>
      <c r="M1781" s="202" t="s">
        <v>21</v>
      </c>
      <c r="N1781" s="203" t="s">
        <v>44</v>
      </c>
      <c r="O1781" s="66"/>
      <c r="P1781" s="204">
        <f>O1781*H1781</f>
        <v>0</v>
      </c>
      <c r="Q1781" s="204">
        <v>5.5000000000000003E-4</v>
      </c>
      <c r="R1781" s="204">
        <f>Q1781*H1781</f>
        <v>6.0629250000000003E-2</v>
      </c>
      <c r="S1781" s="204">
        <v>0</v>
      </c>
      <c r="T1781" s="205">
        <f>S1781*H1781</f>
        <v>0</v>
      </c>
      <c r="U1781" s="36"/>
      <c r="V1781" s="36"/>
      <c r="W1781" s="36"/>
      <c r="X1781" s="36"/>
      <c r="Y1781" s="36"/>
      <c r="Z1781" s="36"/>
      <c r="AA1781" s="36"/>
      <c r="AB1781" s="36"/>
      <c r="AC1781" s="36"/>
      <c r="AD1781" s="36"/>
      <c r="AE1781" s="36"/>
      <c r="AR1781" s="206" t="s">
        <v>441</v>
      </c>
      <c r="AT1781" s="206" t="s">
        <v>269</v>
      </c>
      <c r="AU1781" s="206" t="s">
        <v>82</v>
      </c>
      <c r="AY1781" s="19" t="s">
        <v>267</v>
      </c>
      <c r="BE1781" s="207">
        <f>IF(N1781="základní",J1781,0)</f>
        <v>0</v>
      </c>
      <c r="BF1781" s="207">
        <f>IF(N1781="snížená",J1781,0)</f>
        <v>0</v>
      </c>
      <c r="BG1781" s="207">
        <f>IF(N1781="zákl. přenesená",J1781,0)</f>
        <v>0</v>
      </c>
      <c r="BH1781" s="207">
        <f>IF(N1781="sníž. přenesená",J1781,0)</f>
        <v>0</v>
      </c>
      <c r="BI1781" s="207">
        <f>IF(N1781="nulová",J1781,0)</f>
        <v>0</v>
      </c>
      <c r="BJ1781" s="19" t="s">
        <v>80</v>
      </c>
      <c r="BK1781" s="207">
        <f>ROUND(I1781*H1781,2)</f>
        <v>0</v>
      </c>
      <c r="BL1781" s="19" t="s">
        <v>441</v>
      </c>
      <c r="BM1781" s="206" t="s">
        <v>2271</v>
      </c>
    </row>
    <row r="1782" spans="1:65" s="13" customFormat="1" x14ac:dyDescent="0.2">
      <c r="B1782" s="212"/>
      <c r="C1782" s="213"/>
      <c r="D1782" s="208" t="s">
        <v>278</v>
      </c>
      <c r="E1782" s="214" t="s">
        <v>21</v>
      </c>
      <c r="F1782" s="215" t="s">
        <v>1375</v>
      </c>
      <c r="G1782" s="213"/>
      <c r="H1782" s="214" t="s">
        <v>21</v>
      </c>
      <c r="I1782" s="216"/>
      <c r="J1782" s="213"/>
      <c r="K1782" s="213"/>
      <c r="L1782" s="217"/>
      <c r="M1782" s="218"/>
      <c r="N1782" s="219"/>
      <c r="O1782" s="219"/>
      <c r="P1782" s="219"/>
      <c r="Q1782" s="219"/>
      <c r="R1782" s="219"/>
      <c r="S1782" s="219"/>
      <c r="T1782" s="220"/>
      <c r="AT1782" s="221" t="s">
        <v>278</v>
      </c>
      <c r="AU1782" s="221" t="s">
        <v>82</v>
      </c>
      <c r="AV1782" s="13" t="s">
        <v>80</v>
      </c>
      <c r="AW1782" s="13" t="s">
        <v>35</v>
      </c>
      <c r="AX1782" s="13" t="s">
        <v>73</v>
      </c>
      <c r="AY1782" s="221" t="s">
        <v>267</v>
      </c>
    </row>
    <row r="1783" spans="1:65" s="13" customFormat="1" x14ac:dyDescent="0.2">
      <c r="B1783" s="212"/>
      <c r="C1783" s="213"/>
      <c r="D1783" s="208" t="s">
        <v>278</v>
      </c>
      <c r="E1783" s="214" t="s">
        <v>21</v>
      </c>
      <c r="F1783" s="215" t="s">
        <v>2272</v>
      </c>
      <c r="G1783" s="213"/>
      <c r="H1783" s="214" t="s">
        <v>21</v>
      </c>
      <c r="I1783" s="216"/>
      <c r="J1783" s="213"/>
      <c r="K1783" s="213"/>
      <c r="L1783" s="217"/>
      <c r="M1783" s="218"/>
      <c r="N1783" s="219"/>
      <c r="O1783" s="219"/>
      <c r="P1783" s="219"/>
      <c r="Q1783" s="219"/>
      <c r="R1783" s="219"/>
      <c r="S1783" s="219"/>
      <c r="T1783" s="220"/>
      <c r="AT1783" s="221" t="s">
        <v>278</v>
      </c>
      <c r="AU1783" s="221" t="s">
        <v>82</v>
      </c>
      <c r="AV1783" s="13" t="s">
        <v>80</v>
      </c>
      <c r="AW1783" s="13" t="s">
        <v>35</v>
      </c>
      <c r="AX1783" s="13" t="s">
        <v>73</v>
      </c>
      <c r="AY1783" s="221" t="s">
        <v>267</v>
      </c>
    </row>
    <row r="1784" spans="1:65" s="14" customFormat="1" x14ac:dyDescent="0.2">
      <c r="B1784" s="222"/>
      <c r="C1784" s="223"/>
      <c r="D1784" s="208" t="s">
        <v>278</v>
      </c>
      <c r="E1784" s="224" t="s">
        <v>21</v>
      </c>
      <c r="F1784" s="225" t="s">
        <v>175</v>
      </c>
      <c r="G1784" s="223"/>
      <c r="H1784" s="226">
        <v>3.6749999999999998</v>
      </c>
      <c r="I1784" s="227"/>
      <c r="J1784" s="223"/>
      <c r="K1784" s="223"/>
      <c r="L1784" s="228"/>
      <c r="M1784" s="229"/>
      <c r="N1784" s="230"/>
      <c r="O1784" s="230"/>
      <c r="P1784" s="230"/>
      <c r="Q1784" s="230"/>
      <c r="R1784" s="230"/>
      <c r="S1784" s="230"/>
      <c r="T1784" s="231"/>
      <c r="AT1784" s="232" t="s">
        <v>278</v>
      </c>
      <c r="AU1784" s="232" t="s">
        <v>82</v>
      </c>
      <c r="AV1784" s="14" t="s">
        <v>82</v>
      </c>
      <c r="AW1784" s="14" t="s">
        <v>35</v>
      </c>
      <c r="AX1784" s="14" t="s">
        <v>73</v>
      </c>
      <c r="AY1784" s="232" t="s">
        <v>267</v>
      </c>
    </row>
    <row r="1785" spans="1:65" s="14" customFormat="1" x14ac:dyDescent="0.2">
      <c r="B1785" s="222"/>
      <c r="C1785" s="223"/>
      <c r="D1785" s="208" t="s">
        <v>278</v>
      </c>
      <c r="E1785" s="224" t="s">
        <v>21</v>
      </c>
      <c r="F1785" s="225" t="s">
        <v>172</v>
      </c>
      <c r="G1785" s="223"/>
      <c r="H1785" s="226">
        <v>96.61</v>
      </c>
      <c r="I1785" s="227"/>
      <c r="J1785" s="223"/>
      <c r="K1785" s="223"/>
      <c r="L1785" s="228"/>
      <c r="M1785" s="229"/>
      <c r="N1785" s="230"/>
      <c r="O1785" s="230"/>
      <c r="P1785" s="230"/>
      <c r="Q1785" s="230"/>
      <c r="R1785" s="230"/>
      <c r="S1785" s="230"/>
      <c r="T1785" s="231"/>
      <c r="AT1785" s="232" t="s">
        <v>278</v>
      </c>
      <c r="AU1785" s="232" t="s">
        <v>82</v>
      </c>
      <c r="AV1785" s="14" t="s">
        <v>82</v>
      </c>
      <c r="AW1785" s="14" t="s">
        <v>35</v>
      </c>
      <c r="AX1785" s="14" t="s">
        <v>73</v>
      </c>
      <c r="AY1785" s="232" t="s">
        <v>267</v>
      </c>
    </row>
    <row r="1786" spans="1:65" s="13" customFormat="1" x14ac:dyDescent="0.2">
      <c r="B1786" s="212"/>
      <c r="C1786" s="213"/>
      <c r="D1786" s="208" t="s">
        <v>278</v>
      </c>
      <c r="E1786" s="214" t="s">
        <v>21</v>
      </c>
      <c r="F1786" s="215" t="s">
        <v>2273</v>
      </c>
      <c r="G1786" s="213"/>
      <c r="H1786" s="214" t="s">
        <v>21</v>
      </c>
      <c r="I1786" s="216"/>
      <c r="J1786" s="213"/>
      <c r="K1786" s="213"/>
      <c r="L1786" s="217"/>
      <c r="M1786" s="218"/>
      <c r="N1786" s="219"/>
      <c r="O1786" s="219"/>
      <c r="P1786" s="219"/>
      <c r="Q1786" s="219"/>
      <c r="R1786" s="219"/>
      <c r="S1786" s="219"/>
      <c r="T1786" s="220"/>
      <c r="AT1786" s="221" t="s">
        <v>278</v>
      </c>
      <c r="AU1786" s="221" t="s">
        <v>82</v>
      </c>
      <c r="AV1786" s="13" t="s">
        <v>80</v>
      </c>
      <c r="AW1786" s="13" t="s">
        <v>35</v>
      </c>
      <c r="AX1786" s="13" t="s">
        <v>73</v>
      </c>
      <c r="AY1786" s="221" t="s">
        <v>267</v>
      </c>
    </row>
    <row r="1787" spans="1:65" s="14" customFormat="1" x14ac:dyDescent="0.2">
      <c r="B1787" s="222"/>
      <c r="C1787" s="223"/>
      <c r="D1787" s="208" t="s">
        <v>278</v>
      </c>
      <c r="E1787" s="224" t="s">
        <v>21</v>
      </c>
      <c r="F1787" s="225" t="s">
        <v>2274</v>
      </c>
      <c r="G1787" s="223"/>
      <c r="H1787" s="226">
        <v>9.9499999999999993</v>
      </c>
      <c r="I1787" s="227"/>
      <c r="J1787" s="223"/>
      <c r="K1787" s="223"/>
      <c r="L1787" s="228"/>
      <c r="M1787" s="229"/>
      <c r="N1787" s="230"/>
      <c r="O1787" s="230"/>
      <c r="P1787" s="230"/>
      <c r="Q1787" s="230"/>
      <c r="R1787" s="230"/>
      <c r="S1787" s="230"/>
      <c r="T1787" s="231"/>
      <c r="AT1787" s="232" t="s">
        <v>278</v>
      </c>
      <c r="AU1787" s="232" t="s">
        <v>82</v>
      </c>
      <c r="AV1787" s="14" t="s">
        <v>82</v>
      </c>
      <c r="AW1787" s="14" t="s">
        <v>35</v>
      </c>
      <c r="AX1787" s="14" t="s">
        <v>73</v>
      </c>
      <c r="AY1787" s="232" t="s">
        <v>267</v>
      </c>
    </row>
    <row r="1788" spans="1:65" s="16" customFormat="1" x14ac:dyDescent="0.2">
      <c r="B1788" s="244"/>
      <c r="C1788" s="245"/>
      <c r="D1788" s="208" t="s">
        <v>278</v>
      </c>
      <c r="E1788" s="246" t="s">
        <v>21</v>
      </c>
      <c r="F1788" s="247" t="s">
        <v>355</v>
      </c>
      <c r="G1788" s="245"/>
      <c r="H1788" s="248">
        <v>110.235</v>
      </c>
      <c r="I1788" s="249"/>
      <c r="J1788" s="245"/>
      <c r="K1788" s="245"/>
      <c r="L1788" s="250"/>
      <c r="M1788" s="251"/>
      <c r="N1788" s="252"/>
      <c r="O1788" s="252"/>
      <c r="P1788" s="252"/>
      <c r="Q1788" s="252"/>
      <c r="R1788" s="252"/>
      <c r="S1788" s="252"/>
      <c r="T1788" s="253"/>
      <c r="AT1788" s="254" t="s">
        <v>278</v>
      </c>
      <c r="AU1788" s="254" t="s">
        <v>82</v>
      </c>
      <c r="AV1788" s="16" t="s">
        <v>274</v>
      </c>
      <c r="AW1788" s="16" t="s">
        <v>35</v>
      </c>
      <c r="AX1788" s="16" t="s">
        <v>80</v>
      </c>
      <c r="AY1788" s="254" t="s">
        <v>267</v>
      </c>
    </row>
    <row r="1789" spans="1:65" s="2" customFormat="1" ht="16.5" customHeight="1" x14ac:dyDescent="0.2">
      <c r="A1789" s="36"/>
      <c r="B1789" s="37"/>
      <c r="C1789" s="195" t="s">
        <v>2275</v>
      </c>
      <c r="D1789" s="195" t="s">
        <v>269</v>
      </c>
      <c r="E1789" s="196" t="s">
        <v>2276</v>
      </c>
      <c r="F1789" s="197" t="s">
        <v>2277</v>
      </c>
      <c r="G1789" s="198" t="s">
        <v>272</v>
      </c>
      <c r="H1789" s="199">
        <v>10.8</v>
      </c>
      <c r="I1789" s="200"/>
      <c r="J1789" s="201">
        <f>ROUND(I1789*H1789,2)</f>
        <v>0</v>
      </c>
      <c r="K1789" s="197" t="s">
        <v>273</v>
      </c>
      <c r="L1789" s="41"/>
      <c r="M1789" s="202" t="s">
        <v>21</v>
      </c>
      <c r="N1789" s="203" t="s">
        <v>44</v>
      </c>
      <c r="O1789" s="66"/>
      <c r="P1789" s="204">
        <f>O1789*H1789</f>
        <v>0</v>
      </c>
      <c r="Q1789" s="204">
        <v>5.8E-4</v>
      </c>
      <c r="R1789" s="204">
        <f>Q1789*H1789</f>
        <v>6.2640000000000005E-3</v>
      </c>
      <c r="S1789" s="204">
        <v>0</v>
      </c>
      <c r="T1789" s="205">
        <f>S1789*H1789</f>
        <v>0</v>
      </c>
      <c r="U1789" s="36"/>
      <c r="V1789" s="36"/>
      <c r="W1789" s="36"/>
      <c r="X1789" s="36"/>
      <c r="Y1789" s="36"/>
      <c r="Z1789" s="36"/>
      <c r="AA1789" s="36"/>
      <c r="AB1789" s="36"/>
      <c r="AC1789" s="36"/>
      <c r="AD1789" s="36"/>
      <c r="AE1789" s="36"/>
      <c r="AR1789" s="206" t="s">
        <v>441</v>
      </c>
      <c r="AT1789" s="206" t="s">
        <v>269</v>
      </c>
      <c r="AU1789" s="206" t="s">
        <v>82</v>
      </c>
      <c r="AY1789" s="19" t="s">
        <v>267</v>
      </c>
      <c r="BE1789" s="207">
        <f>IF(N1789="základní",J1789,0)</f>
        <v>0</v>
      </c>
      <c r="BF1789" s="207">
        <f>IF(N1789="snížená",J1789,0)</f>
        <v>0</v>
      </c>
      <c r="BG1789" s="207">
        <f>IF(N1789="zákl. přenesená",J1789,0)</f>
        <v>0</v>
      </c>
      <c r="BH1789" s="207">
        <f>IF(N1789="sníž. přenesená",J1789,0)</f>
        <v>0</v>
      </c>
      <c r="BI1789" s="207">
        <f>IF(N1789="nulová",J1789,0)</f>
        <v>0</v>
      </c>
      <c r="BJ1789" s="19" t="s">
        <v>80</v>
      </c>
      <c r="BK1789" s="207">
        <f>ROUND(I1789*H1789,2)</f>
        <v>0</v>
      </c>
      <c r="BL1789" s="19" t="s">
        <v>441</v>
      </c>
      <c r="BM1789" s="206" t="s">
        <v>2278</v>
      </c>
    </row>
    <row r="1790" spans="1:65" s="13" customFormat="1" x14ac:dyDescent="0.2">
      <c r="B1790" s="212"/>
      <c r="C1790" s="213"/>
      <c r="D1790" s="208" t="s">
        <v>278</v>
      </c>
      <c r="E1790" s="214" t="s">
        <v>21</v>
      </c>
      <c r="F1790" s="215" t="s">
        <v>1375</v>
      </c>
      <c r="G1790" s="213"/>
      <c r="H1790" s="214" t="s">
        <v>21</v>
      </c>
      <c r="I1790" s="216"/>
      <c r="J1790" s="213"/>
      <c r="K1790" s="213"/>
      <c r="L1790" s="217"/>
      <c r="M1790" s="218"/>
      <c r="N1790" s="219"/>
      <c r="O1790" s="219"/>
      <c r="P1790" s="219"/>
      <c r="Q1790" s="219"/>
      <c r="R1790" s="219"/>
      <c r="S1790" s="219"/>
      <c r="T1790" s="220"/>
      <c r="AT1790" s="221" t="s">
        <v>278</v>
      </c>
      <c r="AU1790" s="221" t="s">
        <v>82</v>
      </c>
      <c r="AV1790" s="13" t="s">
        <v>80</v>
      </c>
      <c r="AW1790" s="13" t="s">
        <v>35</v>
      </c>
      <c r="AX1790" s="13" t="s">
        <v>73</v>
      </c>
      <c r="AY1790" s="221" t="s">
        <v>267</v>
      </c>
    </row>
    <row r="1791" spans="1:65" s="13" customFormat="1" x14ac:dyDescent="0.2">
      <c r="B1791" s="212"/>
      <c r="C1791" s="213"/>
      <c r="D1791" s="208" t="s">
        <v>278</v>
      </c>
      <c r="E1791" s="214" t="s">
        <v>21</v>
      </c>
      <c r="F1791" s="215" t="s">
        <v>2272</v>
      </c>
      <c r="G1791" s="213"/>
      <c r="H1791" s="214" t="s">
        <v>21</v>
      </c>
      <c r="I1791" s="216"/>
      <c r="J1791" s="213"/>
      <c r="K1791" s="213"/>
      <c r="L1791" s="217"/>
      <c r="M1791" s="218"/>
      <c r="N1791" s="219"/>
      <c r="O1791" s="219"/>
      <c r="P1791" s="219"/>
      <c r="Q1791" s="219"/>
      <c r="R1791" s="219"/>
      <c r="S1791" s="219"/>
      <c r="T1791" s="220"/>
      <c r="AT1791" s="221" t="s">
        <v>278</v>
      </c>
      <c r="AU1791" s="221" t="s">
        <v>82</v>
      </c>
      <c r="AV1791" s="13" t="s">
        <v>80</v>
      </c>
      <c r="AW1791" s="13" t="s">
        <v>35</v>
      </c>
      <c r="AX1791" s="13" t="s">
        <v>73</v>
      </c>
      <c r="AY1791" s="221" t="s">
        <v>267</v>
      </c>
    </row>
    <row r="1792" spans="1:65" s="14" customFormat="1" x14ac:dyDescent="0.2">
      <c r="B1792" s="222"/>
      <c r="C1792" s="223"/>
      <c r="D1792" s="208" t="s">
        <v>278</v>
      </c>
      <c r="E1792" s="224" t="s">
        <v>21</v>
      </c>
      <c r="F1792" s="225" t="s">
        <v>178</v>
      </c>
      <c r="G1792" s="223"/>
      <c r="H1792" s="226">
        <v>10.8</v>
      </c>
      <c r="I1792" s="227"/>
      <c r="J1792" s="223"/>
      <c r="K1792" s="223"/>
      <c r="L1792" s="228"/>
      <c r="M1792" s="229"/>
      <c r="N1792" s="230"/>
      <c r="O1792" s="230"/>
      <c r="P1792" s="230"/>
      <c r="Q1792" s="230"/>
      <c r="R1792" s="230"/>
      <c r="S1792" s="230"/>
      <c r="T1792" s="231"/>
      <c r="AT1792" s="232" t="s">
        <v>278</v>
      </c>
      <c r="AU1792" s="232" t="s">
        <v>82</v>
      </c>
      <c r="AV1792" s="14" t="s">
        <v>82</v>
      </c>
      <c r="AW1792" s="14" t="s">
        <v>35</v>
      </c>
      <c r="AX1792" s="14" t="s">
        <v>80</v>
      </c>
      <c r="AY1792" s="232" t="s">
        <v>267</v>
      </c>
    </row>
    <row r="1793" spans="1:65" s="2" customFormat="1" ht="16.5" customHeight="1" x14ac:dyDescent="0.2">
      <c r="A1793" s="36"/>
      <c r="B1793" s="37"/>
      <c r="C1793" s="195" t="s">
        <v>2279</v>
      </c>
      <c r="D1793" s="195" t="s">
        <v>269</v>
      </c>
      <c r="E1793" s="196" t="s">
        <v>2280</v>
      </c>
      <c r="F1793" s="197" t="s">
        <v>2281</v>
      </c>
      <c r="G1793" s="198" t="s">
        <v>272</v>
      </c>
      <c r="H1793" s="199">
        <v>111.08499999999999</v>
      </c>
      <c r="I1793" s="200"/>
      <c r="J1793" s="201">
        <f>ROUND(I1793*H1793,2)</f>
        <v>0</v>
      </c>
      <c r="K1793" s="197" t="s">
        <v>273</v>
      </c>
      <c r="L1793" s="41"/>
      <c r="M1793" s="202" t="s">
        <v>21</v>
      </c>
      <c r="N1793" s="203" t="s">
        <v>44</v>
      </c>
      <c r="O1793" s="66"/>
      <c r="P1793" s="204">
        <f>O1793*H1793</f>
        <v>0</v>
      </c>
      <c r="Q1793" s="204">
        <v>5.4000000000000003E-3</v>
      </c>
      <c r="R1793" s="204">
        <f>Q1793*H1793</f>
        <v>0.59985900000000003</v>
      </c>
      <c r="S1793" s="204">
        <v>0</v>
      </c>
      <c r="T1793" s="205">
        <f>S1793*H1793</f>
        <v>0</v>
      </c>
      <c r="U1793" s="36"/>
      <c r="V1793" s="36"/>
      <c r="W1793" s="36"/>
      <c r="X1793" s="36"/>
      <c r="Y1793" s="36"/>
      <c r="Z1793" s="36"/>
      <c r="AA1793" s="36"/>
      <c r="AB1793" s="36"/>
      <c r="AC1793" s="36"/>
      <c r="AD1793" s="36"/>
      <c r="AE1793" s="36"/>
      <c r="AR1793" s="206" t="s">
        <v>441</v>
      </c>
      <c r="AT1793" s="206" t="s">
        <v>269</v>
      </c>
      <c r="AU1793" s="206" t="s">
        <v>82</v>
      </c>
      <c r="AY1793" s="19" t="s">
        <v>267</v>
      </c>
      <c r="BE1793" s="207">
        <f>IF(N1793="základní",J1793,0)</f>
        <v>0</v>
      </c>
      <c r="BF1793" s="207">
        <f>IF(N1793="snížená",J1793,0)</f>
        <v>0</v>
      </c>
      <c r="BG1793" s="207">
        <f>IF(N1793="zákl. přenesená",J1793,0)</f>
        <v>0</v>
      </c>
      <c r="BH1793" s="207">
        <f>IF(N1793="sníž. přenesená",J1793,0)</f>
        <v>0</v>
      </c>
      <c r="BI1793" s="207">
        <f>IF(N1793="nulová",J1793,0)</f>
        <v>0</v>
      </c>
      <c r="BJ1793" s="19" t="s">
        <v>80</v>
      </c>
      <c r="BK1793" s="207">
        <f>ROUND(I1793*H1793,2)</f>
        <v>0</v>
      </c>
      <c r="BL1793" s="19" t="s">
        <v>441</v>
      </c>
      <c r="BM1793" s="206" t="s">
        <v>2282</v>
      </c>
    </row>
    <row r="1794" spans="1:65" s="13" customFormat="1" x14ac:dyDescent="0.2">
      <c r="B1794" s="212"/>
      <c r="C1794" s="213"/>
      <c r="D1794" s="208" t="s">
        <v>278</v>
      </c>
      <c r="E1794" s="214" t="s">
        <v>21</v>
      </c>
      <c r="F1794" s="215" t="s">
        <v>2283</v>
      </c>
      <c r="G1794" s="213"/>
      <c r="H1794" s="214" t="s">
        <v>21</v>
      </c>
      <c r="I1794" s="216"/>
      <c r="J1794" s="213"/>
      <c r="K1794" s="213"/>
      <c r="L1794" s="217"/>
      <c r="M1794" s="218"/>
      <c r="N1794" s="219"/>
      <c r="O1794" s="219"/>
      <c r="P1794" s="219"/>
      <c r="Q1794" s="219"/>
      <c r="R1794" s="219"/>
      <c r="S1794" s="219"/>
      <c r="T1794" s="220"/>
      <c r="AT1794" s="221" t="s">
        <v>278</v>
      </c>
      <c r="AU1794" s="221" t="s">
        <v>82</v>
      </c>
      <c r="AV1794" s="13" t="s">
        <v>80</v>
      </c>
      <c r="AW1794" s="13" t="s">
        <v>35</v>
      </c>
      <c r="AX1794" s="13" t="s">
        <v>73</v>
      </c>
      <c r="AY1794" s="221" t="s">
        <v>267</v>
      </c>
    </row>
    <row r="1795" spans="1:65" s="13" customFormat="1" x14ac:dyDescent="0.2">
      <c r="B1795" s="212"/>
      <c r="C1795" s="213"/>
      <c r="D1795" s="208" t="s">
        <v>278</v>
      </c>
      <c r="E1795" s="214" t="s">
        <v>21</v>
      </c>
      <c r="F1795" s="215" t="s">
        <v>2284</v>
      </c>
      <c r="G1795" s="213"/>
      <c r="H1795" s="214" t="s">
        <v>21</v>
      </c>
      <c r="I1795" s="216"/>
      <c r="J1795" s="213"/>
      <c r="K1795" s="213"/>
      <c r="L1795" s="217"/>
      <c r="M1795" s="218"/>
      <c r="N1795" s="219"/>
      <c r="O1795" s="219"/>
      <c r="P1795" s="219"/>
      <c r="Q1795" s="219"/>
      <c r="R1795" s="219"/>
      <c r="S1795" s="219"/>
      <c r="T1795" s="220"/>
      <c r="AT1795" s="221" t="s">
        <v>278</v>
      </c>
      <c r="AU1795" s="221" t="s">
        <v>82</v>
      </c>
      <c r="AV1795" s="13" t="s">
        <v>80</v>
      </c>
      <c r="AW1795" s="13" t="s">
        <v>35</v>
      </c>
      <c r="AX1795" s="13" t="s">
        <v>73</v>
      </c>
      <c r="AY1795" s="221" t="s">
        <v>267</v>
      </c>
    </row>
    <row r="1796" spans="1:65" s="14" customFormat="1" x14ac:dyDescent="0.2">
      <c r="B1796" s="222"/>
      <c r="C1796" s="223"/>
      <c r="D1796" s="208" t="s">
        <v>278</v>
      </c>
      <c r="E1796" s="224" t="s">
        <v>21</v>
      </c>
      <c r="F1796" s="225" t="s">
        <v>175</v>
      </c>
      <c r="G1796" s="223"/>
      <c r="H1796" s="226">
        <v>3.6749999999999998</v>
      </c>
      <c r="I1796" s="227"/>
      <c r="J1796" s="223"/>
      <c r="K1796" s="223"/>
      <c r="L1796" s="228"/>
      <c r="M1796" s="229"/>
      <c r="N1796" s="230"/>
      <c r="O1796" s="230"/>
      <c r="P1796" s="230"/>
      <c r="Q1796" s="230"/>
      <c r="R1796" s="230"/>
      <c r="S1796" s="230"/>
      <c r="T1796" s="231"/>
      <c r="AT1796" s="232" t="s">
        <v>278</v>
      </c>
      <c r="AU1796" s="232" t="s">
        <v>82</v>
      </c>
      <c r="AV1796" s="14" t="s">
        <v>82</v>
      </c>
      <c r="AW1796" s="14" t="s">
        <v>35</v>
      </c>
      <c r="AX1796" s="14" t="s">
        <v>73</v>
      </c>
      <c r="AY1796" s="232" t="s">
        <v>267</v>
      </c>
    </row>
    <row r="1797" spans="1:65" s="14" customFormat="1" x14ac:dyDescent="0.2">
      <c r="B1797" s="222"/>
      <c r="C1797" s="223"/>
      <c r="D1797" s="208" t="s">
        <v>278</v>
      </c>
      <c r="E1797" s="224" t="s">
        <v>21</v>
      </c>
      <c r="F1797" s="225" t="s">
        <v>178</v>
      </c>
      <c r="G1797" s="223"/>
      <c r="H1797" s="226">
        <v>10.8</v>
      </c>
      <c r="I1797" s="227"/>
      <c r="J1797" s="223"/>
      <c r="K1797" s="223"/>
      <c r="L1797" s="228"/>
      <c r="M1797" s="229"/>
      <c r="N1797" s="230"/>
      <c r="O1797" s="230"/>
      <c r="P1797" s="230"/>
      <c r="Q1797" s="230"/>
      <c r="R1797" s="230"/>
      <c r="S1797" s="230"/>
      <c r="T1797" s="231"/>
      <c r="AT1797" s="232" t="s">
        <v>278</v>
      </c>
      <c r="AU1797" s="232" t="s">
        <v>82</v>
      </c>
      <c r="AV1797" s="14" t="s">
        <v>82</v>
      </c>
      <c r="AW1797" s="14" t="s">
        <v>35</v>
      </c>
      <c r="AX1797" s="14" t="s">
        <v>73</v>
      </c>
      <c r="AY1797" s="232" t="s">
        <v>267</v>
      </c>
    </row>
    <row r="1798" spans="1:65" s="14" customFormat="1" x14ac:dyDescent="0.2">
      <c r="B1798" s="222"/>
      <c r="C1798" s="223"/>
      <c r="D1798" s="208" t="s">
        <v>278</v>
      </c>
      <c r="E1798" s="224" t="s">
        <v>21</v>
      </c>
      <c r="F1798" s="225" t="s">
        <v>172</v>
      </c>
      <c r="G1798" s="223"/>
      <c r="H1798" s="226">
        <v>96.61</v>
      </c>
      <c r="I1798" s="227"/>
      <c r="J1798" s="223"/>
      <c r="K1798" s="223"/>
      <c r="L1798" s="228"/>
      <c r="M1798" s="229"/>
      <c r="N1798" s="230"/>
      <c r="O1798" s="230"/>
      <c r="P1798" s="230"/>
      <c r="Q1798" s="230"/>
      <c r="R1798" s="230"/>
      <c r="S1798" s="230"/>
      <c r="T1798" s="231"/>
      <c r="AT1798" s="232" t="s">
        <v>278</v>
      </c>
      <c r="AU1798" s="232" t="s">
        <v>82</v>
      </c>
      <c r="AV1798" s="14" t="s">
        <v>82</v>
      </c>
      <c r="AW1798" s="14" t="s">
        <v>35</v>
      </c>
      <c r="AX1798" s="14" t="s">
        <v>73</v>
      </c>
      <c r="AY1798" s="232" t="s">
        <v>267</v>
      </c>
    </row>
    <row r="1799" spans="1:65" s="16" customFormat="1" x14ac:dyDescent="0.2">
      <c r="B1799" s="244"/>
      <c r="C1799" s="245"/>
      <c r="D1799" s="208" t="s">
        <v>278</v>
      </c>
      <c r="E1799" s="246" t="s">
        <v>21</v>
      </c>
      <c r="F1799" s="247" t="s">
        <v>355</v>
      </c>
      <c r="G1799" s="245"/>
      <c r="H1799" s="248">
        <v>111.08499999999999</v>
      </c>
      <c r="I1799" s="249"/>
      <c r="J1799" s="245"/>
      <c r="K1799" s="245"/>
      <c r="L1799" s="250"/>
      <c r="M1799" s="251"/>
      <c r="N1799" s="252"/>
      <c r="O1799" s="252"/>
      <c r="P1799" s="252"/>
      <c r="Q1799" s="252"/>
      <c r="R1799" s="252"/>
      <c r="S1799" s="252"/>
      <c r="T1799" s="253"/>
      <c r="AT1799" s="254" t="s">
        <v>278</v>
      </c>
      <c r="AU1799" s="254" t="s">
        <v>82</v>
      </c>
      <c r="AV1799" s="16" t="s">
        <v>274</v>
      </c>
      <c r="AW1799" s="16" t="s">
        <v>35</v>
      </c>
      <c r="AX1799" s="16" t="s">
        <v>80</v>
      </c>
      <c r="AY1799" s="254" t="s">
        <v>267</v>
      </c>
    </row>
    <row r="1800" spans="1:65" s="2" customFormat="1" ht="16.5" customHeight="1" x14ac:dyDescent="0.2">
      <c r="A1800" s="36"/>
      <c r="B1800" s="37"/>
      <c r="C1800" s="195" t="s">
        <v>2285</v>
      </c>
      <c r="D1800" s="195" t="s">
        <v>269</v>
      </c>
      <c r="E1800" s="196" t="s">
        <v>2286</v>
      </c>
      <c r="F1800" s="197" t="s">
        <v>2287</v>
      </c>
      <c r="G1800" s="198" t="s">
        <v>272</v>
      </c>
      <c r="H1800" s="199">
        <v>9.9529999999999994</v>
      </c>
      <c r="I1800" s="200"/>
      <c r="J1800" s="201">
        <f>ROUND(I1800*H1800,2)</f>
        <v>0</v>
      </c>
      <c r="K1800" s="197" t="s">
        <v>273</v>
      </c>
      <c r="L1800" s="41"/>
      <c r="M1800" s="202" t="s">
        <v>21</v>
      </c>
      <c r="N1800" s="203" t="s">
        <v>44</v>
      </c>
      <c r="O1800" s="66"/>
      <c r="P1800" s="204">
        <f>O1800*H1800</f>
        <v>0</v>
      </c>
      <c r="Q1800" s="204">
        <v>2.4000000000000001E-4</v>
      </c>
      <c r="R1800" s="204">
        <f>Q1800*H1800</f>
        <v>2.38872E-3</v>
      </c>
      <c r="S1800" s="204">
        <v>0</v>
      </c>
      <c r="T1800" s="205">
        <f>S1800*H1800</f>
        <v>0</v>
      </c>
      <c r="U1800" s="36"/>
      <c r="V1800" s="36"/>
      <c r="W1800" s="36"/>
      <c r="X1800" s="36"/>
      <c r="Y1800" s="36"/>
      <c r="Z1800" s="36"/>
      <c r="AA1800" s="36"/>
      <c r="AB1800" s="36"/>
      <c r="AC1800" s="36"/>
      <c r="AD1800" s="36"/>
      <c r="AE1800" s="36"/>
      <c r="AR1800" s="206" t="s">
        <v>441</v>
      </c>
      <c r="AT1800" s="206" t="s">
        <v>269</v>
      </c>
      <c r="AU1800" s="206" t="s">
        <v>82</v>
      </c>
      <c r="AY1800" s="19" t="s">
        <v>267</v>
      </c>
      <c r="BE1800" s="207">
        <f>IF(N1800="základní",J1800,0)</f>
        <v>0</v>
      </c>
      <c r="BF1800" s="207">
        <f>IF(N1800="snížená",J1800,0)</f>
        <v>0</v>
      </c>
      <c r="BG1800" s="207">
        <f>IF(N1800="zákl. přenesená",J1800,0)</f>
        <v>0</v>
      </c>
      <c r="BH1800" s="207">
        <f>IF(N1800="sníž. přenesená",J1800,0)</f>
        <v>0</v>
      </c>
      <c r="BI1800" s="207">
        <f>IF(N1800="nulová",J1800,0)</f>
        <v>0</v>
      </c>
      <c r="BJ1800" s="19" t="s">
        <v>80</v>
      </c>
      <c r="BK1800" s="207">
        <f>ROUND(I1800*H1800,2)</f>
        <v>0</v>
      </c>
      <c r="BL1800" s="19" t="s">
        <v>441</v>
      </c>
      <c r="BM1800" s="206" t="s">
        <v>2288</v>
      </c>
    </row>
    <row r="1801" spans="1:65" s="2" customFormat="1" ht="39" x14ac:dyDescent="0.2">
      <c r="A1801" s="36"/>
      <c r="B1801" s="37"/>
      <c r="C1801" s="38"/>
      <c r="D1801" s="208" t="s">
        <v>276</v>
      </c>
      <c r="E1801" s="38"/>
      <c r="F1801" s="209" t="s">
        <v>2289</v>
      </c>
      <c r="G1801" s="38"/>
      <c r="H1801" s="38"/>
      <c r="I1801" s="118"/>
      <c r="J1801" s="38"/>
      <c r="K1801" s="38"/>
      <c r="L1801" s="41"/>
      <c r="M1801" s="210"/>
      <c r="N1801" s="211"/>
      <c r="O1801" s="66"/>
      <c r="P1801" s="66"/>
      <c r="Q1801" s="66"/>
      <c r="R1801" s="66"/>
      <c r="S1801" s="66"/>
      <c r="T1801" s="67"/>
      <c r="U1801" s="36"/>
      <c r="V1801" s="36"/>
      <c r="W1801" s="36"/>
      <c r="X1801" s="36"/>
      <c r="Y1801" s="36"/>
      <c r="Z1801" s="36"/>
      <c r="AA1801" s="36"/>
      <c r="AB1801" s="36"/>
      <c r="AC1801" s="36"/>
      <c r="AD1801" s="36"/>
      <c r="AE1801" s="36"/>
      <c r="AT1801" s="19" t="s">
        <v>276</v>
      </c>
      <c r="AU1801" s="19" t="s">
        <v>82</v>
      </c>
    </row>
    <row r="1802" spans="1:65" s="13" customFormat="1" x14ac:dyDescent="0.2">
      <c r="B1802" s="212"/>
      <c r="C1802" s="213"/>
      <c r="D1802" s="208" t="s">
        <v>278</v>
      </c>
      <c r="E1802" s="214" t="s">
        <v>21</v>
      </c>
      <c r="F1802" s="215" t="s">
        <v>2290</v>
      </c>
      <c r="G1802" s="213"/>
      <c r="H1802" s="214" t="s">
        <v>21</v>
      </c>
      <c r="I1802" s="216"/>
      <c r="J1802" s="213"/>
      <c r="K1802" s="213"/>
      <c r="L1802" s="217"/>
      <c r="M1802" s="218"/>
      <c r="N1802" s="219"/>
      <c r="O1802" s="219"/>
      <c r="P1802" s="219"/>
      <c r="Q1802" s="219"/>
      <c r="R1802" s="219"/>
      <c r="S1802" s="219"/>
      <c r="T1802" s="220"/>
      <c r="AT1802" s="221" t="s">
        <v>278</v>
      </c>
      <c r="AU1802" s="221" t="s">
        <v>82</v>
      </c>
      <c r="AV1802" s="13" t="s">
        <v>80</v>
      </c>
      <c r="AW1802" s="13" t="s">
        <v>35</v>
      </c>
      <c r="AX1802" s="13" t="s">
        <v>73</v>
      </c>
      <c r="AY1802" s="221" t="s">
        <v>267</v>
      </c>
    </row>
    <row r="1803" spans="1:65" s="14" customFormat="1" x14ac:dyDescent="0.2">
      <c r="B1803" s="222"/>
      <c r="C1803" s="223"/>
      <c r="D1803" s="208" t="s">
        <v>278</v>
      </c>
      <c r="E1803" s="224" t="s">
        <v>21</v>
      </c>
      <c r="F1803" s="225" t="s">
        <v>2291</v>
      </c>
      <c r="G1803" s="223"/>
      <c r="H1803" s="226">
        <v>1.794</v>
      </c>
      <c r="I1803" s="227"/>
      <c r="J1803" s="223"/>
      <c r="K1803" s="223"/>
      <c r="L1803" s="228"/>
      <c r="M1803" s="229"/>
      <c r="N1803" s="230"/>
      <c r="O1803" s="230"/>
      <c r="P1803" s="230"/>
      <c r="Q1803" s="230"/>
      <c r="R1803" s="230"/>
      <c r="S1803" s="230"/>
      <c r="T1803" s="231"/>
      <c r="AT1803" s="232" t="s">
        <v>278</v>
      </c>
      <c r="AU1803" s="232" t="s">
        <v>82</v>
      </c>
      <c r="AV1803" s="14" t="s">
        <v>82</v>
      </c>
      <c r="AW1803" s="14" t="s">
        <v>35</v>
      </c>
      <c r="AX1803" s="14" t="s">
        <v>73</v>
      </c>
      <c r="AY1803" s="232" t="s">
        <v>267</v>
      </c>
    </row>
    <row r="1804" spans="1:65" s="14" customFormat="1" x14ac:dyDescent="0.2">
      <c r="B1804" s="222"/>
      <c r="C1804" s="223"/>
      <c r="D1804" s="208" t="s">
        <v>278</v>
      </c>
      <c r="E1804" s="224" t="s">
        <v>21</v>
      </c>
      <c r="F1804" s="225" t="s">
        <v>2292</v>
      </c>
      <c r="G1804" s="223"/>
      <c r="H1804" s="226">
        <v>1.3140000000000001</v>
      </c>
      <c r="I1804" s="227"/>
      <c r="J1804" s="223"/>
      <c r="K1804" s="223"/>
      <c r="L1804" s="228"/>
      <c r="M1804" s="229"/>
      <c r="N1804" s="230"/>
      <c r="O1804" s="230"/>
      <c r="P1804" s="230"/>
      <c r="Q1804" s="230"/>
      <c r="R1804" s="230"/>
      <c r="S1804" s="230"/>
      <c r="T1804" s="231"/>
      <c r="AT1804" s="232" t="s">
        <v>278</v>
      </c>
      <c r="AU1804" s="232" t="s">
        <v>82</v>
      </c>
      <c r="AV1804" s="14" t="s">
        <v>82</v>
      </c>
      <c r="AW1804" s="14" t="s">
        <v>35</v>
      </c>
      <c r="AX1804" s="14" t="s">
        <v>73</v>
      </c>
      <c r="AY1804" s="232" t="s">
        <v>267</v>
      </c>
    </row>
    <row r="1805" spans="1:65" s="14" customFormat="1" x14ac:dyDescent="0.2">
      <c r="B1805" s="222"/>
      <c r="C1805" s="223"/>
      <c r="D1805" s="208" t="s">
        <v>278</v>
      </c>
      <c r="E1805" s="224" t="s">
        <v>21</v>
      </c>
      <c r="F1805" s="225" t="s">
        <v>2293</v>
      </c>
      <c r="G1805" s="223"/>
      <c r="H1805" s="226">
        <v>1.3480000000000001</v>
      </c>
      <c r="I1805" s="227"/>
      <c r="J1805" s="223"/>
      <c r="K1805" s="223"/>
      <c r="L1805" s="228"/>
      <c r="M1805" s="229"/>
      <c r="N1805" s="230"/>
      <c r="O1805" s="230"/>
      <c r="P1805" s="230"/>
      <c r="Q1805" s="230"/>
      <c r="R1805" s="230"/>
      <c r="S1805" s="230"/>
      <c r="T1805" s="231"/>
      <c r="AT1805" s="232" t="s">
        <v>278</v>
      </c>
      <c r="AU1805" s="232" t="s">
        <v>82</v>
      </c>
      <c r="AV1805" s="14" t="s">
        <v>82</v>
      </c>
      <c r="AW1805" s="14" t="s">
        <v>35</v>
      </c>
      <c r="AX1805" s="14" t="s">
        <v>73</v>
      </c>
      <c r="AY1805" s="232" t="s">
        <v>267</v>
      </c>
    </row>
    <row r="1806" spans="1:65" s="14" customFormat="1" x14ac:dyDescent="0.2">
      <c r="B1806" s="222"/>
      <c r="C1806" s="223"/>
      <c r="D1806" s="208" t="s">
        <v>278</v>
      </c>
      <c r="E1806" s="224" t="s">
        <v>21</v>
      </c>
      <c r="F1806" s="225" t="s">
        <v>2294</v>
      </c>
      <c r="G1806" s="223"/>
      <c r="H1806" s="226">
        <v>1.794</v>
      </c>
      <c r="I1806" s="227"/>
      <c r="J1806" s="223"/>
      <c r="K1806" s="223"/>
      <c r="L1806" s="228"/>
      <c r="M1806" s="229"/>
      <c r="N1806" s="230"/>
      <c r="O1806" s="230"/>
      <c r="P1806" s="230"/>
      <c r="Q1806" s="230"/>
      <c r="R1806" s="230"/>
      <c r="S1806" s="230"/>
      <c r="T1806" s="231"/>
      <c r="AT1806" s="232" t="s">
        <v>278</v>
      </c>
      <c r="AU1806" s="232" t="s">
        <v>82</v>
      </c>
      <c r="AV1806" s="14" t="s">
        <v>82</v>
      </c>
      <c r="AW1806" s="14" t="s">
        <v>35</v>
      </c>
      <c r="AX1806" s="14" t="s">
        <v>73</v>
      </c>
      <c r="AY1806" s="232" t="s">
        <v>267</v>
      </c>
    </row>
    <row r="1807" spans="1:65" s="14" customFormat="1" x14ac:dyDescent="0.2">
      <c r="B1807" s="222"/>
      <c r="C1807" s="223"/>
      <c r="D1807" s="208" t="s">
        <v>278</v>
      </c>
      <c r="E1807" s="224" t="s">
        <v>21</v>
      </c>
      <c r="F1807" s="225" t="s">
        <v>2295</v>
      </c>
      <c r="G1807" s="223"/>
      <c r="H1807" s="226">
        <v>2.2679999999999998</v>
      </c>
      <c r="I1807" s="227"/>
      <c r="J1807" s="223"/>
      <c r="K1807" s="223"/>
      <c r="L1807" s="228"/>
      <c r="M1807" s="229"/>
      <c r="N1807" s="230"/>
      <c r="O1807" s="230"/>
      <c r="P1807" s="230"/>
      <c r="Q1807" s="230"/>
      <c r="R1807" s="230"/>
      <c r="S1807" s="230"/>
      <c r="T1807" s="231"/>
      <c r="AT1807" s="232" t="s">
        <v>278</v>
      </c>
      <c r="AU1807" s="232" t="s">
        <v>82</v>
      </c>
      <c r="AV1807" s="14" t="s">
        <v>82</v>
      </c>
      <c r="AW1807" s="14" t="s">
        <v>35</v>
      </c>
      <c r="AX1807" s="14" t="s">
        <v>73</v>
      </c>
      <c r="AY1807" s="232" t="s">
        <v>267</v>
      </c>
    </row>
    <row r="1808" spans="1:65" s="13" customFormat="1" x14ac:dyDescent="0.2">
      <c r="B1808" s="212"/>
      <c r="C1808" s="213"/>
      <c r="D1808" s="208" t="s">
        <v>278</v>
      </c>
      <c r="E1808" s="214" t="s">
        <v>21</v>
      </c>
      <c r="F1808" s="215" t="s">
        <v>2266</v>
      </c>
      <c r="G1808" s="213"/>
      <c r="H1808" s="214" t="s">
        <v>21</v>
      </c>
      <c r="I1808" s="216"/>
      <c r="J1808" s="213"/>
      <c r="K1808" s="213"/>
      <c r="L1808" s="217"/>
      <c r="M1808" s="218"/>
      <c r="N1808" s="219"/>
      <c r="O1808" s="219"/>
      <c r="P1808" s="219"/>
      <c r="Q1808" s="219"/>
      <c r="R1808" s="219"/>
      <c r="S1808" s="219"/>
      <c r="T1808" s="220"/>
      <c r="AT1808" s="221" t="s">
        <v>278</v>
      </c>
      <c r="AU1808" s="221" t="s">
        <v>82</v>
      </c>
      <c r="AV1808" s="13" t="s">
        <v>80</v>
      </c>
      <c r="AW1808" s="13" t="s">
        <v>35</v>
      </c>
      <c r="AX1808" s="13" t="s">
        <v>73</v>
      </c>
      <c r="AY1808" s="221" t="s">
        <v>267</v>
      </c>
    </row>
    <row r="1809" spans="1:65" s="14" customFormat="1" x14ac:dyDescent="0.2">
      <c r="B1809" s="222"/>
      <c r="C1809" s="223"/>
      <c r="D1809" s="208" t="s">
        <v>278</v>
      </c>
      <c r="E1809" s="224" t="s">
        <v>21</v>
      </c>
      <c r="F1809" s="225" t="s">
        <v>2296</v>
      </c>
      <c r="G1809" s="223"/>
      <c r="H1809" s="226">
        <v>1.4350000000000001</v>
      </c>
      <c r="I1809" s="227"/>
      <c r="J1809" s="223"/>
      <c r="K1809" s="223"/>
      <c r="L1809" s="228"/>
      <c r="M1809" s="229"/>
      <c r="N1809" s="230"/>
      <c r="O1809" s="230"/>
      <c r="P1809" s="230"/>
      <c r="Q1809" s="230"/>
      <c r="R1809" s="230"/>
      <c r="S1809" s="230"/>
      <c r="T1809" s="231"/>
      <c r="AT1809" s="232" t="s">
        <v>278</v>
      </c>
      <c r="AU1809" s="232" t="s">
        <v>82</v>
      </c>
      <c r="AV1809" s="14" t="s">
        <v>82</v>
      </c>
      <c r="AW1809" s="14" t="s">
        <v>35</v>
      </c>
      <c r="AX1809" s="14" t="s">
        <v>73</v>
      </c>
      <c r="AY1809" s="232" t="s">
        <v>267</v>
      </c>
    </row>
    <row r="1810" spans="1:65" s="16" customFormat="1" x14ac:dyDescent="0.2">
      <c r="B1810" s="244"/>
      <c r="C1810" s="245"/>
      <c r="D1810" s="208" t="s">
        <v>278</v>
      </c>
      <c r="E1810" s="246" t="s">
        <v>21</v>
      </c>
      <c r="F1810" s="247" t="s">
        <v>355</v>
      </c>
      <c r="G1810" s="245"/>
      <c r="H1810" s="248">
        <v>9.9529999999999994</v>
      </c>
      <c r="I1810" s="249"/>
      <c r="J1810" s="245"/>
      <c r="K1810" s="245"/>
      <c r="L1810" s="250"/>
      <c r="M1810" s="251"/>
      <c r="N1810" s="252"/>
      <c r="O1810" s="252"/>
      <c r="P1810" s="252"/>
      <c r="Q1810" s="252"/>
      <c r="R1810" s="252"/>
      <c r="S1810" s="252"/>
      <c r="T1810" s="253"/>
      <c r="AT1810" s="254" t="s">
        <v>278</v>
      </c>
      <c r="AU1810" s="254" t="s">
        <v>82</v>
      </c>
      <c r="AV1810" s="16" t="s">
        <v>274</v>
      </c>
      <c r="AW1810" s="16" t="s">
        <v>35</v>
      </c>
      <c r="AX1810" s="16" t="s">
        <v>80</v>
      </c>
      <c r="AY1810" s="254" t="s">
        <v>267</v>
      </c>
    </row>
    <row r="1811" spans="1:65" s="2" customFormat="1" ht="21.75" customHeight="1" x14ac:dyDescent="0.2">
      <c r="A1811" s="36"/>
      <c r="B1811" s="37"/>
      <c r="C1811" s="195" t="s">
        <v>2297</v>
      </c>
      <c r="D1811" s="195" t="s">
        <v>269</v>
      </c>
      <c r="E1811" s="196" t="s">
        <v>2298</v>
      </c>
      <c r="F1811" s="197" t="s">
        <v>2299</v>
      </c>
      <c r="G1811" s="198" t="s">
        <v>395</v>
      </c>
      <c r="H1811" s="199">
        <v>0.70599999999999996</v>
      </c>
      <c r="I1811" s="200"/>
      <c r="J1811" s="201">
        <f>ROUND(I1811*H1811,2)</f>
        <v>0</v>
      </c>
      <c r="K1811" s="197" t="s">
        <v>273</v>
      </c>
      <c r="L1811" s="41"/>
      <c r="M1811" s="202" t="s">
        <v>21</v>
      </c>
      <c r="N1811" s="203" t="s">
        <v>44</v>
      </c>
      <c r="O1811" s="66"/>
      <c r="P1811" s="204">
        <f>O1811*H1811</f>
        <v>0</v>
      </c>
      <c r="Q1811" s="204">
        <v>0</v>
      </c>
      <c r="R1811" s="204">
        <f>Q1811*H1811</f>
        <v>0</v>
      </c>
      <c r="S1811" s="204">
        <v>0</v>
      </c>
      <c r="T1811" s="205">
        <f>S1811*H1811</f>
        <v>0</v>
      </c>
      <c r="U1811" s="36"/>
      <c r="V1811" s="36"/>
      <c r="W1811" s="36"/>
      <c r="X1811" s="36"/>
      <c r="Y1811" s="36"/>
      <c r="Z1811" s="36"/>
      <c r="AA1811" s="36"/>
      <c r="AB1811" s="36"/>
      <c r="AC1811" s="36"/>
      <c r="AD1811" s="36"/>
      <c r="AE1811" s="36"/>
      <c r="AR1811" s="206" t="s">
        <v>441</v>
      </c>
      <c r="AT1811" s="206" t="s">
        <v>269</v>
      </c>
      <c r="AU1811" s="206" t="s">
        <v>82</v>
      </c>
      <c r="AY1811" s="19" t="s">
        <v>267</v>
      </c>
      <c r="BE1811" s="207">
        <f>IF(N1811="základní",J1811,0)</f>
        <v>0</v>
      </c>
      <c r="BF1811" s="207">
        <f>IF(N1811="snížená",J1811,0)</f>
        <v>0</v>
      </c>
      <c r="BG1811" s="207">
        <f>IF(N1811="zákl. přenesená",J1811,0)</f>
        <v>0</v>
      </c>
      <c r="BH1811" s="207">
        <f>IF(N1811="sníž. přenesená",J1811,0)</f>
        <v>0</v>
      </c>
      <c r="BI1811" s="207">
        <f>IF(N1811="nulová",J1811,0)</f>
        <v>0</v>
      </c>
      <c r="BJ1811" s="19" t="s">
        <v>80</v>
      </c>
      <c r="BK1811" s="207">
        <f>ROUND(I1811*H1811,2)</f>
        <v>0</v>
      </c>
      <c r="BL1811" s="19" t="s">
        <v>441</v>
      </c>
      <c r="BM1811" s="206" t="s">
        <v>2300</v>
      </c>
    </row>
    <row r="1812" spans="1:65" s="2" customFormat="1" ht="78" x14ac:dyDescent="0.2">
      <c r="A1812" s="36"/>
      <c r="B1812" s="37"/>
      <c r="C1812" s="38"/>
      <c r="D1812" s="208" t="s">
        <v>276</v>
      </c>
      <c r="E1812" s="38"/>
      <c r="F1812" s="209" t="s">
        <v>2068</v>
      </c>
      <c r="G1812" s="38"/>
      <c r="H1812" s="38"/>
      <c r="I1812" s="118"/>
      <c r="J1812" s="38"/>
      <c r="K1812" s="38"/>
      <c r="L1812" s="41"/>
      <c r="M1812" s="210"/>
      <c r="N1812" s="211"/>
      <c r="O1812" s="66"/>
      <c r="P1812" s="66"/>
      <c r="Q1812" s="66"/>
      <c r="R1812" s="66"/>
      <c r="S1812" s="66"/>
      <c r="T1812" s="67"/>
      <c r="U1812" s="36"/>
      <c r="V1812" s="36"/>
      <c r="W1812" s="36"/>
      <c r="X1812" s="36"/>
      <c r="Y1812" s="36"/>
      <c r="Z1812" s="36"/>
      <c r="AA1812" s="36"/>
      <c r="AB1812" s="36"/>
      <c r="AC1812" s="36"/>
      <c r="AD1812" s="36"/>
      <c r="AE1812" s="36"/>
      <c r="AT1812" s="19" t="s">
        <v>276</v>
      </c>
      <c r="AU1812" s="19" t="s">
        <v>82</v>
      </c>
    </row>
    <row r="1813" spans="1:65" s="12" customFormat="1" ht="22.9" customHeight="1" x14ac:dyDescent="0.2">
      <c r="B1813" s="179"/>
      <c r="C1813" s="180"/>
      <c r="D1813" s="181" t="s">
        <v>72</v>
      </c>
      <c r="E1813" s="193" t="s">
        <v>2301</v>
      </c>
      <c r="F1813" s="193" t="s">
        <v>2302</v>
      </c>
      <c r="G1813" s="180"/>
      <c r="H1813" s="180"/>
      <c r="I1813" s="183"/>
      <c r="J1813" s="194">
        <f>BK1813</f>
        <v>0</v>
      </c>
      <c r="K1813" s="180"/>
      <c r="L1813" s="185"/>
      <c r="M1813" s="186"/>
      <c r="N1813" s="187"/>
      <c r="O1813" s="187"/>
      <c r="P1813" s="188">
        <f>SUM(P1814:P1856)</f>
        <v>0</v>
      </c>
      <c r="Q1813" s="187"/>
      <c r="R1813" s="188">
        <f>SUM(R1814:R1856)</f>
        <v>1.9747153000000002</v>
      </c>
      <c r="S1813" s="187"/>
      <c r="T1813" s="189">
        <f>SUM(T1814:T1856)</f>
        <v>0</v>
      </c>
      <c r="AR1813" s="190" t="s">
        <v>82</v>
      </c>
      <c r="AT1813" s="191" t="s">
        <v>72</v>
      </c>
      <c r="AU1813" s="191" t="s">
        <v>80</v>
      </c>
      <c r="AY1813" s="190" t="s">
        <v>267</v>
      </c>
      <c r="BK1813" s="192">
        <f>SUM(BK1814:BK1856)</f>
        <v>0</v>
      </c>
    </row>
    <row r="1814" spans="1:65" s="2" customFormat="1" ht="16.5" customHeight="1" x14ac:dyDescent="0.2">
      <c r="A1814" s="36"/>
      <c r="B1814" s="37"/>
      <c r="C1814" s="195" t="s">
        <v>2303</v>
      </c>
      <c r="D1814" s="195" t="s">
        <v>269</v>
      </c>
      <c r="E1814" s="196" t="s">
        <v>2304</v>
      </c>
      <c r="F1814" s="197" t="s">
        <v>2305</v>
      </c>
      <c r="G1814" s="198" t="s">
        <v>272</v>
      </c>
      <c r="H1814" s="199">
        <v>94.75</v>
      </c>
      <c r="I1814" s="200"/>
      <c r="J1814" s="201">
        <f>ROUND(I1814*H1814,2)</f>
        <v>0</v>
      </c>
      <c r="K1814" s="197" t="s">
        <v>273</v>
      </c>
      <c r="L1814" s="41"/>
      <c r="M1814" s="202" t="s">
        <v>21</v>
      </c>
      <c r="N1814" s="203" t="s">
        <v>44</v>
      </c>
      <c r="O1814" s="66"/>
      <c r="P1814" s="204">
        <f>O1814*H1814</f>
        <v>0</v>
      </c>
      <c r="Q1814" s="204">
        <v>2.9999999999999997E-4</v>
      </c>
      <c r="R1814" s="204">
        <f>Q1814*H1814</f>
        <v>2.8424999999999999E-2</v>
      </c>
      <c r="S1814" s="204">
        <v>0</v>
      </c>
      <c r="T1814" s="205">
        <f>S1814*H1814</f>
        <v>0</v>
      </c>
      <c r="U1814" s="36"/>
      <c r="V1814" s="36"/>
      <c r="W1814" s="36"/>
      <c r="X1814" s="36"/>
      <c r="Y1814" s="36"/>
      <c r="Z1814" s="36"/>
      <c r="AA1814" s="36"/>
      <c r="AB1814" s="36"/>
      <c r="AC1814" s="36"/>
      <c r="AD1814" s="36"/>
      <c r="AE1814" s="36"/>
      <c r="AR1814" s="206" t="s">
        <v>441</v>
      </c>
      <c r="AT1814" s="206" t="s">
        <v>269</v>
      </c>
      <c r="AU1814" s="206" t="s">
        <v>82</v>
      </c>
      <c r="AY1814" s="19" t="s">
        <v>267</v>
      </c>
      <c r="BE1814" s="207">
        <f>IF(N1814="základní",J1814,0)</f>
        <v>0</v>
      </c>
      <c r="BF1814" s="207">
        <f>IF(N1814="snížená",J1814,0)</f>
        <v>0</v>
      </c>
      <c r="BG1814" s="207">
        <f>IF(N1814="zákl. přenesená",J1814,0)</f>
        <v>0</v>
      </c>
      <c r="BH1814" s="207">
        <f>IF(N1814="sníž. přenesená",J1814,0)</f>
        <v>0</v>
      </c>
      <c r="BI1814" s="207">
        <f>IF(N1814="nulová",J1814,0)</f>
        <v>0</v>
      </c>
      <c r="BJ1814" s="19" t="s">
        <v>80</v>
      </c>
      <c r="BK1814" s="207">
        <f>ROUND(I1814*H1814,2)</f>
        <v>0</v>
      </c>
      <c r="BL1814" s="19" t="s">
        <v>441</v>
      </c>
      <c r="BM1814" s="206" t="s">
        <v>2306</v>
      </c>
    </row>
    <row r="1815" spans="1:65" s="2" customFormat="1" ht="68.25" x14ac:dyDescent="0.2">
      <c r="A1815" s="36"/>
      <c r="B1815" s="37"/>
      <c r="C1815" s="38"/>
      <c r="D1815" s="208" t="s">
        <v>276</v>
      </c>
      <c r="E1815" s="38"/>
      <c r="F1815" s="209" t="s">
        <v>2307</v>
      </c>
      <c r="G1815" s="38"/>
      <c r="H1815" s="38"/>
      <c r="I1815" s="118"/>
      <c r="J1815" s="38"/>
      <c r="K1815" s="38"/>
      <c r="L1815" s="41"/>
      <c r="M1815" s="210"/>
      <c r="N1815" s="211"/>
      <c r="O1815" s="66"/>
      <c r="P1815" s="66"/>
      <c r="Q1815" s="66"/>
      <c r="R1815" s="66"/>
      <c r="S1815" s="66"/>
      <c r="T1815" s="67"/>
      <c r="U1815" s="36"/>
      <c r="V1815" s="36"/>
      <c r="W1815" s="36"/>
      <c r="X1815" s="36"/>
      <c r="Y1815" s="36"/>
      <c r="Z1815" s="36"/>
      <c r="AA1815" s="36"/>
      <c r="AB1815" s="36"/>
      <c r="AC1815" s="36"/>
      <c r="AD1815" s="36"/>
      <c r="AE1815" s="36"/>
      <c r="AT1815" s="19" t="s">
        <v>276</v>
      </c>
      <c r="AU1815" s="19" t="s">
        <v>82</v>
      </c>
    </row>
    <row r="1816" spans="1:65" s="13" customFormat="1" x14ac:dyDescent="0.2">
      <c r="B1816" s="212"/>
      <c r="C1816" s="213"/>
      <c r="D1816" s="208" t="s">
        <v>278</v>
      </c>
      <c r="E1816" s="214" t="s">
        <v>21</v>
      </c>
      <c r="F1816" s="215" t="s">
        <v>2308</v>
      </c>
      <c r="G1816" s="213"/>
      <c r="H1816" s="214" t="s">
        <v>21</v>
      </c>
      <c r="I1816" s="216"/>
      <c r="J1816" s="213"/>
      <c r="K1816" s="213"/>
      <c r="L1816" s="217"/>
      <c r="M1816" s="218"/>
      <c r="N1816" s="219"/>
      <c r="O1816" s="219"/>
      <c r="P1816" s="219"/>
      <c r="Q1816" s="219"/>
      <c r="R1816" s="219"/>
      <c r="S1816" s="219"/>
      <c r="T1816" s="220"/>
      <c r="AT1816" s="221" t="s">
        <v>278</v>
      </c>
      <c r="AU1816" s="221" t="s">
        <v>82</v>
      </c>
      <c r="AV1816" s="13" t="s">
        <v>80</v>
      </c>
      <c r="AW1816" s="13" t="s">
        <v>35</v>
      </c>
      <c r="AX1816" s="13" t="s">
        <v>73</v>
      </c>
      <c r="AY1816" s="221" t="s">
        <v>267</v>
      </c>
    </row>
    <row r="1817" spans="1:65" s="14" customFormat="1" x14ac:dyDescent="0.2">
      <c r="B1817" s="222"/>
      <c r="C1817" s="223"/>
      <c r="D1817" s="208" t="s">
        <v>278</v>
      </c>
      <c r="E1817" s="224" t="s">
        <v>21</v>
      </c>
      <c r="F1817" s="225" t="s">
        <v>2309</v>
      </c>
      <c r="G1817" s="223"/>
      <c r="H1817" s="226">
        <v>94.75</v>
      </c>
      <c r="I1817" s="227"/>
      <c r="J1817" s="223"/>
      <c r="K1817" s="223"/>
      <c r="L1817" s="228"/>
      <c r="M1817" s="229"/>
      <c r="N1817" s="230"/>
      <c r="O1817" s="230"/>
      <c r="P1817" s="230"/>
      <c r="Q1817" s="230"/>
      <c r="R1817" s="230"/>
      <c r="S1817" s="230"/>
      <c r="T1817" s="231"/>
      <c r="AT1817" s="232" t="s">
        <v>278</v>
      </c>
      <c r="AU1817" s="232" t="s">
        <v>82</v>
      </c>
      <c r="AV1817" s="14" t="s">
        <v>82</v>
      </c>
      <c r="AW1817" s="14" t="s">
        <v>35</v>
      </c>
      <c r="AX1817" s="14" t="s">
        <v>80</v>
      </c>
      <c r="AY1817" s="232" t="s">
        <v>267</v>
      </c>
    </row>
    <row r="1818" spans="1:65" s="2" customFormat="1" ht="16.5" customHeight="1" x14ac:dyDescent="0.2">
      <c r="A1818" s="36"/>
      <c r="B1818" s="37"/>
      <c r="C1818" s="195" t="s">
        <v>2310</v>
      </c>
      <c r="D1818" s="195" t="s">
        <v>269</v>
      </c>
      <c r="E1818" s="196" t="s">
        <v>2311</v>
      </c>
      <c r="F1818" s="197" t="s">
        <v>2312</v>
      </c>
      <c r="G1818" s="198" t="s">
        <v>272</v>
      </c>
      <c r="H1818" s="199">
        <v>44.951999999999998</v>
      </c>
      <c r="I1818" s="200"/>
      <c r="J1818" s="201">
        <f>ROUND(I1818*H1818,2)</f>
        <v>0</v>
      </c>
      <c r="K1818" s="197" t="s">
        <v>273</v>
      </c>
      <c r="L1818" s="41"/>
      <c r="M1818" s="202" t="s">
        <v>21</v>
      </c>
      <c r="N1818" s="203" t="s">
        <v>44</v>
      </c>
      <c r="O1818" s="66"/>
      <c r="P1818" s="204">
        <f>O1818*H1818</f>
        <v>0</v>
      </c>
      <c r="Q1818" s="204">
        <v>1.5E-3</v>
      </c>
      <c r="R1818" s="204">
        <f>Q1818*H1818</f>
        <v>6.7428000000000002E-2</v>
      </c>
      <c r="S1818" s="204">
        <v>0</v>
      </c>
      <c r="T1818" s="205">
        <f>S1818*H1818</f>
        <v>0</v>
      </c>
      <c r="U1818" s="36"/>
      <c r="V1818" s="36"/>
      <c r="W1818" s="36"/>
      <c r="X1818" s="36"/>
      <c r="Y1818" s="36"/>
      <c r="Z1818" s="36"/>
      <c r="AA1818" s="36"/>
      <c r="AB1818" s="36"/>
      <c r="AC1818" s="36"/>
      <c r="AD1818" s="36"/>
      <c r="AE1818" s="36"/>
      <c r="AR1818" s="206" t="s">
        <v>441</v>
      </c>
      <c r="AT1818" s="206" t="s">
        <v>269</v>
      </c>
      <c r="AU1818" s="206" t="s">
        <v>82</v>
      </c>
      <c r="AY1818" s="19" t="s">
        <v>267</v>
      </c>
      <c r="BE1818" s="207">
        <f>IF(N1818="základní",J1818,0)</f>
        <v>0</v>
      </c>
      <c r="BF1818" s="207">
        <f>IF(N1818="snížená",J1818,0)</f>
        <v>0</v>
      </c>
      <c r="BG1818" s="207">
        <f>IF(N1818="zákl. přenesená",J1818,0)</f>
        <v>0</v>
      </c>
      <c r="BH1818" s="207">
        <f>IF(N1818="sníž. přenesená",J1818,0)</f>
        <v>0</v>
      </c>
      <c r="BI1818" s="207">
        <f>IF(N1818="nulová",J1818,0)</f>
        <v>0</v>
      </c>
      <c r="BJ1818" s="19" t="s">
        <v>80</v>
      </c>
      <c r="BK1818" s="207">
        <f>ROUND(I1818*H1818,2)</f>
        <v>0</v>
      </c>
      <c r="BL1818" s="19" t="s">
        <v>441</v>
      </c>
      <c r="BM1818" s="206" t="s">
        <v>2313</v>
      </c>
    </row>
    <row r="1819" spans="1:65" s="2" customFormat="1" ht="58.5" x14ac:dyDescent="0.2">
      <c r="A1819" s="36"/>
      <c r="B1819" s="37"/>
      <c r="C1819" s="38"/>
      <c r="D1819" s="208" t="s">
        <v>276</v>
      </c>
      <c r="E1819" s="38"/>
      <c r="F1819" s="209" t="s">
        <v>2314</v>
      </c>
      <c r="G1819" s="38"/>
      <c r="H1819" s="38"/>
      <c r="I1819" s="118"/>
      <c r="J1819" s="38"/>
      <c r="K1819" s="38"/>
      <c r="L1819" s="41"/>
      <c r="M1819" s="210"/>
      <c r="N1819" s="211"/>
      <c r="O1819" s="66"/>
      <c r="P1819" s="66"/>
      <c r="Q1819" s="66"/>
      <c r="R1819" s="66"/>
      <c r="S1819" s="66"/>
      <c r="T1819" s="67"/>
      <c r="U1819" s="36"/>
      <c r="V1819" s="36"/>
      <c r="W1819" s="36"/>
      <c r="X1819" s="36"/>
      <c r="Y1819" s="36"/>
      <c r="Z1819" s="36"/>
      <c r="AA1819" s="36"/>
      <c r="AB1819" s="36"/>
      <c r="AC1819" s="36"/>
      <c r="AD1819" s="36"/>
      <c r="AE1819" s="36"/>
      <c r="AT1819" s="19" t="s">
        <v>276</v>
      </c>
      <c r="AU1819" s="19" t="s">
        <v>82</v>
      </c>
    </row>
    <row r="1820" spans="1:65" s="13" customFormat="1" x14ac:dyDescent="0.2">
      <c r="B1820" s="212"/>
      <c r="C1820" s="213"/>
      <c r="D1820" s="208" t="s">
        <v>278</v>
      </c>
      <c r="E1820" s="214" t="s">
        <v>21</v>
      </c>
      <c r="F1820" s="215" t="s">
        <v>2315</v>
      </c>
      <c r="G1820" s="213"/>
      <c r="H1820" s="214" t="s">
        <v>21</v>
      </c>
      <c r="I1820" s="216"/>
      <c r="J1820" s="213"/>
      <c r="K1820" s="213"/>
      <c r="L1820" s="217"/>
      <c r="M1820" s="218"/>
      <c r="N1820" s="219"/>
      <c r="O1820" s="219"/>
      <c r="P1820" s="219"/>
      <c r="Q1820" s="219"/>
      <c r="R1820" s="219"/>
      <c r="S1820" s="219"/>
      <c r="T1820" s="220"/>
      <c r="AT1820" s="221" t="s">
        <v>278</v>
      </c>
      <c r="AU1820" s="221" t="s">
        <v>82</v>
      </c>
      <c r="AV1820" s="13" t="s">
        <v>80</v>
      </c>
      <c r="AW1820" s="13" t="s">
        <v>35</v>
      </c>
      <c r="AX1820" s="13" t="s">
        <v>73</v>
      </c>
      <c r="AY1820" s="221" t="s">
        <v>267</v>
      </c>
    </row>
    <row r="1821" spans="1:65" s="13" customFormat="1" x14ac:dyDescent="0.2">
      <c r="B1821" s="212"/>
      <c r="C1821" s="213"/>
      <c r="D1821" s="208" t="s">
        <v>278</v>
      </c>
      <c r="E1821" s="214" t="s">
        <v>21</v>
      </c>
      <c r="F1821" s="215" t="s">
        <v>1736</v>
      </c>
      <c r="G1821" s="213"/>
      <c r="H1821" s="214" t="s">
        <v>21</v>
      </c>
      <c r="I1821" s="216"/>
      <c r="J1821" s="213"/>
      <c r="K1821" s="213"/>
      <c r="L1821" s="217"/>
      <c r="M1821" s="218"/>
      <c r="N1821" s="219"/>
      <c r="O1821" s="219"/>
      <c r="P1821" s="219"/>
      <c r="Q1821" s="219"/>
      <c r="R1821" s="219"/>
      <c r="S1821" s="219"/>
      <c r="T1821" s="220"/>
      <c r="AT1821" s="221" t="s">
        <v>278</v>
      </c>
      <c r="AU1821" s="221" t="s">
        <v>82</v>
      </c>
      <c r="AV1821" s="13" t="s">
        <v>80</v>
      </c>
      <c r="AW1821" s="13" t="s">
        <v>35</v>
      </c>
      <c r="AX1821" s="13" t="s">
        <v>73</v>
      </c>
      <c r="AY1821" s="221" t="s">
        <v>267</v>
      </c>
    </row>
    <row r="1822" spans="1:65" s="14" customFormat="1" x14ac:dyDescent="0.2">
      <c r="B1822" s="222"/>
      <c r="C1822" s="223"/>
      <c r="D1822" s="208" t="s">
        <v>278</v>
      </c>
      <c r="E1822" s="224" t="s">
        <v>21</v>
      </c>
      <c r="F1822" s="225" t="s">
        <v>2316</v>
      </c>
      <c r="G1822" s="223"/>
      <c r="H1822" s="226">
        <v>12.576000000000001</v>
      </c>
      <c r="I1822" s="227"/>
      <c r="J1822" s="223"/>
      <c r="K1822" s="223"/>
      <c r="L1822" s="228"/>
      <c r="M1822" s="229"/>
      <c r="N1822" s="230"/>
      <c r="O1822" s="230"/>
      <c r="P1822" s="230"/>
      <c r="Q1822" s="230"/>
      <c r="R1822" s="230"/>
      <c r="S1822" s="230"/>
      <c r="T1822" s="231"/>
      <c r="AT1822" s="232" t="s">
        <v>278</v>
      </c>
      <c r="AU1822" s="232" t="s">
        <v>82</v>
      </c>
      <c r="AV1822" s="14" t="s">
        <v>82</v>
      </c>
      <c r="AW1822" s="14" t="s">
        <v>35</v>
      </c>
      <c r="AX1822" s="14" t="s">
        <v>73</v>
      </c>
      <c r="AY1822" s="232" t="s">
        <v>267</v>
      </c>
    </row>
    <row r="1823" spans="1:65" s="14" customFormat="1" x14ac:dyDescent="0.2">
      <c r="B1823" s="222"/>
      <c r="C1823" s="223"/>
      <c r="D1823" s="208" t="s">
        <v>278</v>
      </c>
      <c r="E1823" s="224" t="s">
        <v>21</v>
      </c>
      <c r="F1823" s="225" t="s">
        <v>2317</v>
      </c>
      <c r="G1823" s="223"/>
      <c r="H1823" s="226">
        <v>-1.47</v>
      </c>
      <c r="I1823" s="227"/>
      <c r="J1823" s="223"/>
      <c r="K1823" s="223"/>
      <c r="L1823" s="228"/>
      <c r="M1823" s="229"/>
      <c r="N1823" s="230"/>
      <c r="O1823" s="230"/>
      <c r="P1823" s="230"/>
      <c r="Q1823" s="230"/>
      <c r="R1823" s="230"/>
      <c r="S1823" s="230"/>
      <c r="T1823" s="231"/>
      <c r="AT1823" s="232" t="s">
        <v>278</v>
      </c>
      <c r="AU1823" s="232" t="s">
        <v>82</v>
      </c>
      <c r="AV1823" s="14" t="s">
        <v>82</v>
      </c>
      <c r="AW1823" s="14" t="s">
        <v>35</v>
      </c>
      <c r="AX1823" s="14" t="s">
        <v>73</v>
      </c>
      <c r="AY1823" s="232" t="s">
        <v>267</v>
      </c>
    </row>
    <row r="1824" spans="1:65" s="14" customFormat="1" x14ac:dyDescent="0.2">
      <c r="B1824" s="222"/>
      <c r="C1824" s="223"/>
      <c r="D1824" s="208" t="s">
        <v>278</v>
      </c>
      <c r="E1824" s="224" t="s">
        <v>21</v>
      </c>
      <c r="F1824" s="225" t="s">
        <v>2318</v>
      </c>
      <c r="G1824" s="223"/>
      <c r="H1824" s="226">
        <v>13.584</v>
      </c>
      <c r="I1824" s="227"/>
      <c r="J1824" s="223"/>
      <c r="K1824" s="223"/>
      <c r="L1824" s="228"/>
      <c r="M1824" s="229"/>
      <c r="N1824" s="230"/>
      <c r="O1824" s="230"/>
      <c r="P1824" s="230"/>
      <c r="Q1824" s="230"/>
      <c r="R1824" s="230"/>
      <c r="S1824" s="230"/>
      <c r="T1824" s="231"/>
      <c r="AT1824" s="232" t="s">
        <v>278</v>
      </c>
      <c r="AU1824" s="232" t="s">
        <v>82</v>
      </c>
      <c r="AV1824" s="14" t="s">
        <v>82</v>
      </c>
      <c r="AW1824" s="14" t="s">
        <v>35</v>
      </c>
      <c r="AX1824" s="14" t="s">
        <v>73</v>
      </c>
      <c r="AY1824" s="232" t="s">
        <v>267</v>
      </c>
    </row>
    <row r="1825" spans="1:65" s="14" customFormat="1" x14ac:dyDescent="0.2">
      <c r="B1825" s="222"/>
      <c r="C1825" s="223"/>
      <c r="D1825" s="208" t="s">
        <v>278</v>
      </c>
      <c r="E1825" s="224" t="s">
        <v>21</v>
      </c>
      <c r="F1825" s="225" t="s">
        <v>2317</v>
      </c>
      <c r="G1825" s="223"/>
      <c r="H1825" s="226">
        <v>-1.47</v>
      </c>
      <c r="I1825" s="227"/>
      <c r="J1825" s="223"/>
      <c r="K1825" s="223"/>
      <c r="L1825" s="228"/>
      <c r="M1825" s="229"/>
      <c r="N1825" s="230"/>
      <c r="O1825" s="230"/>
      <c r="P1825" s="230"/>
      <c r="Q1825" s="230"/>
      <c r="R1825" s="230"/>
      <c r="S1825" s="230"/>
      <c r="T1825" s="231"/>
      <c r="AT1825" s="232" t="s">
        <v>278</v>
      </c>
      <c r="AU1825" s="232" t="s">
        <v>82</v>
      </c>
      <c r="AV1825" s="14" t="s">
        <v>82</v>
      </c>
      <c r="AW1825" s="14" t="s">
        <v>35</v>
      </c>
      <c r="AX1825" s="14" t="s">
        <v>73</v>
      </c>
      <c r="AY1825" s="232" t="s">
        <v>267</v>
      </c>
    </row>
    <row r="1826" spans="1:65" s="13" customFormat="1" x14ac:dyDescent="0.2">
      <c r="B1826" s="212"/>
      <c r="C1826" s="213"/>
      <c r="D1826" s="208" t="s">
        <v>278</v>
      </c>
      <c r="E1826" s="214" t="s">
        <v>21</v>
      </c>
      <c r="F1826" s="215" t="s">
        <v>1738</v>
      </c>
      <c r="G1826" s="213"/>
      <c r="H1826" s="214" t="s">
        <v>21</v>
      </c>
      <c r="I1826" s="216"/>
      <c r="J1826" s="213"/>
      <c r="K1826" s="213"/>
      <c r="L1826" s="217"/>
      <c r="M1826" s="218"/>
      <c r="N1826" s="219"/>
      <c r="O1826" s="219"/>
      <c r="P1826" s="219"/>
      <c r="Q1826" s="219"/>
      <c r="R1826" s="219"/>
      <c r="S1826" s="219"/>
      <c r="T1826" s="220"/>
      <c r="AT1826" s="221" t="s">
        <v>278</v>
      </c>
      <c r="AU1826" s="221" t="s">
        <v>82</v>
      </c>
      <c r="AV1826" s="13" t="s">
        <v>80</v>
      </c>
      <c r="AW1826" s="13" t="s">
        <v>35</v>
      </c>
      <c r="AX1826" s="13" t="s">
        <v>73</v>
      </c>
      <c r="AY1826" s="221" t="s">
        <v>267</v>
      </c>
    </row>
    <row r="1827" spans="1:65" s="14" customFormat="1" x14ac:dyDescent="0.2">
      <c r="B1827" s="222"/>
      <c r="C1827" s="223"/>
      <c r="D1827" s="208" t="s">
        <v>278</v>
      </c>
      <c r="E1827" s="224" t="s">
        <v>21</v>
      </c>
      <c r="F1827" s="225" t="s">
        <v>2319</v>
      </c>
      <c r="G1827" s="223"/>
      <c r="H1827" s="226">
        <v>24.672000000000001</v>
      </c>
      <c r="I1827" s="227"/>
      <c r="J1827" s="223"/>
      <c r="K1827" s="223"/>
      <c r="L1827" s="228"/>
      <c r="M1827" s="229"/>
      <c r="N1827" s="230"/>
      <c r="O1827" s="230"/>
      <c r="P1827" s="230"/>
      <c r="Q1827" s="230"/>
      <c r="R1827" s="230"/>
      <c r="S1827" s="230"/>
      <c r="T1827" s="231"/>
      <c r="AT1827" s="232" t="s">
        <v>278</v>
      </c>
      <c r="AU1827" s="232" t="s">
        <v>82</v>
      </c>
      <c r="AV1827" s="14" t="s">
        <v>82</v>
      </c>
      <c r="AW1827" s="14" t="s">
        <v>35</v>
      </c>
      <c r="AX1827" s="14" t="s">
        <v>73</v>
      </c>
      <c r="AY1827" s="232" t="s">
        <v>267</v>
      </c>
    </row>
    <row r="1828" spans="1:65" s="14" customFormat="1" x14ac:dyDescent="0.2">
      <c r="B1828" s="222"/>
      <c r="C1828" s="223"/>
      <c r="D1828" s="208" t="s">
        <v>278</v>
      </c>
      <c r="E1828" s="224" t="s">
        <v>21</v>
      </c>
      <c r="F1828" s="225" t="s">
        <v>2320</v>
      </c>
      <c r="G1828" s="223"/>
      <c r="H1828" s="226">
        <v>-2.94</v>
      </c>
      <c r="I1828" s="227"/>
      <c r="J1828" s="223"/>
      <c r="K1828" s="223"/>
      <c r="L1828" s="228"/>
      <c r="M1828" s="229"/>
      <c r="N1828" s="230"/>
      <c r="O1828" s="230"/>
      <c r="P1828" s="230"/>
      <c r="Q1828" s="230"/>
      <c r="R1828" s="230"/>
      <c r="S1828" s="230"/>
      <c r="T1828" s="231"/>
      <c r="AT1828" s="232" t="s">
        <v>278</v>
      </c>
      <c r="AU1828" s="232" t="s">
        <v>82</v>
      </c>
      <c r="AV1828" s="14" t="s">
        <v>82</v>
      </c>
      <c r="AW1828" s="14" t="s">
        <v>35</v>
      </c>
      <c r="AX1828" s="14" t="s">
        <v>73</v>
      </c>
      <c r="AY1828" s="232" t="s">
        <v>267</v>
      </c>
    </row>
    <row r="1829" spans="1:65" s="16" customFormat="1" x14ac:dyDescent="0.2">
      <c r="B1829" s="244"/>
      <c r="C1829" s="245"/>
      <c r="D1829" s="208" t="s">
        <v>278</v>
      </c>
      <c r="E1829" s="246" t="s">
        <v>21</v>
      </c>
      <c r="F1829" s="247" t="s">
        <v>355</v>
      </c>
      <c r="G1829" s="245"/>
      <c r="H1829" s="248">
        <v>44.951999999999998</v>
      </c>
      <c r="I1829" s="249"/>
      <c r="J1829" s="245"/>
      <c r="K1829" s="245"/>
      <c r="L1829" s="250"/>
      <c r="M1829" s="251"/>
      <c r="N1829" s="252"/>
      <c r="O1829" s="252"/>
      <c r="P1829" s="252"/>
      <c r="Q1829" s="252"/>
      <c r="R1829" s="252"/>
      <c r="S1829" s="252"/>
      <c r="T1829" s="253"/>
      <c r="AT1829" s="254" t="s">
        <v>278</v>
      </c>
      <c r="AU1829" s="254" t="s">
        <v>82</v>
      </c>
      <c r="AV1829" s="16" t="s">
        <v>274</v>
      </c>
      <c r="AW1829" s="16" t="s">
        <v>35</v>
      </c>
      <c r="AX1829" s="16" t="s">
        <v>80</v>
      </c>
      <c r="AY1829" s="254" t="s">
        <v>267</v>
      </c>
    </row>
    <row r="1830" spans="1:65" s="2" customFormat="1" ht="21.75" customHeight="1" x14ac:dyDescent="0.2">
      <c r="A1830" s="36"/>
      <c r="B1830" s="37"/>
      <c r="C1830" s="195" t="s">
        <v>2321</v>
      </c>
      <c r="D1830" s="195" t="s">
        <v>269</v>
      </c>
      <c r="E1830" s="196" t="s">
        <v>2322</v>
      </c>
      <c r="F1830" s="197" t="s">
        <v>2323</v>
      </c>
      <c r="G1830" s="198" t="s">
        <v>272</v>
      </c>
      <c r="H1830" s="199">
        <v>94.751999999999995</v>
      </c>
      <c r="I1830" s="200"/>
      <c r="J1830" s="201">
        <f>ROUND(I1830*H1830,2)</f>
        <v>0</v>
      </c>
      <c r="K1830" s="197" t="s">
        <v>273</v>
      </c>
      <c r="L1830" s="41"/>
      <c r="M1830" s="202" t="s">
        <v>21</v>
      </c>
      <c r="N1830" s="203" t="s">
        <v>44</v>
      </c>
      <c r="O1830" s="66"/>
      <c r="P1830" s="204">
        <f>O1830*H1830</f>
        <v>0</v>
      </c>
      <c r="Q1830" s="204">
        <v>7.3000000000000001E-3</v>
      </c>
      <c r="R1830" s="204">
        <f>Q1830*H1830</f>
        <v>0.69168960000000002</v>
      </c>
      <c r="S1830" s="204">
        <v>0</v>
      </c>
      <c r="T1830" s="205">
        <f>S1830*H1830</f>
        <v>0</v>
      </c>
      <c r="U1830" s="36"/>
      <c r="V1830" s="36"/>
      <c r="W1830" s="36"/>
      <c r="X1830" s="36"/>
      <c r="Y1830" s="36"/>
      <c r="Z1830" s="36"/>
      <c r="AA1830" s="36"/>
      <c r="AB1830" s="36"/>
      <c r="AC1830" s="36"/>
      <c r="AD1830" s="36"/>
      <c r="AE1830" s="36"/>
      <c r="AR1830" s="206" t="s">
        <v>441</v>
      </c>
      <c r="AT1830" s="206" t="s">
        <v>269</v>
      </c>
      <c r="AU1830" s="206" t="s">
        <v>82</v>
      </c>
      <c r="AY1830" s="19" t="s">
        <v>267</v>
      </c>
      <c r="BE1830" s="207">
        <f>IF(N1830="základní",J1830,0)</f>
        <v>0</v>
      </c>
      <c r="BF1830" s="207">
        <f>IF(N1830="snížená",J1830,0)</f>
        <v>0</v>
      </c>
      <c r="BG1830" s="207">
        <f>IF(N1830="zákl. přenesená",J1830,0)</f>
        <v>0</v>
      </c>
      <c r="BH1830" s="207">
        <f>IF(N1830="sníž. přenesená",J1830,0)</f>
        <v>0</v>
      </c>
      <c r="BI1830" s="207">
        <f>IF(N1830="nulová",J1830,0)</f>
        <v>0</v>
      </c>
      <c r="BJ1830" s="19" t="s">
        <v>80</v>
      </c>
      <c r="BK1830" s="207">
        <f>ROUND(I1830*H1830,2)</f>
        <v>0</v>
      </c>
      <c r="BL1830" s="19" t="s">
        <v>441</v>
      </c>
      <c r="BM1830" s="206" t="s">
        <v>2324</v>
      </c>
    </row>
    <row r="1831" spans="1:65" s="2" customFormat="1" ht="29.25" x14ac:dyDescent="0.2">
      <c r="A1831" s="36"/>
      <c r="B1831" s="37"/>
      <c r="C1831" s="38"/>
      <c r="D1831" s="208" t="s">
        <v>276</v>
      </c>
      <c r="E1831" s="38"/>
      <c r="F1831" s="209" t="s">
        <v>2325</v>
      </c>
      <c r="G1831" s="38"/>
      <c r="H1831" s="38"/>
      <c r="I1831" s="118"/>
      <c r="J1831" s="38"/>
      <c r="K1831" s="38"/>
      <c r="L1831" s="41"/>
      <c r="M1831" s="210"/>
      <c r="N1831" s="211"/>
      <c r="O1831" s="66"/>
      <c r="P1831" s="66"/>
      <c r="Q1831" s="66"/>
      <c r="R1831" s="66"/>
      <c r="S1831" s="66"/>
      <c r="T1831" s="67"/>
      <c r="U1831" s="36"/>
      <c r="V1831" s="36"/>
      <c r="W1831" s="36"/>
      <c r="X1831" s="36"/>
      <c r="Y1831" s="36"/>
      <c r="Z1831" s="36"/>
      <c r="AA1831" s="36"/>
      <c r="AB1831" s="36"/>
      <c r="AC1831" s="36"/>
      <c r="AD1831" s="36"/>
      <c r="AE1831" s="36"/>
      <c r="AT1831" s="19" t="s">
        <v>276</v>
      </c>
      <c r="AU1831" s="19" t="s">
        <v>82</v>
      </c>
    </row>
    <row r="1832" spans="1:65" s="13" customFormat="1" x14ac:dyDescent="0.2">
      <c r="B1832" s="212"/>
      <c r="C1832" s="213"/>
      <c r="D1832" s="208" t="s">
        <v>278</v>
      </c>
      <c r="E1832" s="214" t="s">
        <v>21</v>
      </c>
      <c r="F1832" s="215" t="s">
        <v>2326</v>
      </c>
      <c r="G1832" s="213"/>
      <c r="H1832" s="214" t="s">
        <v>21</v>
      </c>
      <c r="I1832" s="216"/>
      <c r="J1832" s="213"/>
      <c r="K1832" s="213"/>
      <c r="L1832" s="217"/>
      <c r="M1832" s="218"/>
      <c r="N1832" s="219"/>
      <c r="O1832" s="219"/>
      <c r="P1832" s="219"/>
      <c r="Q1832" s="219"/>
      <c r="R1832" s="219"/>
      <c r="S1832" s="219"/>
      <c r="T1832" s="220"/>
      <c r="AT1832" s="221" t="s">
        <v>278</v>
      </c>
      <c r="AU1832" s="221" t="s">
        <v>82</v>
      </c>
      <c r="AV1832" s="13" t="s">
        <v>80</v>
      </c>
      <c r="AW1832" s="13" t="s">
        <v>35</v>
      </c>
      <c r="AX1832" s="13" t="s">
        <v>73</v>
      </c>
      <c r="AY1832" s="221" t="s">
        <v>267</v>
      </c>
    </row>
    <row r="1833" spans="1:65" s="13" customFormat="1" x14ac:dyDescent="0.2">
      <c r="B1833" s="212"/>
      <c r="C1833" s="213"/>
      <c r="D1833" s="208" t="s">
        <v>278</v>
      </c>
      <c r="E1833" s="214" t="s">
        <v>21</v>
      </c>
      <c r="F1833" s="215" t="s">
        <v>1736</v>
      </c>
      <c r="G1833" s="213"/>
      <c r="H1833" s="214" t="s">
        <v>21</v>
      </c>
      <c r="I1833" s="216"/>
      <c r="J1833" s="213"/>
      <c r="K1833" s="213"/>
      <c r="L1833" s="217"/>
      <c r="M1833" s="218"/>
      <c r="N1833" s="219"/>
      <c r="O1833" s="219"/>
      <c r="P1833" s="219"/>
      <c r="Q1833" s="219"/>
      <c r="R1833" s="219"/>
      <c r="S1833" s="219"/>
      <c r="T1833" s="220"/>
      <c r="AT1833" s="221" t="s">
        <v>278</v>
      </c>
      <c r="AU1833" s="221" t="s">
        <v>82</v>
      </c>
      <c r="AV1833" s="13" t="s">
        <v>80</v>
      </c>
      <c r="AW1833" s="13" t="s">
        <v>35</v>
      </c>
      <c r="AX1833" s="13" t="s">
        <v>73</v>
      </c>
      <c r="AY1833" s="221" t="s">
        <v>267</v>
      </c>
    </row>
    <row r="1834" spans="1:65" s="14" customFormat="1" x14ac:dyDescent="0.2">
      <c r="B1834" s="222"/>
      <c r="C1834" s="223"/>
      <c r="D1834" s="208" t="s">
        <v>278</v>
      </c>
      <c r="E1834" s="224" t="s">
        <v>21</v>
      </c>
      <c r="F1834" s="225" t="s">
        <v>2327</v>
      </c>
      <c r="G1834" s="223"/>
      <c r="H1834" s="226">
        <v>29.76</v>
      </c>
      <c r="I1834" s="227"/>
      <c r="J1834" s="223"/>
      <c r="K1834" s="223"/>
      <c r="L1834" s="228"/>
      <c r="M1834" s="229"/>
      <c r="N1834" s="230"/>
      <c r="O1834" s="230"/>
      <c r="P1834" s="230"/>
      <c r="Q1834" s="230"/>
      <c r="R1834" s="230"/>
      <c r="S1834" s="230"/>
      <c r="T1834" s="231"/>
      <c r="AT1834" s="232" t="s">
        <v>278</v>
      </c>
      <c r="AU1834" s="232" t="s">
        <v>82</v>
      </c>
      <c r="AV1834" s="14" t="s">
        <v>82</v>
      </c>
      <c r="AW1834" s="14" t="s">
        <v>35</v>
      </c>
      <c r="AX1834" s="14" t="s">
        <v>73</v>
      </c>
      <c r="AY1834" s="232" t="s">
        <v>267</v>
      </c>
    </row>
    <row r="1835" spans="1:65" s="14" customFormat="1" x14ac:dyDescent="0.2">
      <c r="B1835" s="222"/>
      <c r="C1835" s="223"/>
      <c r="D1835" s="208" t="s">
        <v>278</v>
      </c>
      <c r="E1835" s="224" t="s">
        <v>21</v>
      </c>
      <c r="F1835" s="225" t="s">
        <v>2328</v>
      </c>
      <c r="G1835" s="223"/>
      <c r="H1835" s="226">
        <v>-4.62</v>
      </c>
      <c r="I1835" s="227"/>
      <c r="J1835" s="223"/>
      <c r="K1835" s="223"/>
      <c r="L1835" s="228"/>
      <c r="M1835" s="229"/>
      <c r="N1835" s="230"/>
      <c r="O1835" s="230"/>
      <c r="P1835" s="230"/>
      <c r="Q1835" s="230"/>
      <c r="R1835" s="230"/>
      <c r="S1835" s="230"/>
      <c r="T1835" s="231"/>
      <c r="AT1835" s="232" t="s">
        <v>278</v>
      </c>
      <c r="AU1835" s="232" t="s">
        <v>82</v>
      </c>
      <c r="AV1835" s="14" t="s">
        <v>82</v>
      </c>
      <c r="AW1835" s="14" t="s">
        <v>35</v>
      </c>
      <c r="AX1835" s="14" t="s">
        <v>73</v>
      </c>
      <c r="AY1835" s="232" t="s">
        <v>267</v>
      </c>
    </row>
    <row r="1836" spans="1:65" s="14" customFormat="1" x14ac:dyDescent="0.2">
      <c r="B1836" s="222"/>
      <c r="C1836" s="223"/>
      <c r="D1836" s="208" t="s">
        <v>278</v>
      </c>
      <c r="E1836" s="224" t="s">
        <v>21</v>
      </c>
      <c r="F1836" s="225" t="s">
        <v>2316</v>
      </c>
      <c r="G1836" s="223"/>
      <c r="H1836" s="226">
        <v>12.576000000000001</v>
      </c>
      <c r="I1836" s="227"/>
      <c r="J1836" s="223"/>
      <c r="K1836" s="223"/>
      <c r="L1836" s="228"/>
      <c r="M1836" s="229"/>
      <c r="N1836" s="230"/>
      <c r="O1836" s="230"/>
      <c r="P1836" s="230"/>
      <c r="Q1836" s="230"/>
      <c r="R1836" s="230"/>
      <c r="S1836" s="230"/>
      <c r="T1836" s="231"/>
      <c r="AT1836" s="232" t="s">
        <v>278</v>
      </c>
      <c r="AU1836" s="232" t="s">
        <v>82</v>
      </c>
      <c r="AV1836" s="14" t="s">
        <v>82</v>
      </c>
      <c r="AW1836" s="14" t="s">
        <v>35</v>
      </c>
      <c r="AX1836" s="14" t="s">
        <v>73</v>
      </c>
      <c r="AY1836" s="232" t="s">
        <v>267</v>
      </c>
    </row>
    <row r="1837" spans="1:65" s="14" customFormat="1" x14ac:dyDescent="0.2">
      <c r="B1837" s="222"/>
      <c r="C1837" s="223"/>
      <c r="D1837" s="208" t="s">
        <v>278</v>
      </c>
      <c r="E1837" s="224" t="s">
        <v>21</v>
      </c>
      <c r="F1837" s="225" t="s">
        <v>2317</v>
      </c>
      <c r="G1837" s="223"/>
      <c r="H1837" s="226">
        <v>-1.47</v>
      </c>
      <c r="I1837" s="227"/>
      <c r="J1837" s="223"/>
      <c r="K1837" s="223"/>
      <c r="L1837" s="228"/>
      <c r="M1837" s="229"/>
      <c r="N1837" s="230"/>
      <c r="O1837" s="230"/>
      <c r="P1837" s="230"/>
      <c r="Q1837" s="230"/>
      <c r="R1837" s="230"/>
      <c r="S1837" s="230"/>
      <c r="T1837" s="231"/>
      <c r="AT1837" s="232" t="s">
        <v>278</v>
      </c>
      <c r="AU1837" s="232" t="s">
        <v>82</v>
      </c>
      <c r="AV1837" s="14" t="s">
        <v>82</v>
      </c>
      <c r="AW1837" s="14" t="s">
        <v>35</v>
      </c>
      <c r="AX1837" s="14" t="s">
        <v>73</v>
      </c>
      <c r="AY1837" s="232" t="s">
        <v>267</v>
      </c>
    </row>
    <row r="1838" spans="1:65" s="14" customFormat="1" x14ac:dyDescent="0.2">
      <c r="B1838" s="222"/>
      <c r="C1838" s="223"/>
      <c r="D1838" s="208" t="s">
        <v>278</v>
      </c>
      <c r="E1838" s="224" t="s">
        <v>21</v>
      </c>
      <c r="F1838" s="225" t="s">
        <v>2318</v>
      </c>
      <c r="G1838" s="223"/>
      <c r="H1838" s="226">
        <v>13.584</v>
      </c>
      <c r="I1838" s="227"/>
      <c r="J1838" s="223"/>
      <c r="K1838" s="223"/>
      <c r="L1838" s="228"/>
      <c r="M1838" s="229"/>
      <c r="N1838" s="230"/>
      <c r="O1838" s="230"/>
      <c r="P1838" s="230"/>
      <c r="Q1838" s="230"/>
      <c r="R1838" s="230"/>
      <c r="S1838" s="230"/>
      <c r="T1838" s="231"/>
      <c r="AT1838" s="232" t="s">
        <v>278</v>
      </c>
      <c r="AU1838" s="232" t="s">
        <v>82</v>
      </c>
      <c r="AV1838" s="14" t="s">
        <v>82</v>
      </c>
      <c r="AW1838" s="14" t="s">
        <v>35</v>
      </c>
      <c r="AX1838" s="14" t="s">
        <v>73</v>
      </c>
      <c r="AY1838" s="232" t="s">
        <v>267</v>
      </c>
    </row>
    <row r="1839" spans="1:65" s="14" customFormat="1" x14ac:dyDescent="0.2">
      <c r="B1839" s="222"/>
      <c r="C1839" s="223"/>
      <c r="D1839" s="208" t="s">
        <v>278</v>
      </c>
      <c r="E1839" s="224" t="s">
        <v>21</v>
      </c>
      <c r="F1839" s="225" t="s">
        <v>2317</v>
      </c>
      <c r="G1839" s="223"/>
      <c r="H1839" s="226">
        <v>-1.47</v>
      </c>
      <c r="I1839" s="227"/>
      <c r="J1839" s="223"/>
      <c r="K1839" s="223"/>
      <c r="L1839" s="228"/>
      <c r="M1839" s="229"/>
      <c r="N1839" s="230"/>
      <c r="O1839" s="230"/>
      <c r="P1839" s="230"/>
      <c r="Q1839" s="230"/>
      <c r="R1839" s="230"/>
      <c r="S1839" s="230"/>
      <c r="T1839" s="231"/>
      <c r="AT1839" s="232" t="s">
        <v>278</v>
      </c>
      <c r="AU1839" s="232" t="s">
        <v>82</v>
      </c>
      <c r="AV1839" s="14" t="s">
        <v>82</v>
      </c>
      <c r="AW1839" s="14" t="s">
        <v>35</v>
      </c>
      <c r="AX1839" s="14" t="s">
        <v>73</v>
      </c>
      <c r="AY1839" s="232" t="s">
        <v>267</v>
      </c>
    </row>
    <row r="1840" spans="1:65" s="13" customFormat="1" x14ac:dyDescent="0.2">
      <c r="B1840" s="212"/>
      <c r="C1840" s="213"/>
      <c r="D1840" s="208" t="s">
        <v>278</v>
      </c>
      <c r="E1840" s="214" t="s">
        <v>21</v>
      </c>
      <c r="F1840" s="215" t="s">
        <v>1738</v>
      </c>
      <c r="G1840" s="213"/>
      <c r="H1840" s="214" t="s">
        <v>21</v>
      </c>
      <c r="I1840" s="216"/>
      <c r="J1840" s="213"/>
      <c r="K1840" s="213"/>
      <c r="L1840" s="217"/>
      <c r="M1840" s="218"/>
      <c r="N1840" s="219"/>
      <c r="O1840" s="219"/>
      <c r="P1840" s="219"/>
      <c r="Q1840" s="219"/>
      <c r="R1840" s="219"/>
      <c r="S1840" s="219"/>
      <c r="T1840" s="220"/>
      <c r="AT1840" s="221" t="s">
        <v>278</v>
      </c>
      <c r="AU1840" s="221" t="s">
        <v>82</v>
      </c>
      <c r="AV1840" s="13" t="s">
        <v>80</v>
      </c>
      <c r="AW1840" s="13" t="s">
        <v>35</v>
      </c>
      <c r="AX1840" s="13" t="s">
        <v>73</v>
      </c>
      <c r="AY1840" s="221" t="s">
        <v>267</v>
      </c>
    </row>
    <row r="1841" spans="1:65" s="14" customFormat="1" x14ac:dyDescent="0.2">
      <c r="B1841" s="222"/>
      <c r="C1841" s="223"/>
      <c r="D1841" s="208" t="s">
        <v>278</v>
      </c>
      <c r="E1841" s="224" t="s">
        <v>21</v>
      </c>
      <c r="F1841" s="225" t="s">
        <v>2329</v>
      </c>
      <c r="G1841" s="223"/>
      <c r="H1841" s="226">
        <v>29.28</v>
      </c>
      <c r="I1841" s="227"/>
      <c r="J1841" s="223"/>
      <c r="K1841" s="223"/>
      <c r="L1841" s="228"/>
      <c r="M1841" s="229"/>
      <c r="N1841" s="230"/>
      <c r="O1841" s="230"/>
      <c r="P1841" s="230"/>
      <c r="Q1841" s="230"/>
      <c r="R1841" s="230"/>
      <c r="S1841" s="230"/>
      <c r="T1841" s="231"/>
      <c r="AT1841" s="232" t="s">
        <v>278</v>
      </c>
      <c r="AU1841" s="232" t="s">
        <v>82</v>
      </c>
      <c r="AV1841" s="14" t="s">
        <v>82</v>
      </c>
      <c r="AW1841" s="14" t="s">
        <v>35</v>
      </c>
      <c r="AX1841" s="14" t="s">
        <v>73</v>
      </c>
      <c r="AY1841" s="232" t="s">
        <v>267</v>
      </c>
    </row>
    <row r="1842" spans="1:65" s="14" customFormat="1" x14ac:dyDescent="0.2">
      <c r="B1842" s="222"/>
      <c r="C1842" s="223"/>
      <c r="D1842" s="208" t="s">
        <v>278</v>
      </c>
      <c r="E1842" s="224" t="s">
        <v>21</v>
      </c>
      <c r="F1842" s="225" t="s">
        <v>2328</v>
      </c>
      <c r="G1842" s="223"/>
      <c r="H1842" s="226">
        <v>-4.62</v>
      </c>
      <c r="I1842" s="227"/>
      <c r="J1842" s="223"/>
      <c r="K1842" s="223"/>
      <c r="L1842" s="228"/>
      <c r="M1842" s="229"/>
      <c r="N1842" s="230"/>
      <c r="O1842" s="230"/>
      <c r="P1842" s="230"/>
      <c r="Q1842" s="230"/>
      <c r="R1842" s="230"/>
      <c r="S1842" s="230"/>
      <c r="T1842" s="231"/>
      <c r="AT1842" s="232" t="s">
        <v>278</v>
      </c>
      <c r="AU1842" s="232" t="s">
        <v>82</v>
      </c>
      <c r="AV1842" s="14" t="s">
        <v>82</v>
      </c>
      <c r="AW1842" s="14" t="s">
        <v>35</v>
      </c>
      <c r="AX1842" s="14" t="s">
        <v>73</v>
      </c>
      <c r="AY1842" s="232" t="s">
        <v>267</v>
      </c>
    </row>
    <row r="1843" spans="1:65" s="14" customFormat="1" x14ac:dyDescent="0.2">
      <c r="B1843" s="222"/>
      <c r="C1843" s="223"/>
      <c r="D1843" s="208" t="s">
        <v>278</v>
      </c>
      <c r="E1843" s="224" t="s">
        <v>21</v>
      </c>
      <c r="F1843" s="225" t="s">
        <v>2319</v>
      </c>
      <c r="G1843" s="223"/>
      <c r="H1843" s="226">
        <v>24.672000000000001</v>
      </c>
      <c r="I1843" s="227"/>
      <c r="J1843" s="223"/>
      <c r="K1843" s="223"/>
      <c r="L1843" s="228"/>
      <c r="M1843" s="229"/>
      <c r="N1843" s="230"/>
      <c r="O1843" s="230"/>
      <c r="P1843" s="230"/>
      <c r="Q1843" s="230"/>
      <c r="R1843" s="230"/>
      <c r="S1843" s="230"/>
      <c r="T1843" s="231"/>
      <c r="AT1843" s="232" t="s">
        <v>278</v>
      </c>
      <c r="AU1843" s="232" t="s">
        <v>82</v>
      </c>
      <c r="AV1843" s="14" t="s">
        <v>82</v>
      </c>
      <c r="AW1843" s="14" t="s">
        <v>35</v>
      </c>
      <c r="AX1843" s="14" t="s">
        <v>73</v>
      </c>
      <c r="AY1843" s="232" t="s">
        <v>267</v>
      </c>
    </row>
    <row r="1844" spans="1:65" s="14" customFormat="1" x14ac:dyDescent="0.2">
      <c r="B1844" s="222"/>
      <c r="C1844" s="223"/>
      <c r="D1844" s="208" t="s">
        <v>278</v>
      </c>
      <c r="E1844" s="224" t="s">
        <v>21</v>
      </c>
      <c r="F1844" s="225" t="s">
        <v>2320</v>
      </c>
      <c r="G1844" s="223"/>
      <c r="H1844" s="226">
        <v>-2.94</v>
      </c>
      <c r="I1844" s="227"/>
      <c r="J1844" s="223"/>
      <c r="K1844" s="223"/>
      <c r="L1844" s="228"/>
      <c r="M1844" s="229"/>
      <c r="N1844" s="230"/>
      <c r="O1844" s="230"/>
      <c r="P1844" s="230"/>
      <c r="Q1844" s="230"/>
      <c r="R1844" s="230"/>
      <c r="S1844" s="230"/>
      <c r="T1844" s="231"/>
      <c r="AT1844" s="232" t="s">
        <v>278</v>
      </c>
      <c r="AU1844" s="232" t="s">
        <v>82</v>
      </c>
      <c r="AV1844" s="14" t="s">
        <v>82</v>
      </c>
      <c r="AW1844" s="14" t="s">
        <v>35</v>
      </c>
      <c r="AX1844" s="14" t="s">
        <v>73</v>
      </c>
      <c r="AY1844" s="232" t="s">
        <v>267</v>
      </c>
    </row>
    <row r="1845" spans="1:65" s="16" customFormat="1" x14ac:dyDescent="0.2">
      <c r="B1845" s="244"/>
      <c r="C1845" s="245"/>
      <c r="D1845" s="208" t="s">
        <v>278</v>
      </c>
      <c r="E1845" s="246" t="s">
        <v>21</v>
      </c>
      <c r="F1845" s="247" t="s">
        <v>355</v>
      </c>
      <c r="G1845" s="245"/>
      <c r="H1845" s="248">
        <v>94.751999999999995</v>
      </c>
      <c r="I1845" s="249"/>
      <c r="J1845" s="245"/>
      <c r="K1845" s="245"/>
      <c r="L1845" s="250"/>
      <c r="M1845" s="251"/>
      <c r="N1845" s="252"/>
      <c r="O1845" s="252"/>
      <c r="P1845" s="252"/>
      <c r="Q1845" s="252"/>
      <c r="R1845" s="252"/>
      <c r="S1845" s="252"/>
      <c r="T1845" s="253"/>
      <c r="AT1845" s="254" t="s">
        <v>278</v>
      </c>
      <c r="AU1845" s="254" t="s">
        <v>82</v>
      </c>
      <c r="AV1845" s="16" t="s">
        <v>274</v>
      </c>
      <c r="AW1845" s="16" t="s">
        <v>35</v>
      </c>
      <c r="AX1845" s="16" t="s">
        <v>80</v>
      </c>
      <c r="AY1845" s="254" t="s">
        <v>267</v>
      </c>
    </row>
    <row r="1846" spans="1:65" s="2" customFormat="1" ht="16.5" customHeight="1" x14ac:dyDescent="0.2">
      <c r="A1846" s="36"/>
      <c r="B1846" s="37"/>
      <c r="C1846" s="255" t="s">
        <v>2330</v>
      </c>
      <c r="D1846" s="255" t="s">
        <v>751</v>
      </c>
      <c r="E1846" s="256" t="s">
        <v>2331</v>
      </c>
      <c r="F1846" s="257" t="s">
        <v>2332</v>
      </c>
      <c r="G1846" s="258" t="s">
        <v>272</v>
      </c>
      <c r="H1846" s="259">
        <v>99.488</v>
      </c>
      <c r="I1846" s="260"/>
      <c r="J1846" s="261">
        <f>ROUND(I1846*H1846,2)</f>
        <v>0</v>
      </c>
      <c r="K1846" s="257" t="s">
        <v>273</v>
      </c>
      <c r="L1846" s="262"/>
      <c r="M1846" s="263" t="s">
        <v>21</v>
      </c>
      <c r="N1846" s="264" t="s">
        <v>44</v>
      </c>
      <c r="O1846" s="66"/>
      <c r="P1846" s="204">
        <f>O1846*H1846</f>
        <v>0</v>
      </c>
      <c r="Q1846" s="204">
        <v>1.18E-2</v>
      </c>
      <c r="R1846" s="204">
        <f>Q1846*H1846</f>
        <v>1.1739584000000001</v>
      </c>
      <c r="S1846" s="204">
        <v>0</v>
      </c>
      <c r="T1846" s="205">
        <f>S1846*H1846</f>
        <v>0</v>
      </c>
      <c r="U1846" s="36"/>
      <c r="V1846" s="36"/>
      <c r="W1846" s="36"/>
      <c r="X1846" s="36"/>
      <c r="Y1846" s="36"/>
      <c r="Z1846" s="36"/>
      <c r="AA1846" s="36"/>
      <c r="AB1846" s="36"/>
      <c r="AC1846" s="36"/>
      <c r="AD1846" s="36"/>
      <c r="AE1846" s="36"/>
      <c r="AR1846" s="206" t="s">
        <v>696</v>
      </c>
      <c r="AT1846" s="206" t="s">
        <v>751</v>
      </c>
      <c r="AU1846" s="206" t="s">
        <v>82</v>
      </c>
      <c r="AY1846" s="19" t="s">
        <v>267</v>
      </c>
      <c r="BE1846" s="207">
        <f>IF(N1846="základní",J1846,0)</f>
        <v>0</v>
      </c>
      <c r="BF1846" s="207">
        <f>IF(N1846="snížená",J1846,0)</f>
        <v>0</v>
      </c>
      <c r="BG1846" s="207">
        <f>IF(N1846="zákl. přenesená",J1846,0)</f>
        <v>0</v>
      </c>
      <c r="BH1846" s="207">
        <f>IF(N1846="sníž. přenesená",J1846,0)</f>
        <v>0</v>
      </c>
      <c r="BI1846" s="207">
        <f>IF(N1846="nulová",J1846,0)</f>
        <v>0</v>
      </c>
      <c r="BJ1846" s="19" t="s">
        <v>80</v>
      </c>
      <c r="BK1846" s="207">
        <f>ROUND(I1846*H1846,2)</f>
        <v>0</v>
      </c>
      <c r="BL1846" s="19" t="s">
        <v>441</v>
      </c>
      <c r="BM1846" s="206" t="s">
        <v>2333</v>
      </c>
    </row>
    <row r="1847" spans="1:65" s="14" customFormat="1" x14ac:dyDescent="0.2">
      <c r="B1847" s="222"/>
      <c r="C1847" s="223"/>
      <c r="D1847" s="208" t="s">
        <v>278</v>
      </c>
      <c r="E1847" s="224" t="s">
        <v>21</v>
      </c>
      <c r="F1847" s="225" t="s">
        <v>2334</v>
      </c>
      <c r="G1847" s="223"/>
      <c r="H1847" s="226">
        <v>99.488</v>
      </c>
      <c r="I1847" s="227"/>
      <c r="J1847" s="223"/>
      <c r="K1847" s="223"/>
      <c r="L1847" s="228"/>
      <c r="M1847" s="229"/>
      <c r="N1847" s="230"/>
      <c r="O1847" s="230"/>
      <c r="P1847" s="230"/>
      <c r="Q1847" s="230"/>
      <c r="R1847" s="230"/>
      <c r="S1847" s="230"/>
      <c r="T1847" s="231"/>
      <c r="AT1847" s="232" t="s">
        <v>278</v>
      </c>
      <c r="AU1847" s="232" t="s">
        <v>82</v>
      </c>
      <c r="AV1847" s="14" t="s">
        <v>82</v>
      </c>
      <c r="AW1847" s="14" t="s">
        <v>35</v>
      </c>
      <c r="AX1847" s="14" t="s">
        <v>80</v>
      </c>
      <c r="AY1847" s="232" t="s">
        <v>267</v>
      </c>
    </row>
    <row r="1848" spans="1:65" s="2" customFormat="1" ht="16.5" customHeight="1" x14ac:dyDescent="0.2">
      <c r="A1848" s="36"/>
      <c r="B1848" s="37"/>
      <c r="C1848" s="195" t="s">
        <v>2335</v>
      </c>
      <c r="D1848" s="195" t="s">
        <v>269</v>
      </c>
      <c r="E1848" s="196" t="s">
        <v>2336</v>
      </c>
      <c r="F1848" s="197" t="s">
        <v>2337</v>
      </c>
      <c r="G1848" s="198" t="s">
        <v>272</v>
      </c>
      <c r="H1848" s="199">
        <v>0.96</v>
      </c>
      <c r="I1848" s="200"/>
      <c r="J1848" s="201">
        <f>ROUND(I1848*H1848,2)</f>
        <v>0</v>
      </c>
      <c r="K1848" s="197" t="s">
        <v>273</v>
      </c>
      <c r="L1848" s="41"/>
      <c r="M1848" s="202" t="s">
        <v>21</v>
      </c>
      <c r="N1848" s="203" t="s">
        <v>44</v>
      </c>
      <c r="O1848" s="66"/>
      <c r="P1848" s="204">
        <f>O1848*H1848</f>
        <v>0</v>
      </c>
      <c r="Q1848" s="204">
        <v>5.8E-4</v>
      </c>
      <c r="R1848" s="204">
        <f>Q1848*H1848</f>
        <v>5.5679999999999998E-4</v>
      </c>
      <c r="S1848" s="204">
        <v>0</v>
      </c>
      <c r="T1848" s="205">
        <f>S1848*H1848</f>
        <v>0</v>
      </c>
      <c r="U1848" s="36"/>
      <c r="V1848" s="36"/>
      <c r="W1848" s="36"/>
      <c r="X1848" s="36"/>
      <c r="Y1848" s="36"/>
      <c r="Z1848" s="36"/>
      <c r="AA1848" s="36"/>
      <c r="AB1848" s="36"/>
      <c r="AC1848" s="36"/>
      <c r="AD1848" s="36"/>
      <c r="AE1848" s="36"/>
      <c r="AR1848" s="206" t="s">
        <v>441</v>
      </c>
      <c r="AT1848" s="206" t="s">
        <v>269</v>
      </c>
      <c r="AU1848" s="206" t="s">
        <v>82</v>
      </c>
      <c r="AY1848" s="19" t="s">
        <v>267</v>
      </c>
      <c r="BE1848" s="207">
        <f>IF(N1848="základní",J1848,0)</f>
        <v>0</v>
      </c>
      <c r="BF1848" s="207">
        <f>IF(N1848="snížená",J1848,0)</f>
        <v>0</v>
      </c>
      <c r="BG1848" s="207">
        <f>IF(N1848="zákl. přenesená",J1848,0)</f>
        <v>0</v>
      </c>
      <c r="BH1848" s="207">
        <f>IF(N1848="sníž. přenesená",J1848,0)</f>
        <v>0</v>
      </c>
      <c r="BI1848" s="207">
        <f>IF(N1848="nulová",J1848,0)</f>
        <v>0</v>
      </c>
      <c r="BJ1848" s="19" t="s">
        <v>80</v>
      </c>
      <c r="BK1848" s="207">
        <f>ROUND(I1848*H1848,2)</f>
        <v>0</v>
      </c>
      <c r="BL1848" s="19" t="s">
        <v>441</v>
      </c>
      <c r="BM1848" s="206" t="s">
        <v>2338</v>
      </c>
    </row>
    <row r="1849" spans="1:65" s="14" customFormat="1" x14ac:dyDescent="0.2">
      <c r="B1849" s="222"/>
      <c r="C1849" s="223"/>
      <c r="D1849" s="208" t="s">
        <v>278</v>
      </c>
      <c r="E1849" s="224" t="s">
        <v>21</v>
      </c>
      <c r="F1849" s="225" t="s">
        <v>2339</v>
      </c>
      <c r="G1849" s="223"/>
      <c r="H1849" s="226">
        <v>0.96</v>
      </c>
      <c r="I1849" s="227"/>
      <c r="J1849" s="223"/>
      <c r="K1849" s="223"/>
      <c r="L1849" s="228"/>
      <c r="M1849" s="229"/>
      <c r="N1849" s="230"/>
      <c r="O1849" s="230"/>
      <c r="P1849" s="230"/>
      <c r="Q1849" s="230"/>
      <c r="R1849" s="230"/>
      <c r="S1849" s="230"/>
      <c r="T1849" s="231"/>
      <c r="AT1849" s="232" t="s">
        <v>278</v>
      </c>
      <c r="AU1849" s="232" t="s">
        <v>82</v>
      </c>
      <c r="AV1849" s="14" t="s">
        <v>82</v>
      </c>
      <c r="AW1849" s="14" t="s">
        <v>35</v>
      </c>
      <c r="AX1849" s="14" t="s">
        <v>80</v>
      </c>
      <c r="AY1849" s="232" t="s">
        <v>267</v>
      </c>
    </row>
    <row r="1850" spans="1:65" s="2" customFormat="1" ht="16.5" customHeight="1" x14ac:dyDescent="0.2">
      <c r="A1850" s="36"/>
      <c r="B1850" s="37"/>
      <c r="C1850" s="255" t="s">
        <v>2340</v>
      </c>
      <c r="D1850" s="255" t="s">
        <v>751</v>
      </c>
      <c r="E1850" s="256" t="s">
        <v>2341</v>
      </c>
      <c r="F1850" s="257" t="s">
        <v>2342</v>
      </c>
      <c r="G1850" s="258" t="s">
        <v>272</v>
      </c>
      <c r="H1850" s="259">
        <v>1.056</v>
      </c>
      <c r="I1850" s="260"/>
      <c r="J1850" s="261">
        <f>ROUND(I1850*H1850,2)</f>
        <v>0</v>
      </c>
      <c r="K1850" s="257" t="s">
        <v>273</v>
      </c>
      <c r="L1850" s="262"/>
      <c r="M1850" s="263" t="s">
        <v>21</v>
      </c>
      <c r="N1850" s="264" t="s">
        <v>44</v>
      </c>
      <c r="O1850" s="66"/>
      <c r="P1850" s="204">
        <f>O1850*H1850</f>
        <v>0</v>
      </c>
      <c r="Q1850" s="204">
        <v>7.4999999999999997E-3</v>
      </c>
      <c r="R1850" s="204">
        <f>Q1850*H1850</f>
        <v>7.92E-3</v>
      </c>
      <c r="S1850" s="204">
        <v>0</v>
      </c>
      <c r="T1850" s="205">
        <f>S1850*H1850</f>
        <v>0</v>
      </c>
      <c r="U1850" s="36"/>
      <c r="V1850" s="36"/>
      <c r="W1850" s="36"/>
      <c r="X1850" s="36"/>
      <c r="Y1850" s="36"/>
      <c r="Z1850" s="36"/>
      <c r="AA1850" s="36"/>
      <c r="AB1850" s="36"/>
      <c r="AC1850" s="36"/>
      <c r="AD1850" s="36"/>
      <c r="AE1850" s="36"/>
      <c r="AR1850" s="206" t="s">
        <v>696</v>
      </c>
      <c r="AT1850" s="206" t="s">
        <v>751</v>
      </c>
      <c r="AU1850" s="206" t="s">
        <v>82</v>
      </c>
      <c r="AY1850" s="19" t="s">
        <v>267</v>
      </c>
      <c r="BE1850" s="207">
        <f>IF(N1850="základní",J1850,0)</f>
        <v>0</v>
      </c>
      <c r="BF1850" s="207">
        <f>IF(N1850="snížená",J1850,0)</f>
        <v>0</v>
      </c>
      <c r="BG1850" s="207">
        <f>IF(N1850="zákl. přenesená",J1850,0)</f>
        <v>0</v>
      </c>
      <c r="BH1850" s="207">
        <f>IF(N1850="sníž. přenesená",J1850,0)</f>
        <v>0</v>
      </c>
      <c r="BI1850" s="207">
        <f>IF(N1850="nulová",J1850,0)</f>
        <v>0</v>
      </c>
      <c r="BJ1850" s="19" t="s">
        <v>80</v>
      </c>
      <c r="BK1850" s="207">
        <f>ROUND(I1850*H1850,2)</f>
        <v>0</v>
      </c>
      <c r="BL1850" s="19" t="s">
        <v>441</v>
      </c>
      <c r="BM1850" s="206" t="s">
        <v>2343</v>
      </c>
    </row>
    <row r="1851" spans="1:65" s="14" customFormat="1" x14ac:dyDescent="0.2">
      <c r="B1851" s="222"/>
      <c r="C1851" s="223"/>
      <c r="D1851" s="208" t="s">
        <v>278</v>
      </c>
      <c r="E1851" s="224" t="s">
        <v>21</v>
      </c>
      <c r="F1851" s="225" t="s">
        <v>2344</v>
      </c>
      <c r="G1851" s="223"/>
      <c r="H1851" s="226">
        <v>1.056</v>
      </c>
      <c r="I1851" s="227"/>
      <c r="J1851" s="223"/>
      <c r="K1851" s="223"/>
      <c r="L1851" s="228"/>
      <c r="M1851" s="229"/>
      <c r="N1851" s="230"/>
      <c r="O1851" s="230"/>
      <c r="P1851" s="230"/>
      <c r="Q1851" s="230"/>
      <c r="R1851" s="230"/>
      <c r="S1851" s="230"/>
      <c r="T1851" s="231"/>
      <c r="AT1851" s="232" t="s">
        <v>278</v>
      </c>
      <c r="AU1851" s="232" t="s">
        <v>82</v>
      </c>
      <c r="AV1851" s="14" t="s">
        <v>82</v>
      </c>
      <c r="AW1851" s="14" t="s">
        <v>35</v>
      </c>
      <c r="AX1851" s="14" t="s">
        <v>80</v>
      </c>
      <c r="AY1851" s="232" t="s">
        <v>267</v>
      </c>
    </row>
    <row r="1852" spans="1:65" s="2" customFormat="1" ht="16.5" customHeight="1" x14ac:dyDescent="0.2">
      <c r="A1852" s="36"/>
      <c r="B1852" s="37"/>
      <c r="C1852" s="195" t="s">
        <v>2345</v>
      </c>
      <c r="D1852" s="195" t="s">
        <v>269</v>
      </c>
      <c r="E1852" s="196" t="s">
        <v>2346</v>
      </c>
      <c r="F1852" s="197" t="s">
        <v>2347</v>
      </c>
      <c r="G1852" s="198" t="s">
        <v>272</v>
      </c>
      <c r="H1852" s="199">
        <v>94.75</v>
      </c>
      <c r="I1852" s="200"/>
      <c r="J1852" s="201">
        <f>ROUND(I1852*H1852,2)</f>
        <v>0</v>
      </c>
      <c r="K1852" s="197" t="s">
        <v>273</v>
      </c>
      <c r="L1852" s="41"/>
      <c r="M1852" s="202" t="s">
        <v>21</v>
      </c>
      <c r="N1852" s="203" t="s">
        <v>44</v>
      </c>
      <c r="O1852" s="66"/>
      <c r="P1852" s="204">
        <f>O1852*H1852</f>
        <v>0</v>
      </c>
      <c r="Q1852" s="204">
        <v>5.0000000000000002E-5</v>
      </c>
      <c r="R1852" s="204">
        <f>Q1852*H1852</f>
        <v>4.7375000000000004E-3</v>
      </c>
      <c r="S1852" s="204">
        <v>0</v>
      </c>
      <c r="T1852" s="205">
        <f>S1852*H1852</f>
        <v>0</v>
      </c>
      <c r="U1852" s="36"/>
      <c r="V1852" s="36"/>
      <c r="W1852" s="36"/>
      <c r="X1852" s="36"/>
      <c r="Y1852" s="36"/>
      <c r="Z1852" s="36"/>
      <c r="AA1852" s="36"/>
      <c r="AB1852" s="36"/>
      <c r="AC1852" s="36"/>
      <c r="AD1852" s="36"/>
      <c r="AE1852" s="36"/>
      <c r="AR1852" s="206" t="s">
        <v>441</v>
      </c>
      <c r="AT1852" s="206" t="s">
        <v>269</v>
      </c>
      <c r="AU1852" s="206" t="s">
        <v>82</v>
      </c>
      <c r="AY1852" s="19" t="s">
        <v>267</v>
      </c>
      <c r="BE1852" s="207">
        <f>IF(N1852="základní",J1852,0)</f>
        <v>0</v>
      </c>
      <c r="BF1852" s="207">
        <f>IF(N1852="snížená",J1852,0)</f>
        <v>0</v>
      </c>
      <c r="BG1852" s="207">
        <f>IF(N1852="zákl. přenesená",J1852,0)</f>
        <v>0</v>
      </c>
      <c r="BH1852" s="207">
        <f>IF(N1852="sníž. přenesená",J1852,0)</f>
        <v>0</v>
      </c>
      <c r="BI1852" s="207">
        <f>IF(N1852="nulová",J1852,0)</f>
        <v>0</v>
      </c>
      <c r="BJ1852" s="19" t="s">
        <v>80</v>
      </c>
      <c r="BK1852" s="207">
        <f>ROUND(I1852*H1852,2)</f>
        <v>0</v>
      </c>
      <c r="BL1852" s="19" t="s">
        <v>441</v>
      </c>
      <c r="BM1852" s="206" t="s">
        <v>2348</v>
      </c>
    </row>
    <row r="1853" spans="1:65" s="13" customFormat="1" x14ac:dyDescent="0.2">
      <c r="B1853" s="212"/>
      <c r="C1853" s="213"/>
      <c r="D1853" s="208" t="s">
        <v>278</v>
      </c>
      <c r="E1853" s="214" t="s">
        <v>21</v>
      </c>
      <c r="F1853" s="215" t="s">
        <v>2308</v>
      </c>
      <c r="G1853" s="213"/>
      <c r="H1853" s="214" t="s">
        <v>21</v>
      </c>
      <c r="I1853" s="216"/>
      <c r="J1853" s="213"/>
      <c r="K1853" s="213"/>
      <c r="L1853" s="217"/>
      <c r="M1853" s="218"/>
      <c r="N1853" s="219"/>
      <c r="O1853" s="219"/>
      <c r="P1853" s="219"/>
      <c r="Q1853" s="219"/>
      <c r="R1853" s="219"/>
      <c r="S1853" s="219"/>
      <c r="T1853" s="220"/>
      <c r="AT1853" s="221" t="s">
        <v>278</v>
      </c>
      <c r="AU1853" s="221" t="s">
        <v>82</v>
      </c>
      <c r="AV1853" s="13" t="s">
        <v>80</v>
      </c>
      <c r="AW1853" s="13" t="s">
        <v>35</v>
      </c>
      <c r="AX1853" s="13" t="s">
        <v>73</v>
      </c>
      <c r="AY1853" s="221" t="s">
        <v>267</v>
      </c>
    </row>
    <row r="1854" spans="1:65" s="14" customFormat="1" x14ac:dyDescent="0.2">
      <c r="B1854" s="222"/>
      <c r="C1854" s="223"/>
      <c r="D1854" s="208" t="s">
        <v>278</v>
      </c>
      <c r="E1854" s="224" t="s">
        <v>21</v>
      </c>
      <c r="F1854" s="225" t="s">
        <v>2309</v>
      </c>
      <c r="G1854" s="223"/>
      <c r="H1854" s="226">
        <v>94.75</v>
      </c>
      <c r="I1854" s="227"/>
      <c r="J1854" s="223"/>
      <c r="K1854" s="223"/>
      <c r="L1854" s="228"/>
      <c r="M1854" s="229"/>
      <c r="N1854" s="230"/>
      <c r="O1854" s="230"/>
      <c r="P1854" s="230"/>
      <c r="Q1854" s="230"/>
      <c r="R1854" s="230"/>
      <c r="S1854" s="230"/>
      <c r="T1854" s="231"/>
      <c r="AT1854" s="232" t="s">
        <v>278</v>
      </c>
      <c r="AU1854" s="232" t="s">
        <v>82</v>
      </c>
      <c r="AV1854" s="14" t="s">
        <v>82</v>
      </c>
      <c r="AW1854" s="14" t="s">
        <v>35</v>
      </c>
      <c r="AX1854" s="14" t="s">
        <v>80</v>
      </c>
      <c r="AY1854" s="232" t="s">
        <v>267</v>
      </c>
    </row>
    <row r="1855" spans="1:65" s="2" customFormat="1" ht="21.75" customHeight="1" x14ac:dyDescent="0.2">
      <c r="A1855" s="36"/>
      <c r="B1855" s="37"/>
      <c r="C1855" s="195" t="s">
        <v>2349</v>
      </c>
      <c r="D1855" s="195" t="s">
        <v>269</v>
      </c>
      <c r="E1855" s="196" t="s">
        <v>2350</v>
      </c>
      <c r="F1855" s="197" t="s">
        <v>2351</v>
      </c>
      <c r="G1855" s="198" t="s">
        <v>395</v>
      </c>
      <c r="H1855" s="199">
        <v>1.9750000000000001</v>
      </c>
      <c r="I1855" s="200"/>
      <c r="J1855" s="201">
        <f>ROUND(I1855*H1855,2)</f>
        <v>0</v>
      </c>
      <c r="K1855" s="197" t="s">
        <v>273</v>
      </c>
      <c r="L1855" s="41"/>
      <c r="M1855" s="202" t="s">
        <v>21</v>
      </c>
      <c r="N1855" s="203" t="s">
        <v>44</v>
      </c>
      <c r="O1855" s="66"/>
      <c r="P1855" s="204">
        <f>O1855*H1855</f>
        <v>0</v>
      </c>
      <c r="Q1855" s="204">
        <v>0</v>
      </c>
      <c r="R1855" s="204">
        <f>Q1855*H1855</f>
        <v>0</v>
      </c>
      <c r="S1855" s="204">
        <v>0</v>
      </c>
      <c r="T1855" s="205">
        <f>S1855*H1855</f>
        <v>0</v>
      </c>
      <c r="U1855" s="36"/>
      <c r="V1855" s="36"/>
      <c r="W1855" s="36"/>
      <c r="X1855" s="36"/>
      <c r="Y1855" s="36"/>
      <c r="Z1855" s="36"/>
      <c r="AA1855" s="36"/>
      <c r="AB1855" s="36"/>
      <c r="AC1855" s="36"/>
      <c r="AD1855" s="36"/>
      <c r="AE1855" s="36"/>
      <c r="AR1855" s="206" t="s">
        <v>441</v>
      </c>
      <c r="AT1855" s="206" t="s">
        <v>269</v>
      </c>
      <c r="AU1855" s="206" t="s">
        <v>82</v>
      </c>
      <c r="AY1855" s="19" t="s">
        <v>267</v>
      </c>
      <c r="BE1855" s="207">
        <f>IF(N1855="základní",J1855,0)</f>
        <v>0</v>
      </c>
      <c r="BF1855" s="207">
        <f>IF(N1855="snížená",J1855,0)</f>
        <v>0</v>
      </c>
      <c r="BG1855" s="207">
        <f>IF(N1855="zákl. přenesená",J1855,0)</f>
        <v>0</v>
      </c>
      <c r="BH1855" s="207">
        <f>IF(N1855="sníž. přenesená",J1855,0)</f>
        <v>0</v>
      </c>
      <c r="BI1855" s="207">
        <f>IF(N1855="nulová",J1855,0)</f>
        <v>0</v>
      </c>
      <c r="BJ1855" s="19" t="s">
        <v>80</v>
      </c>
      <c r="BK1855" s="207">
        <f>ROUND(I1855*H1855,2)</f>
        <v>0</v>
      </c>
      <c r="BL1855" s="19" t="s">
        <v>441</v>
      </c>
      <c r="BM1855" s="206" t="s">
        <v>2352</v>
      </c>
    </row>
    <row r="1856" spans="1:65" s="2" customFormat="1" ht="78" x14ac:dyDescent="0.2">
      <c r="A1856" s="36"/>
      <c r="B1856" s="37"/>
      <c r="C1856" s="38"/>
      <c r="D1856" s="208" t="s">
        <v>276</v>
      </c>
      <c r="E1856" s="38"/>
      <c r="F1856" s="209" t="s">
        <v>1576</v>
      </c>
      <c r="G1856" s="38"/>
      <c r="H1856" s="38"/>
      <c r="I1856" s="118"/>
      <c r="J1856" s="38"/>
      <c r="K1856" s="38"/>
      <c r="L1856" s="41"/>
      <c r="M1856" s="210"/>
      <c r="N1856" s="211"/>
      <c r="O1856" s="66"/>
      <c r="P1856" s="66"/>
      <c r="Q1856" s="66"/>
      <c r="R1856" s="66"/>
      <c r="S1856" s="66"/>
      <c r="T1856" s="67"/>
      <c r="U1856" s="36"/>
      <c r="V1856" s="36"/>
      <c r="W1856" s="36"/>
      <c r="X1856" s="36"/>
      <c r="Y1856" s="36"/>
      <c r="Z1856" s="36"/>
      <c r="AA1856" s="36"/>
      <c r="AB1856" s="36"/>
      <c r="AC1856" s="36"/>
      <c r="AD1856" s="36"/>
      <c r="AE1856" s="36"/>
      <c r="AT1856" s="19" t="s">
        <v>276</v>
      </c>
      <c r="AU1856" s="19" t="s">
        <v>82</v>
      </c>
    </row>
    <row r="1857" spans="1:65" s="12" customFormat="1" ht="22.9" customHeight="1" x14ac:dyDescent="0.2">
      <c r="B1857" s="179"/>
      <c r="C1857" s="180"/>
      <c r="D1857" s="181" t="s">
        <v>72</v>
      </c>
      <c r="E1857" s="193" t="s">
        <v>2353</v>
      </c>
      <c r="F1857" s="193" t="s">
        <v>2354</v>
      </c>
      <c r="G1857" s="180"/>
      <c r="H1857" s="180"/>
      <c r="I1857" s="183"/>
      <c r="J1857" s="194">
        <f>BK1857</f>
        <v>0</v>
      </c>
      <c r="K1857" s="180"/>
      <c r="L1857" s="185"/>
      <c r="M1857" s="186"/>
      <c r="N1857" s="187"/>
      <c r="O1857" s="187"/>
      <c r="P1857" s="188">
        <f>SUM(P1858:P1887)</f>
        <v>0</v>
      </c>
      <c r="Q1857" s="187"/>
      <c r="R1857" s="188">
        <f>SUM(R1858:R1887)</f>
        <v>0.20470647999999997</v>
      </c>
      <c r="S1857" s="187"/>
      <c r="T1857" s="189">
        <f>SUM(T1858:T1887)</f>
        <v>0</v>
      </c>
      <c r="AR1857" s="190" t="s">
        <v>82</v>
      </c>
      <c r="AT1857" s="191" t="s">
        <v>72</v>
      </c>
      <c r="AU1857" s="191" t="s">
        <v>80</v>
      </c>
      <c r="AY1857" s="190" t="s">
        <v>267</v>
      </c>
      <c r="BK1857" s="192">
        <f>SUM(BK1858:BK1887)</f>
        <v>0</v>
      </c>
    </row>
    <row r="1858" spans="1:65" s="2" customFormat="1" ht="16.5" customHeight="1" x14ac:dyDescent="0.2">
      <c r="A1858" s="36"/>
      <c r="B1858" s="37"/>
      <c r="C1858" s="195" t="s">
        <v>2355</v>
      </c>
      <c r="D1858" s="195" t="s">
        <v>269</v>
      </c>
      <c r="E1858" s="196" t="s">
        <v>2356</v>
      </c>
      <c r="F1858" s="197" t="s">
        <v>2357</v>
      </c>
      <c r="G1858" s="198" t="s">
        <v>272</v>
      </c>
      <c r="H1858" s="199">
        <v>6.7530000000000001</v>
      </c>
      <c r="I1858" s="200"/>
      <c r="J1858" s="201">
        <f>ROUND(I1858*H1858,2)</f>
        <v>0</v>
      </c>
      <c r="K1858" s="197" t="s">
        <v>273</v>
      </c>
      <c r="L1858" s="41"/>
      <c r="M1858" s="202" t="s">
        <v>21</v>
      </c>
      <c r="N1858" s="203" t="s">
        <v>44</v>
      </c>
      <c r="O1858" s="66"/>
      <c r="P1858" s="204">
        <f>O1858*H1858</f>
        <v>0</v>
      </c>
      <c r="Q1858" s="204">
        <v>1.3999999999999999E-4</v>
      </c>
      <c r="R1858" s="204">
        <f>Q1858*H1858</f>
        <v>9.4541999999999998E-4</v>
      </c>
      <c r="S1858" s="204">
        <v>0</v>
      </c>
      <c r="T1858" s="205">
        <f>S1858*H1858</f>
        <v>0</v>
      </c>
      <c r="U1858" s="36"/>
      <c r="V1858" s="36"/>
      <c r="W1858" s="36"/>
      <c r="X1858" s="36"/>
      <c r="Y1858" s="36"/>
      <c r="Z1858" s="36"/>
      <c r="AA1858" s="36"/>
      <c r="AB1858" s="36"/>
      <c r="AC1858" s="36"/>
      <c r="AD1858" s="36"/>
      <c r="AE1858" s="36"/>
      <c r="AR1858" s="206" t="s">
        <v>441</v>
      </c>
      <c r="AT1858" s="206" t="s">
        <v>269</v>
      </c>
      <c r="AU1858" s="206" t="s">
        <v>82</v>
      </c>
      <c r="AY1858" s="19" t="s">
        <v>267</v>
      </c>
      <c r="BE1858" s="207">
        <f>IF(N1858="základní",J1858,0)</f>
        <v>0</v>
      </c>
      <c r="BF1858" s="207">
        <f>IF(N1858="snížená",J1858,0)</f>
        <v>0</v>
      </c>
      <c r="BG1858" s="207">
        <f>IF(N1858="zákl. přenesená",J1858,0)</f>
        <v>0</v>
      </c>
      <c r="BH1858" s="207">
        <f>IF(N1858="sníž. přenesená",J1858,0)</f>
        <v>0</v>
      </c>
      <c r="BI1858" s="207">
        <f>IF(N1858="nulová",J1858,0)</f>
        <v>0</v>
      </c>
      <c r="BJ1858" s="19" t="s">
        <v>80</v>
      </c>
      <c r="BK1858" s="207">
        <f>ROUND(I1858*H1858,2)</f>
        <v>0</v>
      </c>
      <c r="BL1858" s="19" t="s">
        <v>441</v>
      </c>
      <c r="BM1858" s="206" t="s">
        <v>2358</v>
      </c>
    </row>
    <row r="1859" spans="1:65" s="13" customFormat="1" x14ac:dyDescent="0.2">
      <c r="B1859" s="212"/>
      <c r="C1859" s="213"/>
      <c r="D1859" s="208" t="s">
        <v>278</v>
      </c>
      <c r="E1859" s="214" t="s">
        <v>21</v>
      </c>
      <c r="F1859" s="215" t="s">
        <v>822</v>
      </c>
      <c r="G1859" s="213"/>
      <c r="H1859" s="214" t="s">
        <v>21</v>
      </c>
      <c r="I1859" s="216"/>
      <c r="J1859" s="213"/>
      <c r="K1859" s="213"/>
      <c r="L1859" s="217"/>
      <c r="M1859" s="218"/>
      <c r="N1859" s="219"/>
      <c r="O1859" s="219"/>
      <c r="P1859" s="219"/>
      <c r="Q1859" s="219"/>
      <c r="R1859" s="219"/>
      <c r="S1859" s="219"/>
      <c r="T1859" s="220"/>
      <c r="AT1859" s="221" t="s">
        <v>278</v>
      </c>
      <c r="AU1859" s="221" t="s">
        <v>82</v>
      </c>
      <c r="AV1859" s="13" t="s">
        <v>80</v>
      </c>
      <c r="AW1859" s="13" t="s">
        <v>35</v>
      </c>
      <c r="AX1859" s="13" t="s">
        <v>73</v>
      </c>
      <c r="AY1859" s="221" t="s">
        <v>267</v>
      </c>
    </row>
    <row r="1860" spans="1:65" s="13" customFormat="1" x14ac:dyDescent="0.2">
      <c r="B1860" s="212"/>
      <c r="C1860" s="213"/>
      <c r="D1860" s="208" t="s">
        <v>278</v>
      </c>
      <c r="E1860" s="214" t="s">
        <v>21</v>
      </c>
      <c r="F1860" s="215" t="s">
        <v>986</v>
      </c>
      <c r="G1860" s="213"/>
      <c r="H1860" s="214" t="s">
        <v>21</v>
      </c>
      <c r="I1860" s="216"/>
      <c r="J1860" s="213"/>
      <c r="K1860" s="213"/>
      <c r="L1860" s="217"/>
      <c r="M1860" s="218"/>
      <c r="N1860" s="219"/>
      <c r="O1860" s="219"/>
      <c r="P1860" s="219"/>
      <c r="Q1860" s="219"/>
      <c r="R1860" s="219"/>
      <c r="S1860" s="219"/>
      <c r="T1860" s="220"/>
      <c r="AT1860" s="221" t="s">
        <v>278</v>
      </c>
      <c r="AU1860" s="221" t="s">
        <v>82</v>
      </c>
      <c r="AV1860" s="13" t="s">
        <v>80</v>
      </c>
      <c r="AW1860" s="13" t="s">
        <v>35</v>
      </c>
      <c r="AX1860" s="13" t="s">
        <v>73</v>
      </c>
      <c r="AY1860" s="221" t="s">
        <v>267</v>
      </c>
    </row>
    <row r="1861" spans="1:65" s="14" customFormat="1" x14ac:dyDescent="0.2">
      <c r="B1861" s="222"/>
      <c r="C1861" s="223"/>
      <c r="D1861" s="208" t="s">
        <v>278</v>
      </c>
      <c r="E1861" s="224" t="s">
        <v>21</v>
      </c>
      <c r="F1861" s="225" t="s">
        <v>2359</v>
      </c>
      <c r="G1861" s="223"/>
      <c r="H1861" s="226">
        <v>2.0609999999999999</v>
      </c>
      <c r="I1861" s="227"/>
      <c r="J1861" s="223"/>
      <c r="K1861" s="223"/>
      <c r="L1861" s="228"/>
      <c r="M1861" s="229"/>
      <c r="N1861" s="230"/>
      <c r="O1861" s="230"/>
      <c r="P1861" s="230"/>
      <c r="Q1861" s="230"/>
      <c r="R1861" s="230"/>
      <c r="S1861" s="230"/>
      <c r="T1861" s="231"/>
      <c r="AT1861" s="232" t="s">
        <v>278</v>
      </c>
      <c r="AU1861" s="232" t="s">
        <v>82</v>
      </c>
      <c r="AV1861" s="14" t="s">
        <v>82</v>
      </c>
      <c r="AW1861" s="14" t="s">
        <v>35</v>
      </c>
      <c r="AX1861" s="14" t="s">
        <v>73</v>
      </c>
      <c r="AY1861" s="232" t="s">
        <v>267</v>
      </c>
    </row>
    <row r="1862" spans="1:65" s="13" customFormat="1" x14ac:dyDescent="0.2">
      <c r="B1862" s="212"/>
      <c r="C1862" s="213"/>
      <c r="D1862" s="208" t="s">
        <v>278</v>
      </c>
      <c r="E1862" s="214" t="s">
        <v>21</v>
      </c>
      <c r="F1862" s="215" t="s">
        <v>2360</v>
      </c>
      <c r="G1862" s="213"/>
      <c r="H1862" s="214" t="s">
        <v>21</v>
      </c>
      <c r="I1862" s="216"/>
      <c r="J1862" s="213"/>
      <c r="K1862" s="213"/>
      <c r="L1862" s="217"/>
      <c r="M1862" s="218"/>
      <c r="N1862" s="219"/>
      <c r="O1862" s="219"/>
      <c r="P1862" s="219"/>
      <c r="Q1862" s="219"/>
      <c r="R1862" s="219"/>
      <c r="S1862" s="219"/>
      <c r="T1862" s="220"/>
      <c r="AT1862" s="221" t="s">
        <v>278</v>
      </c>
      <c r="AU1862" s="221" t="s">
        <v>82</v>
      </c>
      <c r="AV1862" s="13" t="s">
        <v>80</v>
      </c>
      <c r="AW1862" s="13" t="s">
        <v>35</v>
      </c>
      <c r="AX1862" s="13" t="s">
        <v>73</v>
      </c>
      <c r="AY1862" s="221" t="s">
        <v>267</v>
      </c>
    </row>
    <row r="1863" spans="1:65" s="14" customFormat="1" x14ac:dyDescent="0.2">
      <c r="B1863" s="222"/>
      <c r="C1863" s="223"/>
      <c r="D1863" s="208" t="s">
        <v>278</v>
      </c>
      <c r="E1863" s="224" t="s">
        <v>21</v>
      </c>
      <c r="F1863" s="225" t="s">
        <v>2361</v>
      </c>
      <c r="G1863" s="223"/>
      <c r="H1863" s="226">
        <v>4.6920000000000002</v>
      </c>
      <c r="I1863" s="227"/>
      <c r="J1863" s="223"/>
      <c r="K1863" s="223"/>
      <c r="L1863" s="228"/>
      <c r="M1863" s="229"/>
      <c r="N1863" s="230"/>
      <c r="O1863" s="230"/>
      <c r="P1863" s="230"/>
      <c r="Q1863" s="230"/>
      <c r="R1863" s="230"/>
      <c r="S1863" s="230"/>
      <c r="T1863" s="231"/>
      <c r="AT1863" s="232" t="s">
        <v>278</v>
      </c>
      <c r="AU1863" s="232" t="s">
        <v>82</v>
      </c>
      <c r="AV1863" s="14" t="s">
        <v>82</v>
      </c>
      <c r="AW1863" s="14" t="s">
        <v>35</v>
      </c>
      <c r="AX1863" s="14" t="s">
        <v>73</v>
      </c>
      <c r="AY1863" s="232" t="s">
        <v>267</v>
      </c>
    </row>
    <row r="1864" spans="1:65" s="16" customFormat="1" x14ac:dyDescent="0.2">
      <c r="B1864" s="244"/>
      <c r="C1864" s="245"/>
      <c r="D1864" s="208" t="s">
        <v>278</v>
      </c>
      <c r="E1864" s="246" t="s">
        <v>21</v>
      </c>
      <c r="F1864" s="247" t="s">
        <v>355</v>
      </c>
      <c r="G1864" s="245"/>
      <c r="H1864" s="248">
        <v>6.7530000000000001</v>
      </c>
      <c r="I1864" s="249"/>
      <c r="J1864" s="245"/>
      <c r="K1864" s="245"/>
      <c r="L1864" s="250"/>
      <c r="M1864" s="251"/>
      <c r="N1864" s="252"/>
      <c r="O1864" s="252"/>
      <c r="P1864" s="252"/>
      <c r="Q1864" s="252"/>
      <c r="R1864" s="252"/>
      <c r="S1864" s="252"/>
      <c r="T1864" s="253"/>
      <c r="AT1864" s="254" t="s">
        <v>278</v>
      </c>
      <c r="AU1864" s="254" t="s">
        <v>82</v>
      </c>
      <c r="AV1864" s="16" t="s">
        <v>274</v>
      </c>
      <c r="AW1864" s="16" t="s">
        <v>35</v>
      </c>
      <c r="AX1864" s="16" t="s">
        <v>80</v>
      </c>
      <c r="AY1864" s="254" t="s">
        <v>267</v>
      </c>
    </row>
    <row r="1865" spans="1:65" s="2" customFormat="1" ht="16.5" customHeight="1" x14ac:dyDescent="0.2">
      <c r="A1865" s="36"/>
      <c r="B1865" s="37"/>
      <c r="C1865" s="195" t="s">
        <v>2362</v>
      </c>
      <c r="D1865" s="195" t="s">
        <v>269</v>
      </c>
      <c r="E1865" s="196" t="s">
        <v>2363</v>
      </c>
      <c r="F1865" s="197" t="s">
        <v>2364</v>
      </c>
      <c r="G1865" s="198" t="s">
        <v>272</v>
      </c>
      <c r="H1865" s="199">
        <v>2.0609999999999999</v>
      </c>
      <c r="I1865" s="200"/>
      <c r="J1865" s="201">
        <f>ROUND(I1865*H1865,2)</f>
        <v>0</v>
      </c>
      <c r="K1865" s="197" t="s">
        <v>273</v>
      </c>
      <c r="L1865" s="41"/>
      <c r="M1865" s="202" t="s">
        <v>21</v>
      </c>
      <c r="N1865" s="203" t="s">
        <v>44</v>
      </c>
      <c r="O1865" s="66"/>
      <c r="P1865" s="204">
        <f>O1865*H1865</f>
        <v>0</v>
      </c>
      <c r="Q1865" s="204">
        <v>1.2E-4</v>
      </c>
      <c r="R1865" s="204">
        <f>Q1865*H1865</f>
        <v>2.4731999999999998E-4</v>
      </c>
      <c r="S1865" s="204">
        <v>0</v>
      </c>
      <c r="T1865" s="205">
        <f>S1865*H1865</f>
        <v>0</v>
      </c>
      <c r="U1865" s="36"/>
      <c r="V1865" s="36"/>
      <c r="W1865" s="36"/>
      <c r="X1865" s="36"/>
      <c r="Y1865" s="36"/>
      <c r="Z1865" s="36"/>
      <c r="AA1865" s="36"/>
      <c r="AB1865" s="36"/>
      <c r="AC1865" s="36"/>
      <c r="AD1865" s="36"/>
      <c r="AE1865" s="36"/>
      <c r="AR1865" s="206" t="s">
        <v>441</v>
      </c>
      <c r="AT1865" s="206" t="s">
        <v>269</v>
      </c>
      <c r="AU1865" s="206" t="s">
        <v>82</v>
      </c>
      <c r="AY1865" s="19" t="s">
        <v>267</v>
      </c>
      <c r="BE1865" s="207">
        <f>IF(N1865="základní",J1865,0)</f>
        <v>0</v>
      </c>
      <c r="BF1865" s="207">
        <f>IF(N1865="snížená",J1865,0)</f>
        <v>0</v>
      </c>
      <c r="BG1865" s="207">
        <f>IF(N1865="zákl. přenesená",J1865,0)</f>
        <v>0</v>
      </c>
      <c r="BH1865" s="207">
        <f>IF(N1865="sníž. přenesená",J1865,0)</f>
        <v>0</v>
      </c>
      <c r="BI1865" s="207">
        <f>IF(N1865="nulová",J1865,0)</f>
        <v>0</v>
      </c>
      <c r="BJ1865" s="19" t="s">
        <v>80</v>
      </c>
      <c r="BK1865" s="207">
        <f>ROUND(I1865*H1865,2)</f>
        <v>0</v>
      </c>
      <c r="BL1865" s="19" t="s">
        <v>441</v>
      </c>
      <c r="BM1865" s="206" t="s">
        <v>2365</v>
      </c>
    </row>
    <row r="1866" spans="1:65" s="13" customFormat="1" x14ac:dyDescent="0.2">
      <c r="B1866" s="212"/>
      <c r="C1866" s="213"/>
      <c r="D1866" s="208" t="s">
        <v>278</v>
      </c>
      <c r="E1866" s="214" t="s">
        <v>21</v>
      </c>
      <c r="F1866" s="215" t="s">
        <v>822</v>
      </c>
      <c r="G1866" s="213"/>
      <c r="H1866" s="214" t="s">
        <v>21</v>
      </c>
      <c r="I1866" s="216"/>
      <c r="J1866" s="213"/>
      <c r="K1866" s="213"/>
      <c r="L1866" s="217"/>
      <c r="M1866" s="218"/>
      <c r="N1866" s="219"/>
      <c r="O1866" s="219"/>
      <c r="P1866" s="219"/>
      <c r="Q1866" s="219"/>
      <c r="R1866" s="219"/>
      <c r="S1866" s="219"/>
      <c r="T1866" s="220"/>
      <c r="AT1866" s="221" t="s">
        <v>278</v>
      </c>
      <c r="AU1866" s="221" t="s">
        <v>82</v>
      </c>
      <c r="AV1866" s="13" t="s">
        <v>80</v>
      </c>
      <c r="AW1866" s="13" t="s">
        <v>35</v>
      </c>
      <c r="AX1866" s="13" t="s">
        <v>73</v>
      </c>
      <c r="AY1866" s="221" t="s">
        <v>267</v>
      </c>
    </row>
    <row r="1867" spans="1:65" s="13" customFormat="1" x14ac:dyDescent="0.2">
      <c r="B1867" s="212"/>
      <c r="C1867" s="213"/>
      <c r="D1867" s="208" t="s">
        <v>278</v>
      </c>
      <c r="E1867" s="214" t="s">
        <v>21</v>
      </c>
      <c r="F1867" s="215" t="s">
        <v>986</v>
      </c>
      <c r="G1867" s="213"/>
      <c r="H1867" s="214" t="s">
        <v>21</v>
      </c>
      <c r="I1867" s="216"/>
      <c r="J1867" s="213"/>
      <c r="K1867" s="213"/>
      <c r="L1867" s="217"/>
      <c r="M1867" s="218"/>
      <c r="N1867" s="219"/>
      <c r="O1867" s="219"/>
      <c r="P1867" s="219"/>
      <c r="Q1867" s="219"/>
      <c r="R1867" s="219"/>
      <c r="S1867" s="219"/>
      <c r="T1867" s="220"/>
      <c r="AT1867" s="221" t="s">
        <v>278</v>
      </c>
      <c r="AU1867" s="221" t="s">
        <v>82</v>
      </c>
      <c r="AV1867" s="13" t="s">
        <v>80</v>
      </c>
      <c r="AW1867" s="13" t="s">
        <v>35</v>
      </c>
      <c r="AX1867" s="13" t="s">
        <v>73</v>
      </c>
      <c r="AY1867" s="221" t="s">
        <v>267</v>
      </c>
    </row>
    <row r="1868" spans="1:65" s="14" customFormat="1" x14ac:dyDescent="0.2">
      <c r="B1868" s="222"/>
      <c r="C1868" s="223"/>
      <c r="D1868" s="208" t="s">
        <v>278</v>
      </c>
      <c r="E1868" s="224" t="s">
        <v>21</v>
      </c>
      <c r="F1868" s="225" t="s">
        <v>2359</v>
      </c>
      <c r="G1868" s="223"/>
      <c r="H1868" s="226">
        <v>2.0609999999999999</v>
      </c>
      <c r="I1868" s="227"/>
      <c r="J1868" s="223"/>
      <c r="K1868" s="223"/>
      <c r="L1868" s="228"/>
      <c r="M1868" s="229"/>
      <c r="N1868" s="230"/>
      <c r="O1868" s="230"/>
      <c r="P1868" s="230"/>
      <c r="Q1868" s="230"/>
      <c r="R1868" s="230"/>
      <c r="S1868" s="230"/>
      <c r="T1868" s="231"/>
      <c r="AT1868" s="232" t="s">
        <v>278</v>
      </c>
      <c r="AU1868" s="232" t="s">
        <v>82</v>
      </c>
      <c r="AV1868" s="14" t="s">
        <v>82</v>
      </c>
      <c r="AW1868" s="14" t="s">
        <v>35</v>
      </c>
      <c r="AX1868" s="14" t="s">
        <v>80</v>
      </c>
      <c r="AY1868" s="232" t="s">
        <v>267</v>
      </c>
    </row>
    <row r="1869" spans="1:65" s="2" customFormat="1" ht="21.75" customHeight="1" x14ac:dyDescent="0.2">
      <c r="A1869" s="36"/>
      <c r="B1869" s="37"/>
      <c r="C1869" s="195" t="s">
        <v>2366</v>
      </c>
      <c r="D1869" s="195" t="s">
        <v>269</v>
      </c>
      <c r="E1869" s="196" t="s">
        <v>2367</v>
      </c>
      <c r="F1869" s="197" t="s">
        <v>2368</v>
      </c>
      <c r="G1869" s="198" t="s">
        <v>272</v>
      </c>
      <c r="H1869" s="199">
        <v>358.56099999999998</v>
      </c>
      <c r="I1869" s="200"/>
      <c r="J1869" s="201">
        <f>ROUND(I1869*H1869,2)</f>
        <v>0</v>
      </c>
      <c r="K1869" s="197" t="s">
        <v>273</v>
      </c>
      <c r="L1869" s="41"/>
      <c r="M1869" s="202" t="s">
        <v>21</v>
      </c>
      <c r="N1869" s="203" t="s">
        <v>44</v>
      </c>
      <c r="O1869" s="66"/>
      <c r="P1869" s="204">
        <f>O1869*H1869</f>
        <v>0</v>
      </c>
      <c r="Q1869" s="204">
        <v>5.4000000000000001E-4</v>
      </c>
      <c r="R1869" s="204">
        <f>Q1869*H1869</f>
        <v>0.19362293999999999</v>
      </c>
      <c r="S1869" s="204">
        <v>0</v>
      </c>
      <c r="T1869" s="205">
        <f>S1869*H1869</f>
        <v>0</v>
      </c>
      <c r="U1869" s="36"/>
      <c r="V1869" s="36"/>
      <c r="W1869" s="36"/>
      <c r="X1869" s="36"/>
      <c r="Y1869" s="36"/>
      <c r="Z1869" s="36"/>
      <c r="AA1869" s="36"/>
      <c r="AB1869" s="36"/>
      <c r="AC1869" s="36"/>
      <c r="AD1869" s="36"/>
      <c r="AE1869" s="36"/>
      <c r="AR1869" s="206" t="s">
        <v>441</v>
      </c>
      <c r="AT1869" s="206" t="s">
        <v>269</v>
      </c>
      <c r="AU1869" s="206" t="s">
        <v>82</v>
      </c>
      <c r="AY1869" s="19" t="s">
        <v>267</v>
      </c>
      <c r="BE1869" s="207">
        <f>IF(N1869="základní",J1869,0)</f>
        <v>0</v>
      </c>
      <c r="BF1869" s="207">
        <f>IF(N1869="snížená",J1869,0)</f>
        <v>0</v>
      </c>
      <c r="BG1869" s="207">
        <f>IF(N1869="zákl. přenesená",J1869,0)</f>
        <v>0</v>
      </c>
      <c r="BH1869" s="207">
        <f>IF(N1869="sníž. přenesená",J1869,0)</f>
        <v>0</v>
      </c>
      <c r="BI1869" s="207">
        <f>IF(N1869="nulová",J1869,0)</f>
        <v>0</v>
      </c>
      <c r="BJ1869" s="19" t="s">
        <v>80</v>
      </c>
      <c r="BK1869" s="207">
        <f>ROUND(I1869*H1869,2)</f>
        <v>0</v>
      </c>
      <c r="BL1869" s="19" t="s">
        <v>441</v>
      </c>
      <c r="BM1869" s="206" t="s">
        <v>2369</v>
      </c>
    </row>
    <row r="1870" spans="1:65" s="13" customFormat="1" x14ac:dyDescent="0.2">
      <c r="B1870" s="212"/>
      <c r="C1870" s="213"/>
      <c r="D1870" s="208" t="s">
        <v>278</v>
      </c>
      <c r="E1870" s="214" t="s">
        <v>21</v>
      </c>
      <c r="F1870" s="215" t="s">
        <v>2370</v>
      </c>
      <c r="G1870" s="213"/>
      <c r="H1870" s="214" t="s">
        <v>21</v>
      </c>
      <c r="I1870" s="216"/>
      <c r="J1870" s="213"/>
      <c r="K1870" s="213"/>
      <c r="L1870" s="217"/>
      <c r="M1870" s="218"/>
      <c r="N1870" s="219"/>
      <c r="O1870" s="219"/>
      <c r="P1870" s="219"/>
      <c r="Q1870" s="219"/>
      <c r="R1870" s="219"/>
      <c r="S1870" s="219"/>
      <c r="T1870" s="220"/>
      <c r="AT1870" s="221" t="s">
        <v>278</v>
      </c>
      <c r="AU1870" s="221" t="s">
        <v>82</v>
      </c>
      <c r="AV1870" s="13" t="s">
        <v>80</v>
      </c>
      <c r="AW1870" s="13" t="s">
        <v>35</v>
      </c>
      <c r="AX1870" s="13" t="s">
        <v>73</v>
      </c>
      <c r="AY1870" s="221" t="s">
        <v>267</v>
      </c>
    </row>
    <row r="1871" spans="1:65" s="13" customFormat="1" x14ac:dyDescent="0.2">
      <c r="B1871" s="212"/>
      <c r="C1871" s="213"/>
      <c r="D1871" s="208" t="s">
        <v>278</v>
      </c>
      <c r="E1871" s="214" t="s">
        <v>21</v>
      </c>
      <c r="F1871" s="215" t="s">
        <v>2371</v>
      </c>
      <c r="G1871" s="213"/>
      <c r="H1871" s="214" t="s">
        <v>21</v>
      </c>
      <c r="I1871" s="216"/>
      <c r="J1871" s="213"/>
      <c r="K1871" s="213"/>
      <c r="L1871" s="217"/>
      <c r="M1871" s="218"/>
      <c r="N1871" s="219"/>
      <c r="O1871" s="219"/>
      <c r="P1871" s="219"/>
      <c r="Q1871" s="219"/>
      <c r="R1871" s="219"/>
      <c r="S1871" s="219"/>
      <c r="T1871" s="220"/>
      <c r="AT1871" s="221" t="s">
        <v>278</v>
      </c>
      <c r="AU1871" s="221" t="s">
        <v>82</v>
      </c>
      <c r="AV1871" s="13" t="s">
        <v>80</v>
      </c>
      <c r="AW1871" s="13" t="s">
        <v>35</v>
      </c>
      <c r="AX1871" s="13" t="s">
        <v>73</v>
      </c>
      <c r="AY1871" s="221" t="s">
        <v>267</v>
      </c>
    </row>
    <row r="1872" spans="1:65" s="14" customFormat="1" x14ac:dyDescent="0.2">
      <c r="B1872" s="222"/>
      <c r="C1872" s="223"/>
      <c r="D1872" s="208" t="s">
        <v>278</v>
      </c>
      <c r="E1872" s="224" t="s">
        <v>21</v>
      </c>
      <c r="F1872" s="225" t="s">
        <v>150</v>
      </c>
      <c r="G1872" s="223"/>
      <c r="H1872" s="226">
        <v>138.4</v>
      </c>
      <c r="I1872" s="227"/>
      <c r="J1872" s="223"/>
      <c r="K1872" s="223"/>
      <c r="L1872" s="228"/>
      <c r="M1872" s="229"/>
      <c r="N1872" s="230"/>
      <c r="O1872" s="230"/>
      <c r="P1872" s="230"/>
      <c r="Q1872" s="230"/>
      <c r="R1872" s="230"/>
      <c r="S1872" s="230"/>
      <c r="T1872" s="231"/>
      <c r="AT1872" s="232" t="s">
        <v>278</v>
      </c>
      <c r="AU1872" s="232" t="s">
        <v>82</v>
      </c>
      <c r="AV1872" s="14" t="s">
        <v>82</v>
      </c>
      <c r="AW1872" s="14" t="s">
        <v>35</v>
      </c>
      <c r="AX1872" s="14" t="s">
        <v>73</v>
      </c>
      <c r="AY1872" s="232" t="s">
        <v>267</v>
      </c>
    </row>
    <row r="1873" spans="1:65" s="13" customFormat="1" x14ac:dyDescent="0.2">
      <c r="B1873" s="212"/>
      <c r="C1873" s="213"/>
      <c r="D1873" s="208" t="s">
        <v>278</v>
      </c>
      <c r="E1873" s="214" t="s">
        <v>21</v>
      </c>
      <c r="F1873" s="215" t="s">
        <v>2372</v>
      </c>
      <c r="G1873" s="213"/>
      <c r="H1873" s="214" t="s">
        <v>21</v>
      </c>
      <c r="I1873" s="216"/>
      <c r="J1873" s="213"/>
      <c r="K1873" s="213"/>
      <c r="L1873" s="217"/>
      <c r="M1873" s="218"/>
      <c r="N1873" s="219"/>
      <c r="O1873" s="219"/>
      <c r="P1873" s="219"/>
      <c r="Q1873" s="219"/>
      <c r="R1873" s="219"/>
      <c r="S1873" s="219"/>
      <c r="T1873" s="220"/>
      <c r="AT1873" s="221" t="s">
        <v>278</v>
      </c>
      <c r="AU1873" s="221" t="s">
        <v>82</v>
      </c>
      <c r="AV1873" s="13" t="s">
        <v>80</v>
      </c>
      <c r="AW1873" s="13" t="s">
        <v>35</v>
      </c>
      <c r="AX1873" s="13" t="s">
        <v>73</v>
      </c>
      <c r="AY1873" s="221" t="s">
        <v>267</v>
      </c>
    </row>
    <row r="1874" spans="1:65" s="14" customFormat="1" x14ac:dyDescent="0.2">
      <c r="B1874" s="222"/>
      <c r="C1874" s="223"/>
      <c r="D1874" s="208" t="s">
        <v>278</v>
      </c>
      <c r="E1874" s="224" t="s">
        <v>21</v>
      </c>
      <c r="F1874" s="225" t="s">
        <v>184</v>
      </c>
      <c r="G1874" s="223"/>
      <c r="H1874" s="226">
        <v>87</v>
      </c>
      <c r="I1874" s="227"/>
      <c r="J1874" s="223"/>
      <c r="K1874" s="223"/>
      <c r="L1874" s="228"/>
      <c r="M1874" s="229"/>
      <c r="N1874" s="230"/>
      <c r="O1874" s="230"/>
      <c r="P1874" s="230"/>
      <c r="Q1874" s="230"/>
      <c r="R1874" s="230"/>
      <c r="S1874" s="230"/>
      <c r="T1874" s="231"/>
      <c r="AT1874" s="232" t="s">
        <v>278</v>
      </c>
      <c r="AU1874" s="232" t="s">
        <v>82</v>
      </c>
      <c r="AV1874" s="14" t="s">
        <v>82</v>
      </c>
      <c r="AW1874" s="14" t="s">
        <v>35</v>
      </c>
      <c r="AX1874" s="14" t="s">
        <v>73</v>
      </c>
      <c r="AY1874" s="232" t="s">
        <v>267</v>
      </c>
    </row>
    <row r="1875" spans="1:65" s="13" customFormat="1" x14ac:dyDescent="0.2">
      <c r="B1875" s="212"/>
      <c r="C1875" s="213"/>
      <c r="D1875" s="208" t="s">
        <v>278</v>
      </c>
      <c r="E1875" s="214" t="s">
        <v>21</v>
      </c>
      <c r="F1875" s="215" t="s">
        <v>2373</v>
      </c>
      <c r="G1875" s="213"/>
      <c r="H1875" s="214" t="s">
        <v>21</v>
      </c>
      <c r="I1875" s="216"/>
      <c r="J1875" s="213"/>
      <c r="K1875" s="213"/>
      <c r="L1875" s="217"/>
      <c r="M1875" s="218"/>
      <c r="N1875" s="219"/>
      <c r="O1875" s="219"/>
      <c r="P1875" s="219"/>
      <c r="Q1875" s="219"/>
      <c r="R1875" s="219"/>
      <c r="S1875" s="219"/>
      <c r="T1875" s="220"/>
      <c r="AT1875" s="221" t="s">
        <v>278</v>
      </c>
      <c r="AU1875" s="221" t="s">
        <v>82</v>
      </c>
      <c r="AV1875" s="13" t="s">
        <v>80</v>
      </c>
      <c r="AW1875" s="13" t="s">
        <v>35</v>
      </c>
      <c r="AX1875" s="13" t="s">
        <v>73</v>
      </c>
      <c r="AY1875" s="221" t="s">
        <v>267</v>
      </c>
    </row>
    <row r="1876" spans="1:65" s="14" customFormat="1" x14ac:dyDescent="0.2">
      <c r="B1876" s="222"/>
      <c r="C1876" s="223"/>
      <c r="D1876" s="208" t="s">
        <v>278</v>
      </c>
      <c r="E1876" s="224" t="s">
        <v>21</v>
      </c>
      <c r="F1876" s="225" t="s">
        <v>2374</v>
      </c>
      <c r="G1876" s="223"/>
      <c r="H1876" s="226">
        <v>60.353000000000002</v>
      </c>
      <c r="I1876" s="227"/>
      <c r="J1876" s="223"/>
      <c r="K1876" s="223"/>
      <c r="L1876" s="228"/>
      <c r="M1876" s="229"/>
      <c r="N1876" s="230"/>
      <c r="O1876" s="230"/>
      <c r="P1876" s="230"/>
      <c r="Q1876" s="230"/>
      <c r="R1876" s="230"/>
      <c r="S1876" s="230"/>
      <c r="T1876" s="231"/>
      <c r="AT1876" s="232" t="s">
        <v>278</v>
      </c>
      <c r="AU1876" s="232" t="s">
        <v>82</v>
      </c>
      <c r="AV1876" s="14" t="s">
        <v>82</v>
      </c>
      <c r="AW1876" s="14" t="s">
        <v>35</v>
      </c>
      <c r="AX1876" s="14" t="s">
        <v>73</v>
      </c>
      <c r="AY1876" s="232" t="s">
        <v>267</v>
      </c>
    </row>
    <row r="1877" spans="1:65" s="13" customFormat="1" x14ac:dyDescent="0.2">
      <c r="B1877" s="212"/>
      <c r="C1877" s="213"/>
      <c r="D1877" s="208" t="s">
        <v>278</v>
      </c>
      <c r="E1877" s="214" t="s">
        <v>21</v>
      </c>
      <c r="F1877" s="215" t="s">
        <v>2375</v>
      </c>
      <c r="G1877" s="213"/>
      <c r="H1877" s="214" t="s">
        <v>21</v>
      </c>
      <c r="I1877" s="216"/>
      <c r="J1877" s="213"/>
      <c r="K1877" s="213"/>
      <c r="L1877" s="217"/>
      <c r="M1877" s="218"/>
      <c r="N1877" s="219"/>
      <c r="O1877" s="219"/>
      <c r="P1877" s="219"/>
      <c r="Q1877" s="219"/>
      <c r="R1877" s="219"/>
      <c r="S1877" s="219"/>
      <c r="T1877" s="220"/>
      <c r="AT1877" s="221" t="s">
        <v>278</v>
      </c>
      <c r="AU1877" s="221" t="s">
        <v>82</v>
      </c>
      <c r="AV1877" s="13" t="s">
        <v>80</v>
      </c>
      <c r="AW1877" s="13" t="s">
        <v>35</v>
      </c>
      <c r="AX1877" s="13" t="s">
        <v>73</v>
      </c>
      <c r="AY1877" s="221" t="s">
        <v>267</v>
      </c>
    </row>
    <row r="1878" spans="1:65" s="14" customFormat="1" x14ac:dyDescent="0.2">
      <c r="B1878" s="222"/>
      <c r="C1878" s="223"/>
      <c r="D1878" s="208" t="s">
        <v>278</v>
      </c>
      <c r="E1878" s="224" t="s">
        <v>21</v>
      </c>
      <c r="F1878" s="225" t="s">
        <v>2376</v>
      </c>
      <c r="G1878" s="223"/>
      <c r="H1878" s="226">
        <v>1.573</v>
      </c>
      <c r="I1878" s="227"/>
      <c r="J1878" s="223"/>
      <c r="K1878" s="223"/>
      <c r="L1878" s="228"/>
      <c r="M1878" s="229"/>
      <c r="N1878" s="230"/>
      <c r="O1878" s="230"/>
      <c r="P1878" s="230"/>
      <c r="Q1878" s="230"/>
      <c r="R1878" s="230"/>
      <c r="S1878" s="230"/>
      <c r="T1878" s="231"/>
      <c r="AT1878" s="232" t="s">
        <v>278</v>
      </c>
      <c r="AU1878" s="232" t="s">
        <v>82</v>
      </c>
      <c r="AV1878" s="14" t="s">
        <v>82</v>
      </c>
      <c r="AW1878" s="14" t="s">
        <v>35</v>
      </c>
      <c r="AX1878" s="14" t="s">
        <v>73</v>
      </c>
      <c r="AY1878" s="232" t="s">
        <v>267</v>
      </c>
    </row>
    <row r="1879" spans="1:65" s="13" customFormat="1" x14ac:dyDescent="0.2">
      <c r="B1879" s="212"/>
      <c r="C1879" s="213"/>
      <c r="D1879" s="208" t="s">
        <v>278</v>
      </c>
      <c r="E1879" s="214" t="s">
        <v>21</v>
      </c>
      <c r="F1879" s="215" t="s">
        <v>2377</v>
      </c>
      <c r="G1879" s="213"/>
      <c r="H1879" s="214" t="s">
        <v>21</v>
      </c>
      <c r="I1879" s="216"/>
      <c r="J1879" s="213"/>
      <c r="K1879" s="213"/>
      <c r="L1879" s="217"/>
      <c r="M1879" s="218"/>
      <c r="N1879" s="219"/>
      <c r="O1879" s="219"/>
      <c r="P1879" s="219"/>
      <c r="Q1879" s="219"/>
      <c r="R1879" s="219"/>
      <c r="S1879" s="219"/>
      <c r="T1879" s="220"/>
      <c r="AT1879" s="221" t="s">
        <v>278</v>
      </c>
      <c r="AU1879" s="221" t="s">
        <v>82</v>
      </c>
      <c r="AV1879" s="13" t="s">
        <v>80</v>
      </c>
      <c r="AW1879" s="13" t="s">
        <v>35</v>
      </c>
      <c r="AX1879" s="13" t="s">
        <v>73</v>
      </c>
      <c r="AY1879" s="221" t="s">
        <v>267</v>
      </c>
    </row>
    <row r="1880" spans="1:65" s="14" customFormat="1" x14ac:dyDescent="0.2">
      <c r="B1880" s="222"/>
      <c r="C1880" s="223"/>
      <c r="D1880" s="208" t="s">
        <v>278</v>
      </c>
      <c r="E1880" s="224" t="s">
        <v>21</v>
      </c>
      <c r="F1880" s="225" t="s">
        <v>2378</v>
      </c>
      <c r="G1880" s="223"/>
      <c r="H1880" s="226">
        <v>71.234999999999999</v>
      </c>
      <c r="I1880" s="227"/>
      <c r="J1880" s="223"/>
      <c r="K1880" s="223"/>
      <c r="L1880" s="228"/>
      <c r="M1880" s="229"/>
      <c r="N1880" s="230"/>
      <c r="O1880" s="230"/>
      <c r="P1880" s="230"/>
      <c r="Q1880" s="230"/>
      <c r="R1880" s="230"/>
      <c r="S1880" s="230"/>
      <c r="T1880" s="231"/>
      <c r="AT1880" s="232" t="s">
        <v>278</v>
      </c>
      <c r="AU1880" s="232" t="s">
        <v>82</v>
      </c>
      <c r="AV1880" s="14" t="s">
        <v>82</v>
      </c>
      <c r="AW1880" s="14" t="s">
        <v>35</v>
      </c>
      <c r="AX1880" s="14" t="s">
        <v>73</v>
      </c>
      <c r="AY1880" s="232" t="s">
        <v>267</v>
      </c>
    </row>
    <row r="1881" spans="1:65" s="16" customFormat="1" x14ac:dyDescent="0.2">
      <c r="B1881" s="244"/>
      <c r="C1881" s="245"/>
      <c r="D1881" s="208" t="s">
        <v>278</v>
      </c>
      <c r="E1881" s="246" t="s">
        <v>21</v>
      </c>
      <c r="F1881" s="247" t="s">
        <v>355</v>
      </c>
      <c r="G1881" s="245"/>
      <c r="H1881" s="248">
        <v>358.56099999999998</v>
      </c>
      <c r="I1881" s="249"/>
      <c r="J1881" s="245"/>
      <c r="K1881" s="245"/>
      <c r="L1881" s="250"/>
      <c r="M1881" s="251"/>
      <c r="N1881" s="252"/>
      <c r="O1881" s="252"/>
      <c r="P1881" s="252"/>
      <c r="Q1881" s="252"/>
      <c r="R1881" s="252"/>
      <c r="S1881" s="252"/>
      <c r="T1881" s="253"/>
      <c r="AT1881" s="254" t="s">
        <v>278</v>
      </c>
      <c r="AU1881" s="254" t="s">
        <v>82</v>
      </c>
      <c r="AV1881" s="16" t="s">
        <v>274</v>
      </c>
      <c r="AW1881" s="16" t="s">
        <v>35</v>
      </c>
      <c r="AX1881" s="16" t="s">
        <v>80</v>
      </c>
      <c r="AY1881" s="254" t="s">
        <v>267</v>
      </c>
    </row>
    <row r="1882" spans="1:65" s="2" customFormat="1" ht="21.75" customHeight="1" x14ac:dyDescent="0.2">
      <c r="A1882" s="36"/>
      <c r="B1882" s="37"/>
      <c r="C1882" s="195" t="s">
        <v>2379</v>
      </c>
      <c r="D1882" s="195" t="s">
        <v>269</v>
      </c>
      <c r="E1882" s="196" t="s">
        <v>2380</v>
      </c>
      <c r="F1882" s="197" t="s">
        <v>2381</v>
      </c>
      <c r="G1882" s="198" t="s">
        <v>272</v>
      </c>
      <c r="H1882" s="199">
        <v>12.52</v>
      </c>
      <c r="I1882" s="200"/>
      <c r="J1882" s="201">
        <f>ROUND(I1882*H1882,2)</f>
        <v>0</v>
      </c>
      <c r="K1882" s="197" t="s">
        <v>273</v>
      </c>
      <c r="L1882" s="41"/>
      <c r="M1882" s="202" t="s">
        <v>21</v>
      </c>
      <c r="N1882" s="203" t="s">
        <v>44</v>
      </c>
      <c r="O1882" s="66"/>
      <c r="P1882" s="204">
        <f>O1882*H1882</f>
        <v>0</v>
      </c>
      <c r="Q1882" s="204">
        <v>2.9E-4</v>
      </c>
      <c r="R1882" s="204">
        <f>Q1882*H1882</f>
        <v>3.6308E-3</v>
      </c>
      <c r="S1882" s="204">
        <v>0</v>
      </c>
      <c r="T1882" s="205">
        <f>S1882*H1882</f>
        <v>0</v>
      </c>
      <c r="U1882" s="36"/>
      <c r="V1882" s="36"/>
      <c r="W1882" s="36"/>
      <c r="X1882" s="36"/>
      <c r="Y1882" s="36"/>
      <c r="Z1882" s="36"/>
      <c r="AA1882" s="36"/>
      <c r="AB1882" s="36"/>
      <c r="AC1882" s="36"/>
      <c r="AD1882" s="36"/>
      <c r="AE1882" s="36"/>
      <c r="AR1882" s="206" t="s">
        <v>441</v>
      </c>
      <c r="AT1882" s="206" t="s">
        <v>269</v>
      </c>
      <c r="AU1882" s="206" t="s">
        <v>82</v>
      </c>
      <c r="AY1882" s="19" t="s">
        <v>267</v>
      </c>
      <c r="BE1882" s="207">
        <f>IF(N1882="základní",J1882,0)</f>
        <v>0</v>
      </c>
      <c r="BF1882" s="207">
        <f>IF(N1882="snížená",J1882,0)</f>
        <v>0</v>
      </c>
      <c r="BG1882" s="207">
        <f>IF(N1882="zákl. přenesená",J1882,0)</f>
        <v>0</v>
      </c>
      <c r="BH1882" s="207">
        <f>IF(N1882="sníž. přenesená",J1882,0)</f>
        <v>0</v>
      </c>
      <c r="BI1882" s="207">
        <f>IF(N1882="nulová",J1882,0)</f>
        <v>0</v>
      </c>
      <c r="BJ1882" s="19" t="s">
        <v>80</v>
      </c>
      <c r="BK1882" s="207">
        <f>ROUND(I1882*H1882,2)</f>
        <v>0</v>
      </c>
      <c r="BL1882" s="19" t="s">
        <v>441</v>
      </c>
      <c r="BM1882" s="206" t="s">
        <v>2382</v>
      </c>
    </row>
    <row r="1883" spans="1:65" s="14" customFormat="1" x14ac:dyDescent="0.2">
      <c r="B1883" s="222"/>
      <c r="C1883" s="223"/>
      <c r="D1883" s="208" t="s">
        <v>278</v>
      </c>
      <c r="E1883" s="224" t="s">
        <v>21</v>
      </c>
      <c r="F1883" s="225" t="s">
        <v>168</v>
      </c>
      <c r="G1883" s="223"/>
      <c r="H1883" s="226">
        <v>3.83</v>
      </c>
      <c r="I1883" s="227"/>
      <c r="J1883" s="223"/>
      <c r="K1883" s="223"/>
      <c r="L1883" s="228"/>
      <c r="M1883" s="229"/>
      <c r="N1883" s="230"/>
      <c r="O1883" s="230"/>
      <c r="P1883" s="230"/>
      <c r="Q1883" s="230"/>
      <c r="R1883" s="230"/>
      <c r="S1883" s="230"/>
      <c r="T1883" s="231"/>
      <c r="AT1883" s="232" t="s">
        <v>278</v>
      </c>
      <c r="AU1883" s="232" t="s">
        <v>82</v>
      </c>
      <c r="AV1883" s="14" t="s">
        <v>82</v>
      </c>
      <c r="AW1883" s="14" t="s">
        <v>35</v>
      </c>
      <c r="AX1883" s="14" t="s">
        <v>73</v>
      </c>
      <c r="AY1883" s="232" t="s">
        <v>267</v>
      </c>
    </row>
    <row r="1884" spans="1:65" s="13" customFormat="1" x14ac:dyDescent="0.2">
      <c r="B1884" s="212"/>
      <c r="C1884" s="213"/>
      <c r="D1884" s="208" t="s">
        <v>278</v>
      </c>
      <c r="E1884" s="214" t="s">
        <v>21</v>
      </c>
      <c r="F1884" s="215" t="s">
        <v>2383</v>
      </c>
      <c r="G1884" s="213"/>
      <c r="H1884" s="214" t="s">
        <v>21</v>
      </c>
      <c r="I1884" s="216"/>
      <c r="J1884" s="213"/>
      <c r="K1884" s="213"/>
      <c r="L1884" s="217"/>
      <c r="M1884" s="218"/>
      <c r="N1884" s="219"/>
      <c r="O1884" s="219"/>
      <c r="P1884" s="219"/>
      <c r="Q1884" s="219"/>
      <c r="R1884" s="219"/>
      <c r="S1884" s="219"/>
      <c r="T1884" s="220"/>
      <c r="AT1884" s="221" t="s">
        <v>278</v>
      </c>
      <c r="AU1884" s="221" t="s">
        <v>82</v>
      </c>
      <c r="AV1884" s="13" t="s">
        <v>80</v>
      </c>
      <c r="AW1884" s="13" t="s">
        <v>35</v>
      </c>
      <c r="AX1884" s="13" t="s">
        <v>73</v>
      </c>
      <c r="AY1884" s="221" t="s">
        <v>267</v>
      </c>
    </row>
    <row r="1885" spans="1:65" s="14" customFormat="1" x14ac:dyDescent="0.2">
      <c r="B1885" s="222"/>
      <c r="C1885" s="223"/>
      <c r="D1885" s="208" t="s">
        <v>278</v>
      </c>
      <c r="E1885" s="224" t="s">
        <v>21</v>
      </c>
      <c r="F1885" s="225" t="s">
        <v>2384</v>
      </c>
      <c r="G1885" s="223"/>
      <c r="H1885" s="226">
        <v>8.69</v>
      </c>
      <c r="I1885" s="227"/>
      <c r="J1885" s="223"/>
      <c r="K1885" s="223"/>
      <c r="L1885" s="228"/>
      <c r="M1885" s="229"/>
      <c r="N1885" s="230"/>
      <c r="O1885" s="230"/>
      <c r="P1885" s="230"/>
      <c r="Q1885" s="230"/>
      <c r="R1885" s="230"/>
      <c r="S1885" s="230"/>
      <c r="T1885" s="231"/>
      <c r="AT1885" s="232" t="s">
        <v>278</v>
      </c>
      <c r="AU1885" s="232" t="s">
        <v>82</v>
      </c>
      <c r="AV1885" s="14" t="s">
        <v>82</v>
      </c>
      <c r="AW1885" s="14" t="s">
        <v>35</v>
      </c>
      <c r="AX1885" s="14" t="s">
        <v>73</v>
      </c>
      <c r="AY1885" s="232" t="s">
        <v>267</v>
      </c>
    </row>
    <row r="1886" spans="1:65" s="16" customFormat="1" x14ac:dyDescent="0.2">
      <c r="B1886" s="244"/>
      <c r="C1886" s="245"/>
      <c r="D1886" s="208" t="s">
        <v>278</v>
      </c>
      <c r="E1886" s="246" t="s">
        <v>21</v>
      </c>
      <c r="F1886" s="247" t="s">
        <v>355</v>
      </c>
      <c r="G1886" s="245"/>
      <c r="H1886" s="248">
        <v>12.52</v>
      </c>
      <c r="I1886" s="249"/>
      <c r="J1886" s="245"/>
      <c r="K1886" s="245"/>
      <c r="L1886" s="250"/>
      <c r="M1886" s="251"/>
      <c r="N1886" s="252"/>
      <c r="O1886" s="252"/>
      <c r="P1886" s="252"/>
      <c r="Q1886" s="252"/>
      <c r="R1886" s="252"/>
      <c r="S1886" s="252"/>
      <c r="T1886" s="253"/>
      <c r="AT1886" s="254" t="s">
        <v>278</v>
      </c>
      <c r="AU1886" s="254" t="s">
        <v>82</v>
      </c>
      <c r="AV1886" s="16" t="s">
        <v>274</v>
      </c>
      <c r="AW1886" s="16" t="s">
        <v>35</v>
      </c>
      <c r="AX1886" s="16" t="s">
        <v>80</v>
      </c>
      <c r="AY1886" s="254" t="s">
        <v>267</v>
      </c>
    </row>
    <row r="1887" spans="1:65" s="2" customFormat="1" ht="16.5" customHeight="1" x14ac:dyDescent="0.2">
      <c r="A1887" s="36"/>
      <c r="B1887" s="37"/>
      <c r="C1887" s="195" t="s">
        <v>2385</v>
      </c>
      <c r="D1887" s="195" t="s">
        <v>269</v>
      </c>
      <c r="E1887" s="196" t="s">
        <v>2386</v>
      </c>
      <c r="F1887" s="197" t="s">
        <v>2387</v>
      </c>
      <c r="G1887" s="198" t="s">
        <v>272</v>
      </c>
      <c r="H1887" s="199">
        <v>12.52</v>
      </c>
      <c r="I1887" s="200"/>
      <c r="J1887" s="201">
        <f>ROUND(I1887*H1887,2)</f>
        <v>0</v>
      </c>
      <c r="K1887" s="197" t="s">
        <v>273</v>
      </c>
      <c r="L1887" s="41"/>
      <c r="M1887" s="202" t="s">
        <v>21</v>
      </c>
      <c r="N1887" s="203" t="s">
        <v>44</v>
      </c>
      <c r="O1887" s="66"/>
      <c r="P1887" s="204">
        <f>O1887*H1887</f>
        <v>0</v>
      </c>
      <c r="Q1887" s="204">
        <v>5.0000000000000001E-4</v>
      </c>
      <c r="R1887" s="204">
        <f>Q1887*H1887</f>
        <v>6.2599999999999999E-3</v>
      </c>
      <c r="S1887" s="204">
        <v>0</v>
      </c>
      <c r="T1887" s="205">
        <f>S1887*H1887</f>
        <v>0</v>
      </c>
      <c r="U1887" s="36"/>
      <c r="V1887" s="36"/>
      <c r="W1887" s="36"/>
      <c r="X1887" s="36"/>
      <c r="Y1887" s="36"/>
      <c r="Z1887" s="36"/>
      <c r="AA1887" s="36"/>
      <c r="AB1887" s="36"/>
      <c r="AC1887" s="36"/>
      <c r="AD1887" s="36"/>
      <c r="AE1887" s="36"/>
      <c r="AR1887" s="206" t="s">
        <v>441</v>
      </c>
      <c r="AT1887" s="206" t="s">
        <v>269</v>
      </c>
      <c r="AU1887" s="206" t="s">
        <v>82</v>
      </c>
      <c r="AY1887" s="19" t="s">
        <v>267</v>
      </c>
      <c r="BE1887" s="207">
        <f>IF(N1887="základní",J1887,0)</f>
        <v>0</v>
      </c>
      <c r="BF1887" s="207">
        <f>IF(N1887="snížená",J1887,0)</f>
        <v>0</v>
      </c>
      <c r="BG1887" s="207">
        <f>IF(N1887="zákl. přenesená",J1887,0)</f>
        <v>0</v>
      </c>
      <c r="BH1887" s="207">
        <f>IF(N1887="sníž. přenesená",J1887,0)</f>
        <v>0</v>
      </c>
      <c r="BI1887" s="207">
        <f>IF(N1887="nulová",J1887,0)</f>
        <v>0</v>
      </c>
      <c r="BJ1887" s="19" t="s">
        <v>80</v>
      </c>
      <c r="BK1887" s="207">
        <f>ROUND(I1887*H1887,2)</f>
        <v>0</v>
      </c>
      <c r="BL1887" s="19" t="s">
        <v>441</v>
      </c>
      <c r="BM1887" s="206" t="s">
        <v>2388</v>
      </c>
    </row>
    <row r="1888" spans="1:65" s="12" customFormat="1" ht="22.9" customHeight="1" x14ac:dyDescent="0.2">
      <c r="B1888" s="179"/>
      <c r="C1888" s="180"/>
      <c r="D1888" s="181" t="s">
        <v>72</v>
      </c>
      <c r="E1888" s="193" t="s">
        <v>2389</v>
      </c>
      <c r="F1888" s="193" t="s">
        <v>2390</v>
      </c>
      <c r="G1888" s="180"/>
      <c r="H1888" s="180"/>
      <c r="I1888" s="183"/>
      <c r="J1888" s="194">
        <f>BK1888</f>
        <v>0</v>
      </c>
      <c r="K1888" s="180"/>
      <c r="L1888" s="185"/>
      <c r="M1888" s="186"/>
      <c r="N1888" s="187"/>
      <c r="O1888" s="187"/>
      <c r="P1888" s="188">
        <f>SUM(P1889:P1946)</f>
        <v>0</v>
      </c>
      <c r="Q1888" s="187"/>
      <c r="R1888" s="188">
        <f>SUM(R1889:R1946)</f>
        <v>0.45749781</v>
      </c>
      <c r="S1888" s="187"/>
      <c r="T1888" s="189">
        <f>SUM(T1889:T1946)</f>
        <v>0</v>
      </c>
      <c r="AR1888" s="190" t="s">
        <v>82</v>
      </c>
      <c r="AT1888" s="191" t="s">
        <v>72</v>
      </c>
      <c r="AU1888" s="191" t="s">
        <v>80</v>
      </c>
      <c r="AY1888" s="190" t="s">
        <v>267</v>
      </c>
      <c r="BK1888" s="192">
        <f>SUM(BK1889:BK1946)</f>
        <v>0</v>
      </c>
    </row>
    <row r="1889" spans="1:65" s="2" customFormat="1" ht="16.5" customHeight="1" x14ac:dyDescent="0.2">
      <c r="A1889" s="36"/>
      <c r="B1889" s="37"/>
      <c r="C1889" s="195" t="s">
        <v>2391</v>
      </c>
      <c r="D1889" s="195" t="s">
        <v>269</v>
      </c>
      <c r="E1889" s="196" t="s">
        <v>2392</v>
      </c>
      <c r="F1889" s="197" t="s">
        <v>2393</v>
      </c>
      <c r="G1889" s="198" t="s">
        <v>272</v>
      </c>
      <c r="H1889" s="199">
        <v>740.01499999999999</v>
      </c>
      <c r="I1889" s="200"/>
      <c r="J1889" s="201">
        <f>ROUND(I1889*H1889,2)</f>
        <v>0</v>
      </c>
      <c r="K1889" s="197" t="s">
        <v>273</v>
      </c>
      <c r="L1889" s="41"/>
      <c r="M1889" s="202" t="s">
        <v>21</v>
      </c>
      <c r="N1889" s="203" t="s">
        <v>44</v>
      </c>
      <c r="O1889" s="66"/>
      <c r="P1889" s="204">
        <f>O1889*H1889</f>
        <v>0</v>
      </c>
      <c r="Q1889" s="204">
        <v>2.0000000000000001E-4</v>
      </c>
      <c r="R1889" s="204">
        <f>Q1889*H1889</f>
        <v>0.148003</v>
      </c>
      <c r="S1889" s="204">
        <v>0</v>
      </c>
      <c r="T1889" s="205">
        <f>S1889*H1889</f>
        <v>0</v>
      </c>
      <c r="U1889" s="36"/>
      <c r="V1889" s="36"/>
      <c r="W1889" s="36"/>
      <c r="X1889" s="36"/>
      <c r="Y1889" s="36"/>
      <c r="Z1889" s="36"/>
      <c r="AA1889" s="36"/>
      <c r="AB1889" s="36"/>
      <c r="AC1889" s="36"/>
      <c r="AD1889" s="36"/>
      <c r="AE1889" s="36"/>
      <c r="AR1889" s="206" t="s">
        <v>441</v>
      </c>
      <c r="AT1889" s="206" t="s">
        <v>269</v>
      </c>
      <c r="AU1889" s="206" t="s">
        <v>82</v>
      </c>
      <c r="AY1889" s="19" t="s">
        <v>267</v>
      </c>
      <c r="BE1889" s="207">
        <f>IF(N1889="základní",J1889,0)</f>
        <v>0</v>
      </c>
      <c r="BF1889" s="207">
        <f>IF(N1889="snížená",J1889,0)</f>
        <v>0</v>
      </c>
      <c r="BG1889" s="207">
        <f>IF(N1889="zákl. přenesená",J1889,0)</f>
        <v>0</v>
      </c>
      <c r="BH1889" s="207">
        <f>IF(N1889="sníž. přenesená",J1889,0)</f>
        <v>0</v>
      </c>
      <c r="BI1889" s="207">
        <f>IF(N1889="nulová",J1889,0)</f>
        <v>0</v>
      </c>
      <c r="BJ1889" s="19" t="s">
        <v>80</v>
      </c>
      <c r="BK1889" s="207">
        <f>ROUND(I1889*H1889,2)</f>
        <v>0</v>
      </c>
      <c r="BL1889" s="19" t="s">
        <v>441</v>
      </c>
      <c r="BM1889" s="206" t="s">
        <v>2394</v>
      </c>
    </row>
    <row r="1890" spans="1:65" s="13" customFormat="1" x14ac:dyDescent="0.2">
      <c r="B1890" s="212"/>
      <c r="C1890" s="213"/>
      <c r="D1890" s="208" t="s">
        <v>278</v>
      </c>
      <c r="E1890" s="214" t="s">
        <v>21</v>
      </c>
      <c r="F1890" s="215" t="s">
        <v>1124</v>
      </c>
      <c r="G1890" s="213"/>
      <c r="H1890" s="214" t="s">
        <v>21</v>
      </c>
      <c r="I1890" s="216"/>
      <c r="J1890" s="213"/>
      <c r="K1890" s="213"/>
      <c r="L1890" s="217"/>
      <c r="M1890" s="218"/>
      <c r="N1890" s="219"/>
      <c r="O1890" s="219"/>
      <c r="P1890" s="219"/>
      <c r="Q1890" s="219"/>
      <c r="R1890" s="219"/>
      <c r="S1890" s="219"/>
      <c r="T1890" s="220"/>
      <c r="AT1890" s="221" t="s">
        <v>278</v>
      </c>
      <c r="AU1890" s="221" t="s">
        <v>82</v>
      </c>
      <c r="AV1890" s="13" t="s">
        <v>80</v>
      </c>
      <c r="AW1890" s="13" t="s">
        <v>35</v>
      </c>
      <c r="AX1890" s="13" t="s">
        <v>73</v>
      </c>
      <c r="AY1890" s="221" t="s">
        <v>267</v>
      </c>
    </row>
    <row r="1891" spans="1:65" s="13" customFormat="1" x14ac:dyDescent="0.2">
      <c r="B1891" s="212"/>
      <c r="C1891" s="213"/>
      <c r="D1891" s="208" t="s">
        <v>278</v>
      </c>
      <c r="E1891" s="214" t="s">
        <v>21</v>
      </c>
      <c r="F1891" s="215" t="s">
        <v>1136</v>
      </c>
      <c r="G1891" s="213"/>
      <c r="H1891" s="214" t="s">
        <v>21</v>
      </c>
      <c r="I1891" s="216"/>
      <c r="J1891" s="213"/>
      <c r="K1891" s="213"/>
      <c r="L1891" s="217"/>
      <c r="M1891" s="218"/>
      <c r="N1891" s="219"/>
      <c r="O1891" s="219"/>
      <c r="P1891" s="219"/>
      <c r="Q1891" s="219"/>
      <c r="R1891" s="219"/>
      <c r="S1891" s="219"/>
      <c r="T1891" s="220"/>
      <c r="AT1891" s="221" t="s">
        <v>278</v>
      </c>
      <c r="AU1891" s="221" t="s">
        <v>82</v>
      </c>
      <c r="AV1891" s="13" t="s">
        <v>80</v>
      </c>
      <c r="AW1891" s="13" t="s">
        <v>35</v>
      </c>
      <c r="AX1891" s="13" t="s">
        <v>73</v>
      </c>
      <c r="AY1891" s="221" t="s">
        <v>267</v>
      </c>
    </row>
    <row r="1892" spans="1:65" s="14" customFormat="1" x14ac:dyDescent="0.2">
      <c r="B1892" s="222"/>
      <c r="C1892" s="223"/>
      <c r="D1892" s="208" t="s">
        <v>278</v>
      </c>
      <c r="E1892" s="224" t="s">
        <v>21</v>
      </c>
      <c r="F1892" s="225" t="s">
        <v>2395</v>
      </c>
      <c r="G1892" s="223"/>
      <c r="H1892" s="226">
        <v>30.309000000000001</v>
      </c>
      <c r="I1892" s="227"/>
      <c r="J1892" s="223"/>
      <c r="K1892" s="223"/>
      <c r="L1892" s="228"/>
      <c r="M1892" s="229"/>
      <c r="N1892" s="230"/>
      <c r="O1892" s="230"/>
      <c r="P1892" s="230"/>
      <c r="Q1892" s="230"/>
      <c r="R1892" s="230"/>
      <c r="S1892" s="230"/>
      <c r="T1892" s="231"/>
      <c r="AT1892" s="232" t="s">
        <v>278</v>
      </c>
      <c r="AU1892" s="232" t="s">
        <v>82</v>
      </c>
      <c r="AV1892" s="14" t="s">
        <v>82</v>
      </c>
      <c r="AW1892" s="14" t="s">
        <v>35</v>
      </c>
      <c r="AX1892" s="14" t="s">
        <v>73</v>
      </c>
      <c r="AY1892" s="232" t="s">
        <v>267</v>
      </c>
    </row>
    <row r="1893" spans="1:65" s="14" customFormat="1" x14ac:dyDescent="0.2">
      <c r="B1893" s="222"/>
      <c r="C1893" s="223"/>
      <c r="D1893" s="208" t="s">
        <v>278</v>
      </c>
      <c r="E1893" s="224" t="s">
        <v>21</v>
      </c>
      <c r="F1893" s="225" t="s">
        <v>2396</v>
      </c>
      <c r="G1893" s="223"/>
      <c r="H1893" s="226">
        <v>54.762</v>
      </c>
      <c r="I1893" s="227"/>
      <c r="J1893" s="223"/>
      <c r="K1893" s="223"/>
      <c r="L1893" s="228"/>
      <c r="M1893" s="229"/>
      <c r="N1893" s="230"/>
      <c r="O1893" s="230"/>
      <c r="P1893" s="230"/>
      <c r="Q1893" s="230"/>
      <c r="R1893" s="230"/>
      <c r="S1893" s="230"/>
      <c r="T1893" s="231"/>
      <c r="AT1893" s="232" t="s">
        <v>278</v>
      </c>
      <c r="AU1893" s="232" t="s">
        <v>82</v>
      </c>
      <c r="AV1893" s="14" t="s">
        <v>82</v>
      </c>
      <c r="AW1893" s="14" t="s">
        <v>35</v>
      </c>
      <c r="AX1893" s="14" t="s">
        <v>73</v>
      </c>
      <c r="AY1893" s="232" t="s">
        <v>267</v>
      </c>
    </row>
    <row r="1894" spans="1:65" s="14" customFormat="1" x14ac:dyDescent="0.2">
      <c r="B1894" s="222"/>
      <c r="C1894" s="223"/>
      <c r="D1894" s="208" t="s">
        <v>278</v>
      </c>
      <c r="E1894" s="224" t="s">
        <v>21</v>
      </c>
      <c r="F1894" s="225" t="s">
        <v>2397</v>
      </c>
      <c r="G1894" s="223"/>
      <c r="H1894" s="226">
        <v>17.481999999999999</v>
      </c>
      <c r="I1894" s="227"/>
      <c r="J1894" s="223"/>
      <c r="K1894" s="223"/>
      <c r="L1894" s="228"/>
      <c r="M1894" s="229"/>
      <c r="N1894" s="230"/>
      <c r="O1894" s="230"/>
      <c r="P1894" s="230"/>
      <c r="Q1894" s="230"/>
      <c r="R1894" s="230"/>
      <c r="S1894" s="230"/>
      <c r="T1894" s="231"/>
      <c r="AT1894" s="232" t="s">
        <v>278</v>
      </c>
      <c r="AU1894" s="232" t="s">
        <v>82</v>
      </c>
      <c r="AV1894" s="14" t="s">
        <v>82</v>
      </c>
      <c r="AW1894" s="14" t="s">
        <v>35</v>
      </c>
      <c r="AX1894" s="14" t="s">
        <v>73</v>
      </c>
      <c r="AY1894" s="232" t="s">
        <v>267</v>
      </c>
    </row>
    <row r="1895" spans="1:65" s="14" customFormat="1" x14ac:dyDescent="0.2">
      <c r="B1895" s="222"/>
      <c r="C1895" s="223"/>
      <c r="D1895" s="208" t="s">
        <v>278</v>
      </c>
      <c r="E1895" s="224" t="s">
        <v>21</v>
      </c>
      <c r="F1895" s="225" t="s">
        <v>2398</v>
      </c>
      <c r="G1895" s="223"/>
      <c r="H1895" s="226">
        <v>15.183999999999999</v>
      </c>
      <c r="I1895" s="227"/>
      <c r="J1895" s="223"/>
      <c r="K1895" s="223"/>
      <c r="L1895" s="228"/>
      <c r="M1895" s="229"/>
      <c r="N1895" s="230"/>
      <c r="O1895" s="230"/>
      <c r="P1895" s="230"/>
      <c r="Q1895" s="230"/>
      <c r="R1895" s="230"/>
      <c r="S1895" s="230"/>
      <c r="T1895" s="231"/>
      <c r="AT1895" s="232" t="s">
        <v>278</v>
      </c>
      <c r="AU1895" s="232" t="s">
        <v>82</v>
      </c>
      <c r="AV1895" s="14" t="s">
        <v>82</v>
      </c>
      <c r="AW1895" s="14" t="s">
        <v>35</v>
      </c>
      <c r="AX1895" s="14" t="s">
        <v>73</v>
      </c>
      <c r="AY1895" s="232" t="s">
        <v>267</v>
      </c>
    </row>
    <row r="1896" spans="1:65" s="14" customFormat="1" x14ac:dyDescent="0.2">
      <c r="B1896" s="222"/>
      <c r="C1896" s="223"/>
      <c r="D1896" s="208" t="s">
        <v>278</v>
      </c>
      <c r="E1896" s="224" t="s">
        <v>21</v>
      </c>
      <c r="F1896" s="225" t="s">
        <v>2399</v>
      </c>
      <c r="G1896" s="223"/>
      <c r="H1896" s="226">
        <v>9.9420000000000002</v>
      </c>
      <c r="I1896" s="227"/>
      <c r="J1896" s="223"/>
      <c r="K1896" s="223"/>
      <c r="L1896" s="228"/>
      <c r="M1896" s="229"/>
      <c r="N1896" s="230"/>
      <c r="O1896" s="230"/>
      <c r="P1896" s="230"/>
      <c r="Q1896" s="230"/>
      <c r="R1896" s="230"/>
      <c r="S1896" s="230"/>
      <c r="T1896" s="231"/>
      <c r="AT1896" s="232" t="s">
        <v>278</v>
      </c>
      <c r="AU1896" s="232" t="s">
        <v>82</v>
      </c>
      <c r="AV1896" s="14" t="s">
        <v>82</v>
      </c>
      <c r="AW1896" s="14" t="s">
        <v>35</v>
      </c>
      <c r="AX1896" s="14" t="s">
        <v>73</v>
      </c>
      <c r="AY1896" s="232" t="s">
        <v>267</v>
      </c>
    </row>
    <row r="1897" spans="1:65" s="14" customFormat="1" x14ac:dyDescent="0.2">
      <c r="B1897" s="222"/>
      <c r="C1897" s="223"/>
      <c r="D1897" s="208" t="s">
        <v>278</v>
      </c>
      <c r="E1897" s="224" t="s">
        <v>21</v>
      </c>
      <c r="F1897" s="225" t="s">
        <v>2400</v>
      </c>
      <c r="G1897" s="223"/>
      <c r="H1897" s="226">
        <v>32.975999999999999</v>
      </c>
      <c r="I1897" s="227"/>
      <c r="J1897" s="223"/>
      <c r="K1897" s="223"/>
      <c r="L1897" s="228"/>
      <c r="M1897" s="229"/>
      <c r="N1897" s="230"/>
      <c r="O1897" s="230"/>
      <c r="P1897" s="230"/>
      <c r="Q1897" s="230"/>
      <c r="R1897" s="230"/>
      <c r="S1897" s="230"/>
      <c r="T1897" s="231"/>
      <c r="AT1897" s="232" t="s">
        <v>278</v>
      </c>
      <c r="AU1897" s="232" t="s">
        <v>82</v>
      </c>
      <c r="AV1897" s="14" t="s">
        <v>82</v>
      </c>
      <c r="AW1897" s="14" t="s">
        <v>35</v>
      </c>
      <c r="AX1897" s="14" t="s">
        <v>73</v>
      </c>
      <c r="AY1897" s="232" t="s">
        <v>267</v>
      </c>
    </row>
    <row r="1898" spans="1:65" s="14" customFormat="1" x14ac:dyDescent="0.2">
      <c r="B1898" s="222"/>
      <c r="C1898" s="223"/>
      <c r="D1898" s="208" t="s">
        <v>278</v>
      </c>
      <c r="E1898" s="224" t="s">
        <v>21</v>
      </c>
      <c r="F1898" s="225" t="s">
        <v>2401</v>
      </c>
      <c r="G1898" s="223"/>
      <c r="H1898" s="226">
        <v>32.975999999999999</v>
      </c>
      <c r="I1898" s="227"/>
      <c r="J1898" s="223"/>
      <c r="K1898" s="223"/>
      <c r="L1898" s="228"/>
      <c r="M1898" s="229"/>
      <c r="N1898" s="230"/>
      <c r="O1898" s="230"/>
      <c r="P1898" s="230"/>
      <c r="Q1898" s="230"/>
      <c r="R1898" s="230"/>
      <c r="S1898" s="230"/>
      <c r="T1898" s="231"/>
      <c r="AT1898" s="232" t="s">
        <v>278</v>
      </c>
      <c r="AU1898" s="232" t="s">
        <v>82</v>
      </c>
      <c r="AV1898" s="14" t="s">
        <v>82</v>
      </c>
      <c r="AW1898" s="14" t="s">
        <v>35</v>
      </c>
      <c r="AX1898" s="14" t="s">
        <v>73</v>
      </c>
      <c r="AY1898" s="232" t="s">
        <v>267</v>
      </c>
    </row>
    <row r="1899" spans="1:65" s="14" customFormat="1" x14ac:dyDescent="0.2">
      <c r="B1899" s="222"/>
      <c r="C1899" s="223"/>
      <c r="D1899" s="208" t="s">
        <v>278</v>
      </c>
      <c r="E1899" s="224" t="s">
        <v>21</v>
      </c>
      <c r="F1899" s="225" t="s">
        <v>2402</v>
      </c>
      <c r="G1899" s="223"/>
      <c r="H1899" s="226">
        <v>21.364000000000001</v>
      </c>
      <c r="I1899" s="227"/>
      <c r="J1899" s="223"/>
      <c r="K1899" s="223"/>
      <c r="L1899" s="228"/>
      <c r="M1899" s="229"/>
      <c r="N1899" s="230"/>
      <c r="O1899" s="230"/>
      <c r="P1899" s="230"/>
      <c r="Q1899" s="230"/>
      <c r="R1899" s="230"/>
      <c r="S1899" s="230"/>
      <c r="T1899" s="231"/>
      <c r="AT1899" s="232" t="s">
        <v>278</v>
      </c>
      <c r="AU1899" s="232" t="s">
        <v>82</v>
      </c>
      <c r="AV1899" s="14" t="s">
        <v>82</v>
      </c>
      <c r="AW1899" s="14" t="s">
        <v>35</v>
      </c>
      <c r="AX1899" s="14" t="s">
        <v>73</v>
      </c>
      <c r="AY1899" s="232" t="s">
        <v>267</v>
      </c>
    </row>
    <row r="1900" spans="1:65" s="14" customFormat="1" x14ac:dyDescent="0.2">
      <c r="B1900" s="222"/>
      <c r="C1900" s="223"/>
      <c r="D1900" s="208" t="s">
        <v>278</v>
      </c>
      <c r="E1900" s="224" t="s">
        <v>21</v>
      </c>
      <c r="F1900" s="225" t="s">
        <v>1143</v>
      </c>
      <c r="G1900" s="223"/>
      <c r="H1900" s="226">
        <v>50.505000000000003</v>
      </c>
      <c r="I1900" s="227"/>
      <c r="J1900" s="223"/>
      <c r="K1900" s="223"/>
      <c r="L1900" s="228"/>
      <c r="M1900" s="229"/>
      <c r="N1900" s="230"/>
      <c r="O1900" s="230"/>
      <c r="P1900" s="230"/>
      <c r="Q1900" s="230"/>
      <c r="R1900" s="230"/>
      <c r="S1900" s="230"/>
      <c r="T1900" s="231"/>
      <c r="AT1900" s="232" t="s">
        <v>278</v>
      </c>
      <c r="AU1900" s="232" t="s">
        <v>82</v>
      </c>
      <c r="AV1900" s="14" t="s">
        <v>82</v>
      </c>
      <c r="AW1900" s="14" t="s">
        <v>35</v>
      </c>
      <c r="AX1900" s="14" t="s">
        <v>73</v>
      </c>
      <c r="AY1900" s="232" t="s">
        <v>267</v>
      </c>
    </row>
    <row r="1901" spans="1:65" s="14" customFormat="1" x14ac:dyDescent="0.2">
      <c r="B1901" s="222"/>
      <c r="C1901" s="223"/>
      <c r="D1901" s="208" t="s">
        <v>278</v>
      </c>
      <c r="E1901" s="224" t="s">
        <v>21</v>
      </c>
      <c r="F1901" s="225" t="s">
        <v>2403</v>
      </c>
      <c r="G1901" s="223"/>
      <c r="H1901" s="226">
        <v>37.305</v>
      </c>
      <c r="I1901" s="227"/>
      <c r="J1901" s="223"/>
      <c r="K1901" s="223"/>
      <c r="L1901" s="228"/>
      <c r="M1901" s="229"/>
      <c r="N1901" s="230"/>
      <c r="O1901" s="230"/>
      <c r="P1901" s="230"/>
      <c r="Q1901" s="230"/>
      <c r="R1901" s="230"/>
      <c r="S1901" s="230"/>
      <c r="T1901" s="231"/>
      <c r="AT1901" s="232" t="s">
        <v>278</v>
      </c>
      <c r="AU1901" s="232" t="s">
        <v>82</v>
      </c>
      <c r="AV1901" s="14" t="s">
        <v>82</v>
      </c>
      <c r="AW1901" s="14" t="s">
        <v>35</v>
      </c>
      <c r="AX1901" s="14" t="s">
        <v>73</v>
      </c>
      <c r="AY1901" s="232" t="s">
        <v>267</v>
      </c>
    </row>
    <row r="1902" spans="1:65" s="14" customFormat="1" x14ac:dyDescent="0.2">
      <c r="B1902" s="222"/>
      <c r="C1902" s="223"/>
      <c r="D1902" s="208" t="s">
        <v>278</v>
      </c>
      <c r="E1902" s="224" t="s">
        <v>21</v>
      </c>
      <c r="F1902" s="225" t="s">
        <v>2404</v>
      </c>
      <c r="G1902" s="223"/>
      <c r="H1902" s="226">
        <v>38.24</v>
      </c>
      <c r="I1902" s="227"/>
      <c r="J1902" s="223"/>
      <c r="K1902" s="223"/>
      <c r="L1902" s="228"/>
      <c r="M1902" s="229"/>
      <c r="N1902" s="230"/>
      <c r="O1902" s="230"/>
      <c r="P1902" s="230"/>
      <c r="Q1902" s="230"/>
      <c r="R1902" s="230"/>
      <c r="S1902" s="230"/>
      <c r="T1902" s="231"/>
      <c r="AT1902" s="232" t="s">
        <v>278</v>
      </c>
      <c r="AU1902" s="232" t="s">
        <v>82</v>
      </c>
      <c r="AV1902" s="14" t="s">
        <v>82</v>
      </c>
      <c r="AW1902" s="14" t="s">
        <v>35</v>
      </c>
      <c r="AX1902" s="14" t="s">
        <v>73</v>
      </c>
      <c r="AY1902" s="232" t="s">
        <v>267</v>
      </c>
    </row>
    <row r="1903" spans="1:65" s="15" customFormat="1" x14ac:dyDescent="0.2">
      <c r="B1903" s="233"/>
      <c r="C1903" s="234"/>
      <c r="D1903" s="208" t="s">
        <v>278</v>
      </c>
      <c r="E1903" s="235" t="s">
        <v>21</v>
      </c>
      <c r="F1903" s="236" t="s">
        <v>326</v>
      </c>
      <c r="G1903" s="234"/>
      <c r="H1903" s="237">
        <v>341.04500000000002</v>
      </c>
      <c r="I1903" s="238"/>
      <c r="J1903" s="234"/>
      <c r="K1903" s="234"/>
      <c r="L1903" s="239"/>
      <c r="M1903" s="240"/>
      <c r="N1903" s="241"/>
      <c r="O1903" s="241"/>
      <c r="P1903" s="241"/>
      <c r="Q1903" s="241"/>
      <c r="R1903" s="241"/>
      <c r="S1903" s="241"/>
      <c r="T1903" s="242"/>
      <c r="AT1903" s="243" t="s">
        <v>278</v>
      </c>
      <c r="AU1903" s="243" t="s">
        <v>82</v>
      </c>
      <c r="AV1903" s="15" t="s">
        <v>142</v>
      </c>
      <c r="AW1903" s="15" t="s">
        <v>35</v>
      </c>
      <c r="AX1903" s="15" t="s">
        <v>73</v>
      </c>
      <c r="AY1903" s="243" t="s">
        <v>267</v>
      </c>
    </row>
    <row r="1904" spans="1:65" s="13" customFormat="1" x14ac:dyDescent="0.2">
      <c r="B1904" s="212"/>
      <c r="C1904" s="213"/>
      <c r="D1904" s="208" t="s">
        <v>278</v>
      </c>
      <c r="E1904" s="214" t="s">
        <v>21</v>
      </c>
      <c r="F1904" s="215" t="s">
        <v>2405</v>
      </c>
      <c r="G1904" s="213"/>
      <c r="H1904" s="214" t="s">
        <v>21</v>
      </c>
      <c r="I1904" s="216"/>
      <c r="J1904" s="213"/>
      <c r="K1904" s="213"/>
      <c r="L1904" s="217"/>
      <c r="M1904" s="218"/>
      <c r="N1904" s="219"/>
      <c r="O1904" s="219"/>
      <c r="P1904" s="219"/>
      <c r="Q1904" s="219"/>
      <c r="R1904" s="219"/>
      <c r="S1904" s="219"/>
      <c r="T1904" s="220"/>
      <c r="AT1904" s="221" t="s">
        <v>278</v>
      </c>
      <c r="AU1904" s="221" t="s">
        <v>82</v>
      </c>
      <c r="AV1904" s="13" t="s">
        <v>80</v>
      </c>
      <c r="AW1904" s="13" t="s">
        <v>35</v>
      </c>
      <c r="AX1904" s="13" t="s">
        <v>73</v>
      </c>
      <c r="AY1904" s="221" t="s">
        <v>267</v>
      </c>
    </row>
    <row r="1905" spans="2:51" s="14" customFormat="1" x14ac:dyDescent="0.2">
      <c r="B1905" s="222"/>
      <c r="C1905" s="223"/>
      <c r="D1905" s="208" t="s">
        <v>278</v>
      </c>
      <c r="E1905" s="224" t="s">
        <v>21</v>
      </c>
      <c r="F1905" s="225" t="s">
        <v>143</v>
      </c>
      <c r="G1905" s="223"/>
      <c r="H1905" s="226">
        <v>25.06</v>
      </c>
      <c r="I1905" s="227"/>
      <c r="J1905" s="223"/>
      <c r="K1905" s="223"/>
      <c r="L1905" s="228"/>
      <c r="M1905" s="229"/>
      <c r="N1905" s="230"/>
      <c r="O1905" s="230"/>
      <c r="P1905" s="230"/>
      <c r="Q1905" s="230"/>
      <c r="R1905" s="230"/>
      <c r="S1905" s="230"/>
      <c r="T1905" s="231"/>
      <c r="AT1905" s="232" t="s">
        <v>278</v>
      </c>
      <c r="AU1905" s="232" t="s">
        <v>82</v>
      </c>
      <c r="AV1905" s="14" t="s">
        <v>82</v>
      </c>
      <c r="AW1905" s="14" t="s">
        <v>35</v>
      </c>
      <c r="AX1905" s="14" t="s">
        <v>73</v>
      </c>
      <c r="AY1905" s="232" t="s">
        <v>267</v>
      </c>
    </row>
    <row r="1906" spans="2:51" s="13" customFormat="1" x14ac:dyDescent="0.2">
      <c r="B1906" s="212"/>
      <c r="C1906" s="213"/>
      <c r="D1906" s="208" t="s">
        <v>278</v>
      </c>
      <c r="E1906" s="214" t="s">
        <v>21</v>
      </c>
      <c r="F1906" s="215" t="s">
        <v>1797</v>
      </c>
      <c r="G1906" s="213"/>
      <c r="H1906" s="214" t="s">
        <v>21</v>
      </c>
      <c r="I1906" s="216"/>
      <c r="J1906" s="213"/>
      <c r="K1906" s="213"/>
      <c r="L1906" s="217"/>
      <c r="M1906" s="218"/>
      <c r="N1906" s="219"/>
      <c r="O1906" s="219"/>
      <c r="P1906" s="219"/>
      <c r="Q1906" s="219"/>
      <c r="R1906" s="219"/>
      <c r="S1906" s="219"/>
      <c r="T1906" s="220"/>
      <c r="AT1906" s="221" t="s">
        <v>278</v>
      </c>
      <c r="AU1906" s="221" t="s">
        <v>82</v>
      </c>
      <c r="AV1906" s="13" t="s">
        <v>80</v>
      </c>
      <c r="AW1906" s="13" t="s">
        <v>35</v>
      </c>
      <c r="AX1906" s="13" t="s">
        <v>73</v>
      </c>
      <c r="AY1906" s="221" t="s">
        <v>267</v>
      </c>
    </row>
    <row r="1907" spans="2:51" s="14" customFormat="1" x14ac:dyDescent="0.2">
      <c r="B1907" s="222"/>
      <c r="C1907" s="223"/>
      <c r="D1907" s="208" t="s">
        <v>278</v>
      </c>
      <c r="E1907" s="224" t="s">
        <v>21</v>
      </c>
      <c r="F1907" s="225" t="s">
        <v>1798</v>
      </c>
      <c r="G1907" s="223"/>
      <c r="H1907" s="226">
        <v>0.96799999999999997</v>
      </c>
      <c r="I1907" s="227"/>
      <c r="J1907" s="223"/>
      <c r="K1907" s="223"/>
      <c r="L1907" s="228"/>
      <c r="M1907" s="229"/>
      <c r="N1907" s="230"/>
      <c r="O1907" s="230"/>
      <c r="P1907" s="230"/>
      <c r="Q1907" s="230"/>
      <c r="R1907" s="230"/>
      <c r="S1907" s="230"/>
      <c r="T1907" s="231"/>
      <c r="AT1907" s="232" t="s">
        <v>278</v>
      </c>
      <c r="AU1907" s="232" t="s">
        <v>82</v>
      </c>
      <c r="AV1907" s="14" t="s">
        <v>82</v>
      </c>
      <c r="AW1907" s="14" t="s">
        <v>35</v>
      </c>
      <c r="AX1907" s="14" t="s">
        <v>73</v>
      </c>
      <c r="AY1907" s="232" t="s">
        <v>267</v>
      </c>
    </row>
    <row r="1908" spans="2:51" s="14" customFormat="1" x14ac:dyDescent="0.2">
      <c r="B1908" s="222"/>
      <c r="C1908" s="223"/>
      <c r="D1908" s="208" t="s">
        <v>278</v>
      </c>
      <c r="E1908" s="224" t="s">
        <v>21</v>
      </c>
      <c r="F1908" s="225" t="s">
        <v>1799</v>
      </c>
      <c r="G1908" s="223"/>
      <c r="H1908" s="226">
        <v>0.96799999999999997</v>
      </c>
      <c r="I1908" s="227"/>
      <c r="J1908" s="223"/>
      <c r="K1908" s="223"/>
      <c r="L1908" s="228"/>
      <c r="M1908" s="229"/>
      <c r="N1908" s="230"/>
      <c r="O1908" s="230"/>
      <c r="P1908" s="230"/>
      <c r="Q1908" s="230"/>
      <c r="R1908" s="230"/>
      <c r="S1908" s="230"/>
      <c r="T1908" s="231"/>
      <c r="AT1908" s="232" t="s">
        <v>278</v>
      </c>
      <c r="AU1908" s="232" t="s">
        <v>82</v>
      </c>
      <c r="AV1908" s="14" t="s">
        <v>82</v>
      </c>
      <c r="AW1908" s="14" t="s">
        <v>35</v>
      </c>
      <c r="AX1908" s="14" t="s">
        <v>73</v>
      </c>
      <c r="AY1908" s="232" t="s">
        <v>267</v>
      </c>
    </row>
    <row r="1909" spans="2:51" s="15" customFormat="1" x14ac:dyDescent="0.2">
      <c r="B1909" s="233"/>
      <c r="C1909" s="234"/>
      <c r="D1909" s="208" t="s">
        <v>278</v>
      </c>
      <c r="E1909" s="235" t="s">
        <v>21</v>
      </c>
      <c r="F1909" s="236" t="s">
        <v>326</v>
      </c>
      <c r="G1909" s="234"/>
      <c r="H1909" s="237">
        <v>26.995999999999999</v>
      </c>
      <c r="I1909" s="238"/>
      <c r="J1909" s="234"/>
      <c r="K1909" s="234"/>
      <c r="L1909" s="239"/>
      <c r="M1909" s="240"/>
      <c r="N1909" s="241"/>
      <c r="O1909" s="241"/>
      <c r="P1909" s="241"/>
      <c r="Q1909" s="241"/>
      <c r="R1909" s="241"/>
      <c r="S1909" s="241"/>
      <c r="T1909" s="242"/>
      <c r="AT1909" s="243" t="s">
        <v>278</v>
      </c>
      <c r="AU1909" s="243" t="s">
        <v>82</v>
      </c>
      <c r="AV1909" s="15" t="s">
        <v>142</v>
      </c>
      <c r="AW1909" s="15" t="s">
        <v>35</v>
      </c>
      <c r="AX1909" s="15" t="s">
        <v>73</v>
      </c>
      <c r="AY1909" s="243" t="s">
        <v>267</v>
      </c>
    </row>
    <row r="1910" spans="2:51" s="13" customFormat="1" x14ac:dyDescent="0.2">
      <c r="B1910" s="212"/>
      <c r="C1910" s="213"/>
      <c r="D1910" s="208" t="s">
        <v>278</v>
      </c>
      <c r="E1910" s="214" t="s">
        <v>21</v>
      </c>
      <c r="F1910" s="215" t="s">
        <v>1146</v>
      </c>
      <c r="G1910" s="213"/>
      <c r="H1910" s="214" t="s">
        <v>21</v>
      </c>
      <c r="I1910" s="216"/>
      <c r="J1910" s="213"/>
      <c r="K1910" s="213"/>
      <c r="L1910" s="217"/>
      <c r="M1910" s="218"/>
      <c r="N1910" s="219"/>
      <c r="O1910" s="219"/>
      <c r="P1910" s="219"/>
      <c r="Q1910" s="219"/>
      <c r="R1910" s="219"/>
      <c r="S1910" s="219"/>
      <c r="T1910" s="220"/>
      <c r="AT1910" s="221" t="s">
        <v>278</v>
      </c>
      <c r="AU1910" s="221" t="s">
        <v>82</v>
      </c>
      <c r="AV1910" s="13" t="s">
        <v>80</v>
      </c>
      <c r="AW1910" s="13" t="s">
        <v>35</v>
      </c>
      <c r="AX1910" s="13" t="s">
        <v>73</v>
      </c>
      <c r="AY1910" s="221" t="s">
        <v>267</v>
      </c>
    </row>
    <row r="1911" spans="2:51" s="14" customFormat="1" x14ac:dyDescent="0.2">
      <c r="B1911" s="222"/>
      <c r="C1911" s="223"/>
      <c r="D1911" s="208" t="s">
        <v>278</v>
      </c>
      <c r="E1911" s="224" t="s">
        <v>21</v>
      </c>
      <c r="F1911" s="225" t="s">
        <v>2406</v>
      </c>
      <c r="G1911" s="223"/>
      <c r="H1911" s="226">
        <v>64.983999999999995</v>
      </c>
      <c r="I1911" s="227"/>
      <c r="J1911" s="223"/>
      <c r="K1911" s="223"/>
      <c r="L1911" s="228"/>
      <c r="M1911" s="229"/>
      <c r="N1911" s="230"/>
      <c r="O1911" s="230"/>
      <c r="P1911" s="230"/>
      <c r="Q1911" s="230"/>
      <c r="R1911" s="230"/>
      <c r="S1911" s="230"/>
      <c r="T1911" s="231"/>
      <c r="AT1911" s="232" t="s">
        <v>278</v>
      </c>
      <c r="AU1911" s="232" t="s">
        <v>82</v>
      </c>
      <c r="AV1911" s="14" t="s">
        <v>82</v>
      </c>
      <c r="AW1911" s="14" t="s">
        <v>35</v>
      </c>
      <c r="AX1911" s="14" t="s">
        <v>73</v>
      </c>
      <c r="AY1911" s="232" t="s">
        <v>267</v>
      </c>
    </row>
    <row r="1912" spans="2:51" s="14" customFormat="1" x14ac:dyDescent="0.2">
      <c r="B1912" s="222"/>
      <c r="C1912" s="223"/>
      <c r="D1912" s="208" t="s">
        <v>278</v>
      </c>
      <c r="E1912" s="224" t="s">
        <v>21</v>
      </c>
      <c r="F1912" s="225" t="s">
        <v>2407</v>
      </c>
      <c r="G1912" s="223"/>
      <c r="H1912" s="226">
        <v>-18.881</v>
      </c>
      <c r="I1912" s="227"/>
      <c r="J1912" s="223"/>
      <c r="K1912" s="223"/>
      <c r="L1912" s="228"/>
      <c r="M1912" s="229"/>
      <c r="N1912" s="230"/>
      <c r="O1912" s="230"/>
      <c r="P1912" s="230"/>
      <c r="Q1912" s="230"/>
      <c r="R1912" s="230"/>
      <c r="S1912" s="230"/>
      <c r="T1912" s="231"/>
      <c r="AT1912" s="232" t="s">
        <v>278</v>
      </c>
      <c r="AU1912" s="232" t="s">
        <v>82</v>
      </c>
      <c r="AV1912" s="14" t="s">
        <v>82</v>
      </c>
      <c r="AW1912" s="14" t="s">
        <v>35</v>
      </c>
      <c r="AX1912" s="14" t="s">
        <v>73</v>
      </c>
      <c r="AY1912" s="232" t="s">
        <v>267</v>
      </c>
    </row>
    <row r="1913" spans="2:51" s="13" customFormat="1" x14ac:dyDescent="0.2">
      <c r="B1913" s="212"/>
      <c r="C1913" s="213"/>
      <c r="D1913" s="208" t="s">
        <v>278</v>
      </c>
      <c r="E1913" s="214" t="s">
        <v>21</v>
      </c>
      <c r="F1913" s="215" t="s">
        <v>1148</v>
      </c>
      <c r="G1913" s="213"/>
      <c r="H1913" s="214" t="s">
        <v>21</v>
      </c>
      <c r="I1913" s="216"/>
      <c r="J1913" s="213"/>
      <c r="K1913" s="213"/>
      <c r="L1913" s="217"/>
      <c r="M1913" s="218"/>
      <c r="N1913" s="219"/>
      <c r="O1913" s="219"/>
      <c r="P1913" s="219"/>
      <c r="Q1913" s="219"/>
      <c r="R1913" s="219"/>
      <c r="S1913" s="219"/>
      <c r="T1913" s="220"/>
      <c r="AT1913" s="221" t="s">
        <v>278</v>
      </c>
      <c r="AU1913" s="221" t="s">
        <v>82</v>
      </c>
      <c r="AV1913" s="13" t="s">
        <v>80</v>
      </c>
      <c r="AW1913" s="13" t="s">
        <v>35</v>
      </c>
      <c r="AX1913" s="13" t="s">
        <v>73</v>
      </c>
      <c r="AY1913" s="221" t="s">
        <v>267</v>
      </c>
    </row>
    <row r="1914" spans="2:51" s="14" customFormat="1" x14ac:dyDescent="0.2">
      <c r="B1914" s="222"/>
      <c r="C1914" s="223"/>
      <c r="D1914" s="208" t="s">
        <v>278</v>
      </c>
      <c r="E1914" s="224" t="s">
        <v>21</v>
      </c>
      <c r="F1914" s="225" t="s">
        <v>2408</v>
      </c>
      <c r="G1914" s="223"/>
      <c r="H1914" s="226">
        <v>52.567</v>
      </c>
      <c r="I1914" s="227"/>
      <c r="J1914" s="223"/>
      <c r="K1914" s="223"/>
      <c r="L1914" s="228"/>
      <c r="M1914" s="229"/>
      <c r="N1914" s="230"/>
      <c r="O1914" s="230"/>
      <c r="P1914" s="230"/>
      <c r="Q1914" s="230"/>
      <c r="R1914" s="230"/>
      <c r="S1914" s="230"/>
      <c r="T1914" s="231"/>
      <c r="AT1914" s="232" t="s">
        <v>278</v>
      </c>
      <c r="AU1914" s="232" t="s">
        <v>82</v>
      </c>
      <c r="AV1914" s="14" t="s">
        <v>82</v>
      </c>
      <c r="AW1914" s="14" t="s">
        <v>35</v>
      </c>
      <c r="AX1914" s="14" t="s">
        <v>73</v>
      </c>
      <c r="AY1914" s="232" t="s">
        <v>267</v>
      </c>
    </row>
    <row r="1915" spans="2:51" s="14" customFormat="1" x14ac:dyDescent="0.2">
      <c r="B1915" s="222"/>
      <c r="C1915" s="223"/>
      <c r="D1915" s="208" t="s">
        <v>278</v>
      </c>
      <c r="E1915" s="224" t="s">
        <v>21</v>
      </c>
      <c r="F1915" s="225" t="s">
        <v>2409</v>
      </c>
      <c r="G1915" s="223"/>
      <c r="H1915" s="226">
        <v>72.036000000000001</v>
      </c>
      <c r="I1915" s="227"/>
      <c r="J1915" s="223"/>
      <c r="K1915" s="223"/>
      <c r="L1915" s="228"/>
      <c r="M1915" s="229"/>
      <c r="N1915" s="230"/>
      <c r="O1915" s="230"/>
      <c r="P1915" s="230"/>
      <c r="Q1915" s="230"/>
      <c r="R1915" s="230"/>
      <c r="S1915" s="230"/>
      <c r="T1915" s="231"/>
      <c r="AT1915" s="232" t="s">
        <v>278</v>
      </c>
      <c r="AU1915" s="232" t="s">
        <v>82</v>
      </c>
      <c r="AV1915" s="14" t="s">
        <v>82</v>
      </c>
      <c r="AW1915" s="14" t="s">
        <v>35</v>
      </c>
      <c r="AX1915" s="14" t="s">
        <v>73</v>
      </c>
      <c r="AY1915" s="232" t="s">
        <v>267</v>
      </c>
    </row>
    <row r="1916" spans="2:51" s="14" customFormat="1" x14ac:dyDescent="0.2">
      <c r="B1916" s="222"/>
      <c r="C1916" s="223"/>
      <c r="D1916" s="208" t="s">
        <v>278</v>
      </c>
      <c r="E1916" s="224" t="s">
        <v>21</v>
      </c>
      <c r="F1916" s="225" t="s">
        <v>2410</v>
      </c>
      <c r="G1916" s="223"/>
      <c r="H1916" s="226">
        <v>-37.146999999999998</v>
      </c>
      <c r="I1916" s="227"/>
      <c r="J1916" s="223"/>
      <c r="K1916" s="223"/>
      <c r="L1916" s="228"/>
      <c r="M1916" s="229"/>
      <c r="N1916" s="230"/>
      <c r="O1916" s="230"/>
      <c r="P1916" s="230"/>
      <c r="Q1916" s="230"/>
      <c r="R1916" s="230"/>
      <c r="S1916" s="230"/>
      <c r="T1916" s="231"/>
      <c r="AT1916" s="232" t="s">
        <v>278</v>
      </c>
      <c r="AU1916" s="232" t="s">
        <v>82</v>
      </c>
      <c r="AV1916" s="14" t="s">
        <v>82</v>
      </c>
      <c r="AW1916" s="14" t="s">
        <v>35</v>
      </c>
      <c r="AX1916" s="14" t="s">
        <v>73</v>
      </c>
      <c r="AY1916" s="232" t="s">
        <v>267</v>
      </c>
    </row>
    <row r="1917" spans="2:51" s="13" customFormat="1" x14ac:dyDescent="0.2">
      <c r="B1917" s="212"/>
      <c r="C1917" s="213"/>
      <c r="D1917" s="208" t="s">
        <v>278</v>
      </c>
      <c r="E1917" s="214" t="s">
        <v>21</v>
      </c>
      <c r="F1917" s="215" t="s">
        <v>1151</v>
      </c>
      <c r="G1917" s="213"/>
      <c r="H1917" s="214" t="s">
        <v>21</v>
      </c>
      <c r="I1917" s="216"/>
      <c r="J1917" s="213"/>
      <c r="K1917" s="213"/>
      <c r="L1917" s="217"/>
      <c r="M1917" s="218"/>
      <c r="N1917" s="219"/>
      <c r="O1917" s="219"/>
      <c r="P1917" s="219"/>
      <c r="Q1917" s="219"/>
      <c r="R1917" s="219"/>
      <c r="S1917" s="219"/>
      <c r="T1917" s="220"/>
      <c r="AT1917" s="221" t="s">
        <v>278</v>
      </c>
      <c r="AU1917" s="221" t="s">
        <v>82</v>
      </c>
      <c r="AV1917" s="13" t="s">
        <v>80</v>
      </c>
      <c r="AW1917" s="13" t="s">
        <v>35</v>
      </c>
      <c r="AX1917" s="13" t="s">
        <v>73</v>
      </c>
      <c r="AY1917" s="221" t="s">
        <v>267</v>
      </c>
    </row>
    <row r="1918" spans="2:51" s="14" customFormat="1" x14ac:dyDescent="0.2">
      <c r="B1918" s="222"/>
      <c r="C1918" s="223"/>
      <c r="D1918" s="208" t="s">
        <v>278</v>
      </c>
      <c r="E1918" s="224" t="s">
        <v>21</v>
      </c>
      <c r="F1918" s="225" t="s">
        <v>1152</v>
      </c>
      <c r="G1918" s="223"/>
      <c r="H1918" s="226">
        <v>56.685000000000002</v>
      </c>
      <c r="I1918" s="227"/>
      <c r="J1918" s="223"/>
      <c r="K1918" s="223"/>
      <c r="L1918" s="228"/>
      <c r="M1918" s="229"/>
      <c r="N1918" s="230"/>
      <c r="O1918" s="230"/>
      <c r="P1918" s="230"/>
      <c r="Q1918" s="230"/>
      <c r="R1918" s="230"/>
      <c r="S1918" s="230"/>
      <c r="T1918" s="231"/>
      <c r="AT1918" s="232" t="s">
        <v>278</v>
      </c>
      <c r="AU1918" s="232" t="s">
        <v>82</v>
      </c>
      <c r="AV1918" s="14" t="s">
        <v>82</v>
      </c>
      <c r="AW1918" s="14" t="s">
        <v>35</v>
      </c>
      <c r="AX1918" s="14" t="s">
        <v>73</v>
      </c>
      <c r="AY1918" s="232" t="s">
        <v>267</v>
      </c>
    </row>
    <row r="1919" spans="2:51" s="15" customFormat="1" x14ac:dyDescent="0.2">
      <c r="B1919" s="233"/>
      <c r="C1919" s="234"/>
      <c r="D1919" s="208" t="s">
        <v>278</v>
      </c>
      <c r="E1919" s="235" t="s">
        <v>21</v>
      </c>
      <c r="F1919" s="236" t="s">
        <v>326</v>
      </c>
      <c r="G1919" s="234"/>
      <c r="H1919" s="237">
        <v>190.244</v>
      </c>
      <c r="I1919" s="238"/>
      <c r="J1919" s="234"/>
      <c r="K1919" s="234"/>
      <c r="L1919" s="239"/>
      <c r="M1919" s="240"/>
      <c r="N1919" s="241"/>
      <c r="O1919" s="241"/>
      <c r="P1919" s="241"/>
      <c r="Q1919" s="241"/>
      <c r="R1919" s="241"/>
      <c r="S1919" s="241"/>
      <c r="T1919" s="242"/>
      <c r="AT1919" s="243" t="s">
        <v>278</v>
      </c>
      <c r="AU1919" s="243" t="s">
        <v>82</v>
      </c>
      <c r="AV1919" s="15" t="s">
        <v>142</v>
      </c>
      <c r="AW1919" s="15" t="s">
        <v>35</v>
      </c>
      <c r="AX1919" s="15" t="s">
        <v>73</v>
      </c>
      <c r="AY1919" s="243" t="s">
        <v>267</v>
      </c>
    </row>
    <row r="1920" spans="2:51" s="13" customFormat="1" x14ac:dyDescent="0.2">
      <c r="B1920" s="212"/>
      <c r="C1920" s="213"/>
      <c r="D1920" s="208" t="s">
        <v>278</v>
      </c>
      <c r="E1920" s="214" t="s">
        <v>21</v>
      </c>
      <c r="F1920" s="215" t="s">
        <v>2411</v>
      </c>
      <c r="G1920" s="213"/>
      <c r="H1920" s="214" t="s">
        <v>21</v>
      </c>
      <c r="I1920" s="216"/>
      <c r="J1920" s="213"/>
      <c r="K1920" s="213"/>
      <c r="L1920" s="217"/>
      <c r="M1920" s="218"/>
      <c r="N1920" s="219"/>
      <c r="O1920" s="219"/>
      <c r="P1920" s="219"/>
      <c r="Q1920" s="219"/>
      <c r="R1920" s="219"/>
      <c r="S1920" s="219"/>
      <c r="T1920" s="220"/>
      <c r="AT1920" s="221" t="s">
        <v>278</v>
      </c>
      <c r="AU1920" s="221" t="s">
        <v>82</v>
      </c>
      <c r="AV1920" s="13" t="s">
        <v>80</v>
      </c>
      <c r="AW1920" s="13" t="s">
        <v>35</v>
      </c>
      <c r="AX1920" s="13" t="s">
        <v>73</v>
      </c>
      <c r="AY1920" s="221" t="s">
        <v>267</v>
      </c>
    </row>
    <row r="1921" spans="1:65" s="14" customFormat="1" x14ac:dyDescent="0.2">
      <c r="B1921" s="222"/>
      <c r="C1921" s="223"/>
      <c r="D1921" s="208" t="s">
        <v>278</v>
      </c>
      <c r="E1921" s="224" t="s">
        <v>21</v>
      </c>
      <c r="F1921" s="225" t="s">
        <v>2412</v>
      </c>
      <c r="G1921" s="223"/>
      <c r="H1921" s="226">
        <v>41.368000000000002</v>
      </c>
      <c r="I1921" s="227"/>
      <c r="J1921" s="223"/>
      <c r="K1921" s="223"/>
      <c r="L1921" s="228"/>
      <c r="M1921" s="229"/>
      <c r="N1921" s="230"/>
      <c r="O1921" s="230"/>
      <c r="P1921" s="230"/>
      <c r="Q1921" s="230"/>
      <c r="R1921" s="230"/>
      <c r="S1921" s="230"/>
      <c r="T1921" s="231"/>
      <c r="AT1921" s="232" t="s">
        <v>278</v>
      </c>
      <c r="AU1921" s="232" t="s">
        <v>82</v>
      </c>
      <c r="AV1921" s="14" t="s">
        <v>82</v>
      </c>
      <c r="AW1921" s="14" t="s">
        <v>35</v>
      </c>
      <c r="AX1921" s="14" t="s">
        <v>73</v>
      </c>
      <c r="AY1921" s="232" t="s">
        <v>267</v>
      </c>
    </row>
    <row r="1922" spans="1:65" s="14" customFormat="1" x14ac:dyDescent="0.2">
      <c r="B1922" s="222"/>
      <c r="C1922" s="223"/>
      <c r="D1922" s="208" t="s">
        <v>278</v>
      </c>
      <c r="E1922" s="224" t="s">
        <v>21</v>
      </c>
      <c r="F1922" s="225" t="s">
        <v>2413</v>
      </c>
      <c r="G1922" s="223"/>
      <c r="H1922" s="226">
        <v>13.727</v>
      </c>
      <c r="I1922" s="227"/>
      <c r="J1922" s="223"/>
      <c r="K1922" s="223"/>
      <c r="L1922" s="228"/>
      <c r="M1922" s="229"/>
      <c r="N1922" s="230"/>
      <c r="O1922" s="230"/>
      <c r="P1922" s="230"/>
      <c r="Q1922" s="230"/>
      <c r="R1922" s="230"/>
      <c r="S1922" s="230"/>
      <c r="T1922" s="231"/>
      <c r="AT1922" s="232" t="s">
        <v>278</v>
      </c>
      <c r="AU1922" s="232" t="s">
        <v>82</v>
      </c>
      <c r="AV1922" s="14" t="s">
        <v>82</v>
      </c>
      <c r="AW1922" s="14" t="s">
        <v>35</v>
      </c>
      <c r="AX1922" s="14" t="s">
        <v>73</v>
      </c>
      <c r="AY1922" s="232" t="s">
        <v>267</v>
      </c>
    </row>
    <row r="1923" spans="1:65" s="14" customFormat="1" x14ac:dyDescent="0.2">
      <c r="B1923" s="222"/>
      <c r="C1923" s="223"/>
      <c r="D1923" s="208" t="s">
        <v>278</v>
      </c>
      <c r="E1923" s="224" t="s">
        <v>21</v>
      </c>
      <c r="F1923" s="225" t="s">
        <v>2414</v>
      </c>
      <c r="G1923" s="223"/>
      <c r="H1923" s="226">
        <v>64.260000000000005</v>
      </c>
      <c r="I1923" s="227"/>
      <c r="J1923" s="223"/>
      <c r="K1923" s="223"/>
      <c r="L1923" s="228"/>
      <c r="M1923" s="229"/>
      <c r="N1923" s="230"/>
      <c r="O1923" s="230"/>
      <c r="P1923" s="230"/>
      <c r="Q1923" s="230"/>
      <c r="R1923" s="230"/>
      <c r="S1923" s="230"/>
      <c r="T1923" s="231"/>
      <c r="AT1923" s="232" t="s">
        <v>278</v>
      </c>
      <c r="AU1923" s="232" t="s">
        <v>82</v>
      </c>
      <c r="AV1923" s="14" t="s">
        <v>82</v>
      </c>
      <c r="AW1923" s="14" t="s">
        <v>35</v>
      </c>
      <c r="AX1923" s="14" t="s">
        <v>73</v>
      </c>
      <c r="AY1923" s="232" t="s">
        <v>267</v>
      </c>
    </row>
    <row r="1924" spans="1:65" s="14" customFormat="1" x14ac:dyDescent="0.2">
      <c r="B1924" s="222"/>
      <c r="C1924" s="223"/>
      <c r="D1924" s="208" t="s">
        <v>278</v>
      </c>
      <c r="E1924" s="224" t="s">
        <v>21</v>
      </c>
      <c r="F1924" s="225" t="s">
        <v>2415</v>
      </c>
      <c r="G1924" s="223"/>
      <c r="H1924" s="226">
        <v>25.175000000000001</v>
      </c>
      <c r="I1924" s="227"/>
      <c r="J1924" s="223"/>
      <c r="K1924" s="223"/>
      <c r="L1924" s="228"/>
      <c r="M1924" s="229"/>
      <c r="N1924" s="230"/>
      <c r="O1924" s="230"/>
      <c r="P1924" s="230"/>
      <c r="Q1924" s="230"/>
      <c r="R1924" s="230"/>
      <c r="S1924" s="230"/>
      <c r="T1924" s="231"/>
      <c r="AT1924" s="232" t="s">
        <v>278</v>
      </c>
      <c r="AU1924" s="232" t="s">
        <v>82</v>
      </c>
      <c r="AV1924" s="14" t="s">
        <v>82</v>
      </c>
      <c r="AW1924" s="14" t="s">
        <v>35</v>
      </c>
      <c r="AX1924" s="14" t="s">
        <v>73</v>
      </c>
      <c r="AY1924" s="232" t="s">
        <v>267</v>
      </c>
    </row>
    <row r="1925" spans="1:65" s="13" customFormat="1" x14ac:dyDescent="0.2">
      <c r="B1925" s="212"/>
      <c r="C1925" s="213"/>
      <c r="D1925" s="208" t="s">
        <v>278</v>
      </c>
      <c r="E1925" s="214" t="s">
        <v>21</v>
      </c>
      <c r="F1925" s="215" t="s">
        <v>2416</v>
      </c>
      <c r="G1925" s="213"/>
      <c r="H1925" s="214" t="s">
        <v>21</v>
      </c>
      <c r="I1925" s="216"/>
      <c r="J1925" s="213"/>
      <c r="K1925" s="213"/>
      <c r="L1925" s="217"/>
      <c r="M1925" s="218"/>
      <c r="N1925" s="219"/>
      <c r="O1925" s="219"/>
      <c r="P1925" s="219"/>
      <c r="Q1925" s="219"/>
      <c r="R1925" s="219"/>
      <c r="S1925" s="219"/>
      <c r="T1925" s="220"/>
      <c r="AT1925" s="221" t="s">
        <v>278</v>
      </c>
      <c r="AU1925" s="221" t="s">
        <v>82</v>
      </c>
      <c r="AV1925" s="13" t="s">
        <v>80</v>
      </c>
      <c r="AW1925" s="13" t="s">
        <v>35</v>
      </c>
      <c r="AX1925" s="13" t="s">
        <v>73</v>
      </c>
      <c r="AY1925" s="221" t="s">
        <v>267</v>
      </c>
    </row>
    <row r="1926" spans="1:65" s="14" customFormat="1" x14ac:dyDescent="0.2">
      <c r="B1926" s="222"/>
      <c r="C1926" s="223"/>
      <c r="D1926" s="208" t="s">
        <v>278</v>
      </c>
      <c r="E1926" s="224" t="s">
        <v>21</v>
      </c>
      <c r="F1926" s="225" t="s">
        <v>2417</v>
      </c>
      <c r="G1926" s="223"/>
      <c r="H1926" s="226">
        <v>37.200000000000003</v>
      </c>
      <c r="I1926" s="227"/>
      <c r="J1926" s="223"/>
      <c r="K1926" s="223"/>
      <c r="L1926" s="228"/>
      <c r="M1926" s="229"/>
      <c r="N1926" s="230"/>
      <c r="O1926" s="230"/>
      <c r="P1926" s="230"/>
      <c r="Q1926" s="230"/>
      <c r="R1926" s="230"/>
      <c r="S1926" s="230"/>
      <c r="T1926" s="231"/>
      <c r="AT1926" s="232" t="s">
        <v>278</v>
      </c>
      <c r="AU1926" s="232" t="s">
        <v>82</v>
      </c>
      <c r="AV1926" s="14" t="s">
        <v>82</v>
      </c>
      <c r="AW1926" s="14" t="s">
        <v>35</v>
      </c>
      <c r="AX1926" s="14" t="s">
        <v>73</v>
      </c>
      <c r="AY1926" s="232" t="s">
        <v>267</v>
      </c>
    </row>
    <row r="1927" spans="1:65" s="15" customFormat="1" x14ac:dyDescent="0.2">
      <c r="B1927" s="233"/>
      <c r="C1927" s="234"/>
      <c r="D1927" s="208" t="s">
        <v>278</v>
      </c>
      <c r="E1927" s="235" t="s">
        <v>21</v>
      </c>
      <c r="F1927" s="236" t="s">
        <v>326</v>
      </c>
      <c r="G1927" s="234"/>
      <c r="H1927" s="237">
        <v>181.73</v>
      </c>
      <c r="I1927" s="238"/>
      <c r="J1927" s="234"/>
      <c r="K1927" s="234"/>
      <c r="L1927" s="239"/>
      <c r="M1927" s="240"/>
      <c r="N1927" s="241"/>
      <c r="O1927" s="241"/>
      <c r="P1927" s="241"/>
      <c r="Q1927" s="241"/>
      <c r="R1927" s="241"/>
      <c r="S1927" s="241"/>
      <c r="T1927" s="242"/>
      <c r="AT1927" s="243" t="s">
        <v>278</v>
      </c>
      <c r="AU1927" s="243" t="s">
        <v>82</v>
      </c>
      <c r="AV1927" s="15" t="s">
        <v>142</v>
      </c>
      <c r="AW1927" s="15" t="s">
        <v>35</v>
      </c>
      <c r="AX1927" s="15" t="s">
        <v>73</v>
      </c>
      <c r="AY1927" s="243" t="s">
        <v>267</v>
      </c>
    </row>
    <row r="1928" spans="1:65" s="16" customFormat="1" x14ac:dyDescent="0.2">
      <c r="B1928" s="244"/>
      <c r="C1928" s="245"/>
      <c r="D1928" s="208" t="s">
        <v>278</v>
      </c>
      <c r="E1928" s="246" t="s">
        <v>21</v>
      </c>
      <c r="F1928" s="247" t="s">
        <v>355</v>
      </c>
      <c r="G1928" s="245"/>
      <c r="H1928" s="248">
        <v>740.01499999999999</v>
      </c>
      <c r="I1928" s="249"/>
      <c r="J1928" s="245"/>
      <c r="K1928" s="245"/>
      <c r="L1928" s="250"/>
      <c r="M1928" s="251"/>
      <c r="N1928" s="252"/>
      <c r="O1928" s="252"/>
      <c r="P1928" s="252"/>
      <c r="Q1928" s="252"/>
      <c r="R1928" s="252"/>
      <c r="S1928" s="252"/>
      <c r="T1928" s="253"/>
      <c r="AT1928" s="254" t="s">
        <v>278</v>
      </c>
      <c r="AU1928" s="254" t="s">
        <v>82</v>
      </c>
      <c r="AV1928" s="16" t="s">
        <v>274</v>
      </c>
      <c r="AW1928" s="16" t="s">
        <v>35</v>
      </c>
      <c r="AX1928" s="16" t="s">
        <v>80</v>
      </c>
      <c r="AY1928" s="254" t="s">
        <v>267</v>
      </c>
    </row>
    <row r="1929" spans="1:65" s="2" customFormat="1" ht="16.5" customHeight="1" x14ac:dyDescent="0.2">
      <c r="A1929" s="36"/>
      <c r="B1929" s="37"/>
      <c r="C1929" s="195" t="s">
        <v>2418</v>
      </c>
      <c r="D1929" s="195" t="s">
        <v>269</v>
      </c>
      <c r="E1929" s="196" t="s">
        <v>2419</v>
      </c>
      <c r="F1929" s="197" t="s">
        <v>2420</v>
      </c>
      <c r="G1929" s="198" t="s">
        <v>272</v>
      </c>
      <c r="H1929" s="199">
        <v>193.654</v>
      </c>
      <c r="I1929" s="200"/>
      <c r="J1929" s="201">
        <f>ROUND(I1929*H1929,2)</f>
        <v>0</v>
      </c>
      <c r="K1929" s="197" t="s">
        <v>273</v>
      </c>
      <c r="L1929" s="41"/>
      <c r="M1929" s="202" t="s">
        <v>21</v>
      </c>
      <c r="N1929" s="203" t="s">
        <v>44</v>
      </c>
      <c r="O1929" s="66"/>
      <c r="P1929" s="204">
        <f>O1929*H1929</f>
        <v>0</v>
      </c>
      <c r="Q1929" s="204">
        <v>2.0000000000000001E-4</v>
      </c>
      <c r="R1929" s="204">
        <f>Q1929*H1929</f>
        <v>3.8730800000000003E-2</v>
      </c>
      <c r="S1929" s="204">
        <v>0</v>
      </c>
      <c r="T1929" s="205">
        <f>S1929*H1929</f>
        <v>0</v>
      </c>
      <c r="U1929" s="36"/>
      <c r="V1929" s="36"/>
      <c r="W1929" s="36"/>
      <c r="X1929" s="36"/>
      <c r="Y1929" s="36"/>
      <c r="Z1929" s="36"/>
      <c r="AA1929" s="36"/>
      <c r="AB1929" s="36"/>
      <c r="AC1929" s="36"/>
      <c r="AD1929" s="36"/>
      <c r="AE1929" s="36"/>
      <c r="AR1929" s="206" t="s">
        <v>441</v>
      </c>
      <c r="AT1929" s="206" t="s">
        <v>269</v>
      </c>
      <c r="AU1929" s="206" t="s">
        <v>82</v>
      </c>
      <c r="AY1929" s="19" t="s">
        <v>267</v>
      </c>
      <c r="BE1929" s="207">
        <f>IF(N1929="základní",J1929,0)</f>
        <v>0</v>
      </c>
      <c r="BF1929" s="207">
        <f>IF(N1929="snížená",J1929,0)</f>
        <v>0</v>
      </c>
      <c r="BG1929" s="207">
        <f>IF(N1929="zákl. přenesená",J1929,0)</f>
        <v>0</v>
      </c>
      <c r="BH1929" s="207">
        <f>IF(N1929="sníž. přenesená",J1929,0)</f>
        <v>0</v>
      </c>
      <c r="BI1929" s="207">
        <f>IF(N1929="nulová",J1929,0)</f>
        <v>0</v>
      </c>
      <c r="BJ1929" s="19" t="s">
        <v>80</v>
      </c>
      <c r="BK1929" s="207">
        <f>ROUND(I1929*H1929,2)</f>
        <v>0</v>
      </c>
      <c r="BL1929" s="19" t="s">
        <v>441</v>
      </c>
      <c r="BM1929" s="206" t="s">
        <v>2421</v>
      </c>
    </row>
    <row r="1930" spans="1:65" s="13" customFormat="1" x14ac:dyDescent="0.2">
      <c r="B1930" s="212"/>
      <c r="C1930" s="213"/>
      <c r="D1930" s="208" t="s">
        <v>278</v>
      </c>
      <c r="E1930" s="214" t="s">
        <v>21</v>
      </c>
      <c r="F1930" s="215" t="s">
        <v>1127</v>
      </c>
      <c r="G1930" s="213"/>
      <c r="H1930" s="214" t="s">
        <v>21</v>
      </c>
      <c r="I1930" s="216"/>
      <c r="J1930" s="213"/>
      <c r="K1930" s="213"/>
      <c r="L1930" s="217"/>
      <c r="M1930" s="218"/>
      <c r="N1930" s="219"/>
      <c r="O1930" s="219"/>
      <c r="P1930" s="219"/>
      <c r="Q1930" s="219"/>
      <c r="R1930" s="219"/>
      <c r="S1930" s="219"/>
      <c r="T1930" s="220"/>
      <c r="AT1930" s="221" t="s">
        <v>278</v>
      </c>
      <c r="AU1930" s="221" t="s">
        <v>82</v>
      </c>
      <c r="AV1930" s="13" t="s">
        <v>80</v>
      </c>
      <c r="AW1930" s="13" t="s">
        <v>35</v>
      </c>
      <c r="AX1930" s="13" t="s">
        <v>73</v>
      </c>
      <c r="AY1930" s="221" t="s">
        <v>267</v>
      </c>
    </row>
    <row r="1931" spans="1:65" s="13" customFormat="1" x14ac:dyDescent="0.2">
      <c r="B1931" s="212"/>
      <c r="C1931" s="213"/>
      <c r="D1931" s="208" t="s">
        <v>278</v>
      </c>
      <c r="E1931" s="214" t="s">
        <v>21</v>
      </c>
      <c r="F1931" s="215" t="s">
        <v>1128</v>
      </c>
      <c r="G1931" s="213"/>
      <c r="H1931" s="214" t="s">
        <v>21</v>
      </c>
      <c r="I1931" s="216"/>
      <c r="J1931" s="213"/>
      <c r="K1931" s="213"/>
      <c r="L1931" s="217"/>
      <c r="M1931" s="218"/>
      <c r="N1931" s="219"/>
      <c r="O1931" s="219"/>
      <c r="P1931" s="219"/>
      <c r="Q1931" s="219"/>
      <c r="R1931" s="219"/>
      <c r="S1931" s="219"/>
      <c r="T1931" s="220"/>
      <c r="AT1931" s="221" t="s">
        <v>278</v>
      </c>
      <c r="AU1931" s="221" t="s">
        <v>82</v>
      </c>
      <c r="AV1931" s="13" t="s">
        <v>80</v>
      </c>
      <c r="AW1931" s="13" t="s">
        <v>35</v>
      </c>
      <c r="AX1931" s="13" t="s">
        <v>73</v>
      </c>
      <c r="AY1931" s="221" t="s">
        <v>267</v>
      </c>
    </row>
    <row r="1932" spans="1:65" s="14" customFormat="1" x14ac:dyDescent="0.2">
      <c r="B1932" s="222"/>
      <c r="C1932" s="223"/>
      <c r="D1932" s="208" t="s">
        <v>278</v>
      </c>
      <c r="E1932" s="224" t="s">
        <v>21</v>
      </c>
      <c r="F1932" s="225" t="s">
        <v>2422</v>
      </c>
      <c r="G1932" s="223"/>
      <c r="H1932" s="226">
        <v>169.279</v>
      </c>
      <c r="I1932" s="227"/>
      <c r="J1932" s="223"/>
      <c r="K1932" s="223"/>
      <c r="L1932" s="228"/>
      <c r="M1932" s="229"/>
      <c r="N1932" s="230"/>
      <c r="O1932" s="230"/>
      <c r="P1932" s="230"/>
      <c r="Q1932" s="230"/>
      <c r="R1932" s="230"/>
      <c r="S1932" s="230"/>
      <c r="T1932" s="231"/>
      <c r="AT1932" s="232" t="s">
        <v>278</v>
      </c>
      <c r="AU1932" s="232" t="s">
        <v>82</v>
      </c>
      <c r="AV1932" s="14" t="s">
        <v>82</v>
      </c>
      <c r="AW1932" s="14" t="s">
        <v>35</v>
      </c>
      <c r="AX1932" s="14" t="s">
        <v>73</v>
      </c>
      <c r="AY1932" s="232" t="s">
        <v>267</v>
      </c>
    </row>
    <row r="1933" spans="1:65" s="14" customFormat="1" x14ac:dyDescent="0.2">
      <c r="B1933" s="222"/>
      <c r="C1933" s="223"/>
      <c r="D1933" s="208" t="s">
        <v>278</v>
      </c>
      <c r="E1933" s="224" t="s">
        <v>21</v>
      </c>
      <c r="F1933" s="225" t="s">
        <v>2423</v>
      </c>
      <c r="G1933" s="223"/>
      <c r="H1933" s="226">
        <v>-13.32</v>
      </c>
      <c r="I1933" s="227"/>
      <c r="J1933" s="223"/>
      <c r="K1933" s="223"/>
      <c r="L1933" s="228"/>
      <c r="M1933" s="229"/>
      <c r="N1933" s="230"/>
      <c r="O1933" s="230"/>
      <c r="P1933" s="230"/>
      <c r="Q1933" s="230"/>
      <c r="R1933" s="230"/>
      <c r="S1933" s="230"/>
      <c r="T1933" s="231"/>
      <c r="AT1933" s="232" t="s">
        <v>278</v>
      </c>
      <c r="AU1933" s="232" t="s">
        <v>82</v>
      </c>
      <c r="AV1933" s="14" t="s">
        <v>82</v>
      </c>
      <c r="AW1933" s="14" t="s">
        <v>35</v>
      </c>
      <c r="AX1933" s="14" t="s">
        <v>73</v>
      </c>
      <c r="AY1933" s="232" t="s">
        <v>267</v>
      </c>
    </row>
    <row r="1934" spans="1:65" s="14" customFormat="1" x14ac:dyDescent="0.2">
      <c r="B1934" s="222"/>
      <c r="C1934" s="223"/>
      <c r="D1934" s="208" t="s">
        <v>278</v>
      </c>
      <c r="E1934" s="224" t="s">
        <v>21</v>
      </c>
      <c r="F1934" s="225" t="s">
        <v>2424</v>
      </c>
      <c r="G1934" s="223"/>
      <c r="H1934" s="226">
        <v>-37.335000000000001</v>
      </c>
      <c r="I1934" s="227"/>
      <c r="J1934" s="223"/>
      <c r="K1934" s="223"/>
      <c r="L1934" s="228"/>
      <c r="M1934" s="229"/>
      <c r="N1934" s="230"/>
      <c r="O1934" s="230"/>
      <c r="P1934" s="230"/>
      <c r="Q1934" s="230"/>
      <c r="R1934" s="230"/>
      <c r="S1934" s="230"/>
      <c r="T1934" s="231"/>
      <c r="AT1934" s="232" t="s">
        <v>278</v>
      </c>
      <c r="AU1934" s="232" t="s">
        <v>82</v>
      </c>
      <c r="AV1934" s="14" t="s">
        <v>82</v>
      </c>
      <c r="AW1934" s="14" t="s">
        <v>35</v>
      </c>
      <c r="AX1934" s="14" t="s">
        <v>73</v>
      </c>
      <c r="AY1934" s="232" t="s">
        <v>267</v>
      </c>
    </row>
    <row r="1935" spans="1:65" s="13" customFormat="1" x14ac:dyDescent="0.2">
      <c r="B1935" s="212"/>
      <c r="C1935" s="213"/>
      <c r="D1935" s="208" t="s">
        <v>278</v>
      </c>
      <c r="E1935" s="214" t="s">
        <v>21</v>
      </c>
      <c r="F1935" s="215" t="s">
        <v>571</v>
      </c>
      <c r="G1935" s="213"/>
      <c r="H1935" s="214" t="s">
        <v>21</v>
      </c>
      <c r="I1935" s="216"/>
      <c r="J1935" s="213"/>
      <c r="K1935" s="213"/>
      <c r="L1935" s="217"/>
      <c r="M1935" s="218"/>
      <c r="N1935" s="219"/>
      <c r="O1935" s="219"/>
      <c r="P1935" s="219"/>
      <c r="Q1935" s="219"/>
      <c r="R1935" s="219"/>
      <c r="S1935" s="219"/>
      <c r="T1935" s="220"/>
      <c r="AT1935" s="221" t="s">
        <v>278</v>
      </c>
      <c r="AU1935" s="221" t="s">
        <v>82</v>
      </c>
      <c r="AV1935" s="13" t="s">
        <v>80</v>
      </c>
      <c r="AW1935" s="13" t="s">
        <v>35</v>
      </c>
      <c r="AX1935" s="13" t="s">
        <v>73</v>
      </c>
      <c r="AY1935" s="221" t="s">
        <v>267</v>
      </c>
    </row>
    <row r="1936" spans="1:65" s="14" customFormat="1" x14ac:dyDescent="0.2">
      <c r="B1936" s="222"/>
      <c r="C1936" s="223"/>
      <c r="D1936" s="208" t="s">
        <v>278</v>
      </c>
      <c r="E1936" s="224" t="s">
        <v>21</v>
      </c>
      <c r="F1936" s="225" t="s">
        <v>1156</v>
      </c>
      <c r="G1936" s="223"/>
      <c r="H1936" s="226">
        <v>37.515000000000001</v>
      </c>
      <c r="I1936" s="227"/>
      <c r="J1936" s="223"/>
      <c r="K1936" s="223"/>
      <c r="L1936" s="228"/>
      <c r="M1936" s="229"/>
      <c r="N1936" s="230"/>
      <c r="O1936" s="230"/>
      <c r="P1936" s="230"/>
      <c r="Q1936" s="230"/>
      <c r="R1936" s="230"/>
      <c r="S1936" s="230"/>
      <c r="T1936" s="231"/>
      <c r="AT1936" s="232" t="s">
        <v>278</v>
      </c>
      <c r="AU1936" s="232" t="s">
        <v>82</v>
      </c>
      <c r="AV1936" s="14" t="s">
        <v>82</v>
      </c>
      <c r="AW1936" s="14" t="s">
        <v>35</v>
      </c>
      <c r="AX1936" s="14" t="s">
        <v>73</v>
      </c>
      <c r="AY1936" s="232" t="s">
        <v>267</v>
      </c>
    </row>
    <row r="1937" spans="1:65" s="13" customFormat="1" x14ac:dyDescent="0.2">
      <c r="B1937" s="212"/>
      <c r="C1937" s="213"/>
      <c r="D1937" s="208" t="s">
        <v>278</v>
      </c>
      <c r="E1937" s="214" t="s">
        <v>21</v>
      </c>
      <c r="F1937" s="215" t="s">
        <v>1002</v>
      </c>
      <c r="G1937" s="213"/>
      <c r="H1937" s="214" t="s">
        <v>21</v>
      </c>
      <c r="I1937" s="216"/>
      <c r="J1937" s="213"/>
      <c r="K1937" s="213"/>
      <c r="L1937" s="217"/>
      <c r="M1937" s="218"/>
      <c r="N1937" s="219"/>
      <c r="O1937" s="219"/>
      <c r="P1937" s="219"/>
      <c r="Q1937" s="219"/>
      <c r="R1937" s="219"/>
      <c r="S1937" s="219"/>
      <c r="T1937" s="220"/>
      <c r="AT1937" s="221" t="s">
        <v>278</v>
      </c>
      <c r="AU1937" s="221" t="s">
        <v>82</v>
      </c>
      <c r="AV1937" s="13" t="s">
        <v>80</v>
      </c>
      <c r="AW1937" s="13" t="s">
        <v>35</v>
      </c>
      <c r="AX1937" s="13" t="s">
        <v>73</v>
      </c>
      <c r="AY1937" s="221" t="s">
        <v>267</v>
      </c>
    </row>
    <row r="1938" spans="1:65" s="14" customFormat="1" x14ac:dyDescent="0.2">
      <c r="B1938" s="222"/>
      <c r="C1938" s="223"/>
      <c r="D1938" s="208" t="s">
        <v>278</v>
      </c>
      <c r="E1938" s="224" t="s">
        <v>21</v>
      </c>
      <c r="F1938" s="225" t="s">
        <v>1156</v>
      </c>
      <c r="G1938" s="223"/>
      <c r="H1938" s="226">
        <v>37.515000000000001</v>
      </c>
      <c r="I1938" s="227"/>
      <c r="J1938" s="223"/>
      <c r="K1938" s="223"/>
      <c r="L1938" s="228"/>
      <c r="M1938" s="229"/>
      <c r="N1938" s="230"/>
      <c r="O1938" s="230"/>
      <c r="P1938" s="230"/>
      <c r="Q1938" s="230"/>
      <c r="R1938" s="230"/>
      <c r="S1938" s="230"/>
      <c r="T1938" s="231"/>
      <c r="AT1938" s="232" t="s">
        <v>278</v>
      </c>
      <c r="AU1938" s="232" t="s">
        <v>82</v>
      </c>
      <c r="AV1938" s="14" t="s">
        <v>82</v>
      </c>
      <c r="AW1938" s="14" t="s">
        <v>35</v>
      </c>
      <c r="AX1938" s="14" t="s">
        <v>73</v>
      </c>
      <c r="AY1938" s="232" t="s">
        <v>267</v>
      </c>
    </row>
    <row r="1939" spans="1:65" s="13" customFormat="1" x14ac:dyDescent="0.2">
      <c r="B1939" s="212"/>
      <c r="C1939" s="213"/>
      <c r="D1939" s="208" t="s">
        <v>278</v>
      </c>
      <c r="E1939" s="214" t="s">
        <v>21</v>
      </c>
      <c r="F1939" s="215" t="s">
        <v>2425</v>
      </c>
      <c r="G1939" s="213"/>
      <c r="H1939" s="214" t="s">
        <v>21</v>
      </c>
      <c r="I1939" s="216"/>
      <c r="J1939" s="213"/>
      <c r="K1939" s="213"/>
      <c r="L1939" s="217"/>
      <c r="M1939" s="218"/>
      <c r="N1939" s="219"/>
      <c r="O1939" s="219"/>
      <c r="P1939" s="219"/>
      <c r="Q1939" s="219"/>
      <c r="R1939" s="219"/>
      <c r="S1939" s="219"/>
      <c r="T1939" s="220"/>
      <c r="AT1939" s="221" t="s">
        <v>278</v>
      </c>
      <c r="AU1939" s="221" t="s">
        <v>82</v>
      </c>
      <c r="AV1939" s="13" t="s">
        <v>80</v>
      </c>
      <c r="AW1939" s="13" t="s">
        <v>35</v>
      </c>
      <c r="AX1939" s="13" t="s">
        <v>73</v>
      </c>
      <c r="AY1939" s="221" t="s">
        <v>267</v>
      </c>
    </row>
    <row r="1940" spans="1:65" s="16" customFormat="1" x14ac:dyDescent="0.2">
      <c r="B1940" s="244"/>
      <c r="C1940" s="245"/>
      <c r="D1940" s="208" t="s">
        <v>278</v>
      </c>
      <c r="E1940" s="246" t="s">
        <v>21</v>
      </c>
      <c r="F1940" s="247" t="s">
        <v>355</v>
      </c>
      <c r="G1940" s="245"/>
      <c r="H1940" s="248">
        <v>193.654</v>
      </c>
      <c r="I1940" s="249"/>
      <c r="J1940" s="245"/>
      <c r="K1940" s="245"/>
      <c r="L1940" s="250"/>
      <c r="M1940" s="251"/>
      <c r="N1940" s="252"/>
      <c r="O1940" s="252"/>
      <c r="P1940" s="252"/>
      <c r="Q1940" s="252"/>
      <c r="R1940" s="252"/>
      <c r="S1940" s="252"/>
      <c r="T1940" s="253"/>
      <c r="AT1940" s="254" t="s">
        <v>278</v>
      </c>
      <c r="AU1940" s="254" t="s">
        <v>82</v>
      </c>
      <c r="AV1940" s="16" t="s">
        <v>274</v>
      </c>
      <c r="AW1940" s="16" t="s">
        <v>35</v>
      </c>
      <c r="AX1940" s="16" t="s">
        <v>80</v>
      </c>
      <c r="AY1940" s="254" t="s">
        <v>267</v>
      </c>
    </row>
    <row r="1941" spans="1:65" s="2" customFormat="1" ht="21.75" customHeight="1" x14ac:dyDescent="0.2">
      <c r="A1941" s="36"/>
      <c r="B1941" s="37"/>
      <c r="C1941" s="195" t="s">
        <v>2426</v>
      </c>
      <c r="D1941" s="195" t="s">
        <v>269</v>
      </c>
      <c r="E1941" s="196" t="s">
        <v>2427</v>
      </c>
      <c r="F1941" s="197" t="s">
        <v>2428</v>
      </c>
      <c r="G1941" s="198" t="s">
        <v>272</v>
      </c>
      <c r="H1941" s="199">
        <v>740.01499999999999</v>
      </c>
      <c r="I1941" s="200"/>
      <c r="J1941" s="201">
        <f>ROUND(I1941*H1941,2)</f>
        <v>0</v>
      </c>
      <c r="K1941" s="197" t="s">
        <v>273</v>
      </c>
      <c r="L1941" s="41"/>
      <c r="M1941" s="202" t="s">
        <v>21</v>
      </c>
      <c r="N1941" s="203" t="s">
        <v>44</v>
      </c>
      <c r="O1941" s="66"/>
      <c r="P1941" s="204">
        <f>O1941*H1941</f>
        <v>0</v>
      </c>
      <c r="Q1941" s="204">
        <v>2.9E-4</v>
      </c>
      <c r="R1941" s="204">
        <f>Q1941*H1941</f>
        <v>0.21460435</v>
      </c>
      <c r="S1941" s="204">
        <v>0</v>
      </c>
      <c r="T1941" s="205">
        <f>S1941*H1941</f>
        <v>0</v>
      </c>
      <c r="U1941" s="36"/>
      <c r="V1941" s="36"/>
      <c r="W1941" s="36"/>
      <c r="X1941" s="36"/>
      <c r="Y1941" s="36"/>
      <c r="Z1941" s="36"/>
      <c r="AA1941" s="36"/>
      <c r="AB1941" s="36"/>
      <c r="AC1941" s="36"/>
      <c r="AD1941" s="36"/>
      <c r="AE1941" s="36"/>
      <c r="AR1941" s="206" t="s">
        <v>441</v>
      </c>
      <c r="AT1941" s="206" t="s">
        <v>269</v>
      </c>
      <c r="AU1941" s="206" t="s">
        <v>82</v>
      </c>
      <c r="AY1941" s="19" t="s">
        <v>267</v>
      </c>
      <c r="BE1941" s="207">
        <f>IF(N1941="základní",J1941,0)</f>
        <v>0</v>
      </c>
      <c r="BF1941" s="207">
        <f>IF(N1941="snížená",J1941,0)</f>
        <v>0</v>
      </c>
      <c r="BG1941" s="207">
        <f>IF(N1941="zákl. přenesená",J1941,0)</f>
        <v>0</v>
      </c>
      <c r="BH1941" s="207">
        <f>IF(N1941="sníž. přenesená",J1941,0)</f>
        <v>0</v>
      </c>
      <c r="BI1941" s="207">
        <f>IF(N1941="nulová",J1941,0)</f>
        <v>0</v>
      </c>
      <c r="BJ1941" s="19" t="s">
        <v>80</v>
      </c>
      <c r="BK1941" s="207">
        <f>ROUND(I1941*H1941,2)</f>
        <v>0</v>
      </c>
      <c r="BL1941" s="19" t="s">
        <v>441</v>
      </c>
      <c r="BM1941" s="206" t="s">
        <v>2429</v>
      </c>
    </row>
    <row r="1942" spans="1:65" s="13" customFormat="1" x14ac:dyDescent="0.2">
      <c r="B1942" s="212"/>
      <c r="C1942" s="213"/>
      <c r="D1942" s="208" t="s">
        <v>278</v>
      </c>
      <c r="E1942" s="214" t="s">
        <v>21</v>
      </c>
      <c r="F1942" s="215" t="s">
        <v>2430</v>
      </c>
      <c r="G1942" s="213"/>
      <c r="H1942" s="214" t="s">
        <v>21</v>
      </c>
      <c r="I1942" s="216"/>
      <c r="J1942" s="213"/>
      <c r="K1942" s="213"/>
      <c r="L1942" s="217"/>
      <c r="M1942" s="218"/>
      <c r="N1942" s="219"/>
      <c r="O1942" s="219"/>
      <c r="P1942" s="219"/>
      <c r="Q1942" s="219"/>
      <c r="R1942" s="219"/>
      <c r="S1942" s="219"/>
      <c r="T1942" s="220"/>
      <c r="AT1942" s="221" t="s">
        <v>278</v>
      </c>
      <c r="AU1942" s="221" t="s">
        <v>82</v>
      </c>
      <c r="AV1942" s="13" t="s">
        <v>80</v>
      </c>
      <c r="AW1942" s="13" t="s">
        <v>35</v>
      </c>
      <c r="AX1942" s="13" t="s">
        <v>73</v>
      </c>
      <c r="AY1942" s="221" t="s">
        <v>267</v>
      </c>
    </row>
    <row r="1943" spans="1:65" s="14" customFormat="1" x14ac:dyDescent="0.2">
      <c r="B1943" s="222"/>
      <c r="C1943" s="223"/>
      <c r="D1943" s="208" t="s">
        <v>278</v>
      </c>
      <c r="E1943" s="224" t="s">
        <v>21</v>
      </c>
      <c r="F1943" s="225" t="s">
        <v>2431</v>
      </c>
      <c r="G1943" s="223"/>
      <c r="H1943" s="226">
        <v>740.01499999999999</v>
      </c>
      <c r="I1943" s="227"/>
      <c r="J1943" s="223"/>
      <c r="K1943" s="223"/>
      <c r="L1943" s="228"/>
      <c r="M1943" s="229"/>
      <c r="N1943" s="230"/>
      <c r="O1943" s="230"/>
      <c r="P1943" s="230"/>
      <c r="Q1943" s="230"/>
      <c r="R1943" s="230"/>
      <c r="S1943" s="230"/>
      <c r="T1943" s="231"/>
      <c r="AT1943" s="232" t="s">
        <v>278</v>
      </c>
      <c r="AU1943" s="232" t="s">
        <v>82</v>
      </c>
      <c r="AV1943" s="14" t="s">
        <v>82</v>
      </c>
      <c r="AW1943" s="14" t="s">
        <v>35</v>
      </c>
      <c r="AX1943" s="14" t="s">
        <v>80</v>
      </c>
      <c r="AY1943" s="232" t="s">
        <v>267</v>
      </c>
    </row>
    <row r="1944" spans="1:65" s="2" customFormat="1" ht="21.75" customHeight="1" x14ac:dyDescent="0.2">
      <c r="A1944" s="36"/>
      <c r="B1944" s="37"/>
      <c r="C1944" s="195" t="s">
        <v>2432</v>
      </c>
      <c r="D1944" s="195" t="s">
        <v>269</v>
      </c>
      <c r="E1944" s="196" t="s">
        <v>2433</v>
      </c>
      <c r="F1944" s="197" t="s">
        <v>2434</v>
      </c>
      <c r="G1944" s="198" t="s">
        <v>272</v>
      </c>
      <c r="H1944" s="199">
        <v>193.654</v>
      </c>
      <c r="I1944" s="200"/>
      <c r="J1944" s="201">
        <f>ROUND(I1944*H1944,2)</f>
        <v>0</v>
      </c>
      <c r="K1944" s="197" t="s">
        <v>273</v>
      </c>
      <c r="L1944" s="41"/>
      <c r="M1944" s="202" t="s">
        <v>21</v>
      </c>
      <c r="N1944" s="203" t="s">
        <v>44</v>
      </c>
      <c r="O1944" s="66"/>
      <c r="P1944" s="204">
        <f>O1944*H1944</f>
        <v>0</v>
      </c>
      <c r="Q1944" s="204">
        <v>2.9E-4</v>
      </c>
      <c r="R1944" s="204">
        <f>Q1944*H1944</f>
        <v>5.615966E-2</v>
      </c>
      <c r="S1944" s="204">
        <v>0</v>
      </c>
      <c r="T1944" s="205">
        <f>S1944*H1944</f>
        <v>0</v>
      </c>
      <c r="U1944" s="36"/>
      <c r="V1944" s="36"/>
      <c r="W1944" s="36"/>
      <c r="X1944" s="36"/>
      <c r="Y1944" s="36"/>
      <c r="Z1944" s="36"/>
      <c r="AA1944" s="36"/>
      <c r="AB1944" s="36"/>
      <c r="AC1944" s="36"/>
      <c r="AD1944" s="36"/>
      <c r="AE1944" s="36"/>
      <c r="AR1944" s="206" t="s">
        <v>441</v>
      </c>
      <c r="AT1944" s="206" t="s">
        <v>269</v>
      </c>
      <c r="AU1944" s="206" t="s">
        <v>82</v>
      </c>
      <c r="AY1944" s="19" t="s">
        <v>267</v>
      </c>
      <c r="BE1944" s="207">
        <f>IF(N1944="základní",J1944,0)</f>
        <v>0</v>
      </c>
      <c r="BF1944" s="207">
        <f>IF(N1944="snížená",J1944,0)</f>
        <v>0</v>
      </c>
      <c r="BG1944" s="207">
        <f>IF(N1944="zákl. přenesená",J1944,0)</f>
        <v>0</v>
      </c>
      <c r="BH1944" s="207">
        <f>IF(N1944="sníž. přenesená",J1944,0)</f>
        <v>0</v>
      </c>
      <c r="BI1944" s="207">
        <f>IF(N1944="nulová",J1944,0)</f>
        <v>0</v>
      </c>
      <c r="BJ1944" s="19" t="s">
        <v>80</v>
      </c>
      <c r="BK1944" s="207">
        <f>ROUND(I1944*H1944,2)</f>
        <v>0</v>
      </c>
      <c r="BL1944" s="19" t="s">
        <v>441</v>
      </c>
      <c r="BM1944" s="206" t="s">
        <v>2435</v>
      </c>
    </row>
    <row r="1945" spans="1:65" s="13" customFormat="1" x14ac:dyDescent="0.2">
      <c r="B1945" s="212"/>
      <c r="C1945" s="213"/>
      <c r="D1945" s="208" t="s">
        <v>278</v>
      </c>
      <c r="E1945" s="214" t="s">
        <v>21</v>
      </c>
      <c r="F1945" s="215" t="s">
        <v>2430</v>
      </c>
      <c r="G1945" s="213"/>
      <c r="H1945" s="214" t="s">
        <v>21</v>
      </c>
      <c r="I1945" s="216"/>
      <c r="J1945" s="213"/>
      <c r="K1945" s="213"/>
      <c r="L1945" s="217"/>
      <c r="M1945" s="218"/>
      <c r="N1945" s="219"/>
      <c r="O1945" s="219"/>
      <c r="P1945" s="219"/>
      <c r="Q1945" s="219"/>
      <c r="R1945" s="219"/>
      <c r="S1945" s="219"/>
      <c r="T1945" s="220"/>
      <c r="AT1945" s="221" t="s">
        <v>278</v>
      </c>
      <c r="AU1945" s="221" t="s">
        <v>82</v>
      </c>
      <c r="AV1945" s="13" t="s">
        <v>80</v>
      </c>
      <c r="AW1945" s="13" t="s">
        <v>35</v>
      </c>
      <c r="AX1945" s="13" t="s">
        <v>73</v>
      </c>
      <c r="AY1945" s="221" t="s">
        <v>267</v>
      </c>
    </row>
    <row r="1946" spans="1:65" s="14" customFormat="1" x14ac:dyDescent="0.2">
      <c r="B1946" s="222"/>
      <c r="C1946" s="223"/>
      <c r="D1946" s="208" t="s">
        <v>278</v>
      </c>
      <c r="E1946" s="224" t="s">
        <v>21</v>
      </c>
      <c r="F1946" s="225" t="s">
        <v>2436</v>
      </c>
      <c r="G1946" s="223"/>
      <c r="H1946" s="226">
        <v>193.654</v>
      </c>
      <c r="I1946" s="227"/>
      <c r="J1946" s="223"/>
      <c r="K1946" s="223"/>
      <c r="L1946" s="228"/>
      <c r="M1946" s="229"/>
      <c r="N1946" s="230"/>
      <c r="O1946" s="230"/>
      <c r="P1946" s="230"/>
      <c r="Q1946" s="230"/>
      <c r="R1946" s="230"/>
      <c r="S1946" s="230"/>
      <c r="T1946" s="231"/>
      <c r="AT1946" s="232" t="s">
        <v>278</v>
      </c>
      <c r="AU1946" s="232" t="s">
        <v>82</v>
      </c>
      <c r="AV1946" s="14" t="s">
        <v>82</v>
      </c>
      <c r="AW1946" s="14" t="s">
        <v>35</v>
      </c>
      <c r="AX1946" s="14" t="s">
        <v>80</v>
      </c>
      <c r="AY1946" s="232" t="s">
        <v>267</v>
      </c>
    </row>
    <row r="1947" spans="1:65" s="12" customFormat="1" ht="22.9" customHeight="1" x14ac:dyDescent="0.2">
      <c r="B1947" s="179"/>
      <c r="C1947" s="180"/>
      <c r="D1947" s="181" t="s">
        <v>72</v>
      </c>
      <c r="E1947" s="193" t="s">
        <v>2437</v>
      </c>
      <c r="F1947" s="193" t="s">
        <v>2438</v>
      </c>
      <c r="G1947" s="180"/>
      <c r="H1947" s="180"/>
      <c r="I1947" s="183"/>
      <c r="J1947" s="194">
        <f>BK1947</f>
        <v>0</v>
      </c>
      <c r="K1947" s="180"/>
      <c r="L1947" s="185"/>
      <c r="M1947" s="186"/>
      <c r="N1947" s="187"/>
      <c r="O1947" s="187"/>
      <c r="P1947" s="188">
        <f>SUM(P1948:P1958)</f>
        <v>0</v>
      </c>
      <c r="Q1947" s="187"/>
      <c r="R1947" s="188">
        <f>SUM(R1948:R1958)</f>
        <v>7.5667999999999989</v>
      </c>
      <c r="S1947" s="187"/>
      <c r="T1947" s="189">
        <f>SUM(T1948:T1958)</f>
        <v>0</v>
      </c>
      <c r="AR1947" s="190" t="s">
        <v>82</v>
      </c>
      <c r="AT1947" s="191" t="s">
        <v>72</v>
      </c>
      <c r="AU1947" s="191" t="s">
        <v>80</v>
      </c>
      <c r="AY1947" s="190" t="s">
        <v>267</v>
      </c>
      <c r="BK1947" s="192">
        <f>SUM(BK1948:BK1958)</f>
        <v>0</v>
      </c>
    </row>
    <row r="1948" spans="1:65" s="2" customFormat="1" ht="16.5" customHeight="1" x14ac:dyDescent="0.2">
      <c r="A1948" s="36"/>
      <c r="B1948" s="37"/>
      <c r="C1948" s="195" t="s">
        <v>2439</v>
      </c>
      <c r="D1948" s="195" t="s">
        <v>269</v>
      </c>
      <c r="E1948" s="196" t="s">
        <v>2440</v>
      </c>
      <c r="F1948" s="197" t="s">
        <v>2441</v>
      </c>
      <c r="G1948" s="198" t="s">
        <v>545</v>
      </c>
      <c r="H1948" s="199">
        <v>7</v>
      </c>
      <c r="I1948" s="200"/>
      <c r="J1948" s="201">
        <f>ROUND(I1948*H1948,2)</f>
        <v>0</v>
      </c>
      <c r="K1948" s="197" t="s">
        <v>21</v>
      </c>
      <c r="L1948" s="41"/>
      <c r="M1948" s="202" t="s">
        <v>21</v>
      </c>
      <c r="N1948" s="203" t="s">
        <v>44</v>
      </c>
      <c r="O1948" s="66"/>
      <c r="P1948" s="204">
        <f>O1948*H1948</f>
        <v>0</v>
      </c>
      <c r="Q1948" s="204">
        <v>2E-3</v>
      </c>
      <c r="R1948" s="204">
        <f>Q1948*H1948</f>
        <v>1.4E-2</v>
      </c>
      <c r="S1948" s="204">
        <v>0</v>
      </c>
      <c r="T1948" s="205">
        <f>S1948*H1948</f>
        <v>0</v>
      </c>
      <c r="U1948" s="36"/>
      <c r="V1948" s="36"/>
      <c r="W1948" s="36"/>
      <c r="X1948" s="36"/>
      <c r="Y1948" s="36"/>
      <c r="Z1948" s="36"/>
      <c r="AA1948" s="36"/>
      <c r="AB1948" s="36"/>
      <c r="AC1948" s="36"/>
      <c r="AD1948" s="36"/>
      <c r="AE1948" s="36"/>
      <c r="AR1948" s="206" t="s">
        <v>441</v>
      </c>
      <c r="AT1948" s="206" t="s">
        <v>269</v>
      </c>
      <c r="AU1948" s="206" t="s">
        <v>82</v>
      </c>
      <c r="AY1948" s="19" t="s">
        <v>267</v>
      </c>
      <c r="BE1948" s="207">
        <f>IF(N1948="základní",J1948,0)</f>
        <v>0</v>
      </c>
      <c r="BF1948" s="207">
        <f>IF(N1948="snížená",J1948,0)</f>
        <v>0</v>
      </c>
      <c r="BG1948" s="207">
        <f>IF(N1948="zákl. přenesená",J1948,0)</f>
        <v>0</v>
      </c>
      <c r="BH1948" s="207">
        <f>IF(N1948="sníž. přenesená",J1948,0)</f>
        <v>0</v>
      </c>
      <c r="BI1948" s="207">
        <f>IF(N1948="nulová",J1948,0)</f>
        <v>0</v>
      </c>
      <c r="BJ1948" s="19" t="s">
        <v>80</v>
      </c>
      <c r="BK1948" s="207">
        <f>ROUND(I1948*H1948,2)</f>
        <v>0</v>
      </c>
      <c r="BL1948" s="19" t="s">
        <v>441</v>
      </c>
      <c r="BM1948" s="206" t="s">
        <v>2442</v>
      </c>
    </row>
    <row r="1949" spans="1:65" s="14" customFormat="1" x14ac:dyDescent="0.2">
      <c r="B1949" s="222"/>
      <c r="C1949" s="223"/>
      <c r="D1949" s="208" t="s">
        <v>278</v>
      </c>
      <c r="E1949" s="224" t="s">
        <v>21</v>
      </c>
      <c r="F1949" s="225" t="s">
        <v>2443</v>
      </c>
      <c r="G1949" s="223"/>
      <c r="H1949" s="226">
        <v>3</v>
      </c>
      <c r="I1949" s="227"/>
      <c r="J1949" s="223"/>
      <c r="K1949" s="223"/>
      <c r="L1949" s="228"/>
      <c r="M1949" s="229"/>
      <c r="N1949" s="230"/>
      <c r="O1949" s="230"/>
      <c r="P1949" s="230"/>
      <c r="Q1949" s="230"/>
      <c r="R1949" s="230"/>
      <c r="S1949" s="230"/>
      <c r="T1949" s="231"/>
      <c r="AT1949" s="232" t="s">
        <v>278</v>
      </c>
      <c r="AU1949" s="232" t="s">
        <v>82</v>
      </c>
      <c r="AV1949" s="14" t="s">
        <v>82</v>
      </c>
      <c r="AW1949" s="14" t="s">
        <v>35</v>
      </c>
      <c r="AX1949" s="14" t="s">
        <v>73</v>
      </c>
      <c r="AY1949" s="232" t="s">
        <v>267</v>
      </c>
    </row>
    <row r="1950" spans="1:65" s="14" customFormat="1" x14ac:dyDescent="0.2">
      <c r="B1950" s="222"/>
      <c r="C1950" s="223"/>
      <c r="D1950" s="208" t="s">
        <v>278</v>
      </c>
      <c r="E1950" s="224" t="s">
        <v>21</v>
      </c>
      <c r="F1950" s="225" t="s">
        <v>2444</v>
      </c>
      <c r="G1950" s="223"/>
      <c r="H1950" s="226">
        <v>4</v>
      </c>
      <c r="I1950" s="227"/>
      <c r="J1950" s="223"/>
      <c r="K1950" s="223"/>
      <c r="L1950" s="228"/>
      <c r="M1950" s="229"/>
      <c r="N1950" s="230"/>
      <c r="O1950" s="230"/>
      <c r="P1950" s="230"/>
      <c r="Q1950" s="230"/>
      <c r="R1950" s="230"/>
      <c r="S1950" s="230"/>
      <c r="T1950" s="231"/>
      <c r="AT1950" s="232" t="s">
        <v>278</v>
      </c>
      <c r="AU1950" s="232" t="s">
        <v>82</v>
      </c>
      <c r="AV1950" s="14" t="s">
        <v>82</v>
      </c>
      <c r="AW1950" s="14" t="s">
        <v>35</v>
      </c>
      <c r="AX1950" s="14" t="s">
        <v>73</v>
      </c>
      <c r="AY1950" s="232" t="s">
        <v>267</v>
      </c>
    </row>
    <row r="1951" spans="1:65" s="16" customFormat="1" x14ac:dyDescent="0.2">
      <c r="B1951" s="244"/>
      <c r="C1951" s="245"/>
      <c r="D1951" s="208" t="s">
        <v>278</v>
      </c>
      <c r="E1951" s="246" t="s">
        <v>21</v>
      </c>
      <c r="F1951" s="247" t="s">
        <v>355</v>
      </c>
      <c r="G1951" s="245"/>
      <c r="H1951" s="248">
        <v>7</v>
      </c>
      <c r="I1951" s="249"/>
      <c r="J1951" s="245"/>
      <c r="K1951" s="245"/>
      <c r="L1951" s="250"/>
      <c r="M1951" s="251"/>
      <c r="N1951" s="252"/>
      <c r="O1951" s="252"/>
      <c r="P1951" s="252"/>
      <c r="Q1951" s="252"/>
      <c r="R1951" s="252"/>
      <c r="S1951" s="252"/>
      <c r="T1951" s="253"/>
      <c r="AT1951" s="254" t="s">
        <v>278</v>
      </c>
      <c r="AU1951" s="254" t="s">
        <v>82</v>
      </c>
      <c r="AV1951" s="16" t="s">
        <v>274</v>
      </c>
      <c r="AW1951" s="16" t="s">
        <v>35</v>
      </c>
      <c r="AX1951" s="16" t="s">
        <v>80</v>
      </c>
      <c r="AY1951" s="254" t="s">
        <v>267</v>
      </c>
    </row>
    <row r="1952" spans="1:65" s="2" customFormat="1" ht="21.75" customHeight="1" x14ac:dyDescent="0.2">
      <c r="A1952" s="36"/>
      <c r="B1952" s="37"/>
      <c r="C1952" s="195" t="s">
        <v>2445</v>
      </c>
      <c r="D1952" s="195" t="s">
        <v>269</v>
      </c>
      <c r="E1952" s="196" t="s">
        <v>2446</v>
      </c>
      <c r="F1952" s="197" t="s">
        <v>2447</v>
      </c>
      <c r="G1952" s="198" t="s">
        <v>1381</v>
      </c>
      <c r="H1952" s="199">
        <v>105.72</v>
      </c>
      <c r="I1952" s="200"/>
      <c r="J1952" s="201">
        <f t="shared" ref="J1952:J1958" si="20">ROUND(I1952*H1952,2)</f>
        <v>0</v>
      </c>
      <c r="K1952" s="197" t="s">
        <v>21</v>
      </c>
      <c r="L1952" s="41"/>
      <c r="M1952" s="202" t="s">
        <v>21</v>
      </c>
      <c r="N1952" s="203" t="s">
        <v>44</v>
      </c>
      <c r="O1952" s="66"/>
      <c r="P1952" s="204">
        <f t="shared" ref="P1952:P1958" si="21">O1952*H1952</f>
        <v>0</v>
      </c>
      <c r="Q1952" s="204">
        <v>0.04</v>
      </c>
      <c r="R1952" s="204">
        <f t="shared" ref="R1952:R1958" si="22">Q1952*H1952</f>
        <v>4.2287999999999997</v>
      </c>
      <c r="S1952" s="204">
        <v>0</v>
      </c>
      <c r="T1952" s="205">
        <f t="shared" ref="T1952:T1958" si="23">S1952*H1952</f>
        <v>0</v>
      </c>
      <c r="U1952" s="36"/>
      <c r="V1952" s="36"/>
      <c r="W1952" s="36"/>
      <c r="X1952" s="36"/>
      <c r="Y1952" s="36"/>
      <c r="Z1952" s="36"/>
      <c r="AA1952" s="36"/>
      <c r="AB1952" s="36"/>
      <c r="AC1952" s="36"/>
      <c r="AD1952" s="36"/>
      <c r="AE1952" s="36"/>
      <c r="AR1952" s="206" t="s">
        <v>441</v>
      </c>
      <c r="AT1952" s="206" t="s">
        <v>269</v>
      </c>
      <c r="AU1952" s="206" t="s">
        <v>82</v>
      </c>
      <c r="AY1952" s="19" t="s">
        <v>267</v>
      </c>
      <c r="BE1952" s="207">
        <f t="shared" ref="BE1952:BE1958" si="24">IF(N1952="základní",J1952,0)</f>
        <v>0</v>
      </c>
      <c r="BF1952" s="207">
        <f t="shared" ref="BF1952:BF1958" si="25">IF(N1952="snížená",J1952,0)</f>
        <v>0</v>
      </c>
      <c r="BG1952" s="207">
        <f t="shared" ref="BG1952:BG1958" si="26">IF(N1952="zákl. přenesená",J1952,0)</f>
        <v>0</v>
      </c>
      <c r="BH1952" s="207">
        <f t="shared" ref="BH1952:BH1958" si="27">IF(N1952="sníž. přenesená",J1952,0)</f>
        <v>0</v>
      </c>
      <c r="BI1952" s="207">
        <f t="shared" ref="BI1952:BI1958" si="28">IF(N1952="nulová",J1952,0)</f>
        <v>0</v>
      </c>
      <c r="BJ1952" s="19" t="s">
        <v>80</v>
      </c>
      <c r="BK1952" s="207">
        <f t="shared" ref="BK1952:BK1958" si="29">ROUND(I1952*H1952,2)</f>
        <v>0</v>
      </c>
      <c r="BL1952" s="19" t="s">
        <v>441</v>
      </c>
      <c r="BM1952" s="206" t="s">
        <v>2448</v>
      </c>
    </row>
    <row r="1953" spans="1:65" s="2" customFormat="1" ht="21.75" customHeight="1" x14ac:dyDescent="0.2">
      <c r="A1953" s="36"/>
      <c r="B1953" s="37"/>
      <c r="C1953" s="195" t="s">
        <v>2449</v>
      </c>
      <c r="D1953" s="195" t="s">
        <v>269</v>
      </c>
      <c r="E1953" s="196" t="s">
        <v>2450</v>
      </c>
      <c r="F1953" s="197" t="s">
        <v>2451</v>
      </c>
      <c r="G1953" s="198" t="s">
        <v>545</v>
      </c>
      <c r="H1953" s="199">
        <v>1</v>
      </c>
      <c r="I1953" s="200"/>
      <c r="J1953" s="201">
        <f t="shared" si="20"/>
        <v>0</v>
      </c>
      <c r="K1953" s="197" t="s">
        <v>21</v>
      </c>
      <c r="L1953" s="41"/>
      <c r="M1953" s="202" t="s">
        <v>21</v>
      </c>
      <c r="N1953" s="203" t="s">
        <v>44</v>
      </c>
      <c r="O1953" s="66"/>
      <c r="P1953" s="204">
        <f t="shared" si="21"/>
        <v>0</v>
      </c>
      <c r="Q1953" s="204">
        <v>0.2</v>
      </c>
      <c r="R1953" s="204">
        <f t="shared" si="22"/>
        <v>0.2</v>
      </c>
      <c r="S1953" s="204">
        <v>0</v>
      </c>
      <c r="T1953" s="205">
        <f t="shared" si="23"/>
        <v>0</v>
      </c>
      <c r="U1953" s="36"/>
      <c r="V1953" s="36"/>
      <c r="W1953" s="36"/>
      <c r="X1953" s="36"/>
      <c r="Y1953" s="36"/>
      <c r="Z1953" s="36"/>
      <c r="AA1953" s="36"/>
      <c r="AB1953" s="36"/>
      <c r="AC1953" s="36"/>
      <c r="AD1953" s="36"/>
      <c r="AE1953" s="36"/>
      <c r="AR1953" s="206" t="s">
        <v>441</v>
      </c>
      <c r="AT1953" s="206" t="s">
        <v>269</v>
      </c>
      <c r="AU1953" s="206" t="s">
        <v>82</v>
      </c>
      <c r="AY1953" s="19" t="s">
        <v>267</v>
      </c>
      <c r="BE1953" s="207">
        <f t="shared" si="24"/>
        <v>0</v>
      </c>
      <c r="BF1953" s="207">
        <f t="shared" si="25"/>
        <v>0</v>
      </c>
      <c r="BG1953" s="207">
        <f t="shared" si="26"/>
        <v>0</v>
      </c>
      <c r="BH1953" s="207">
        <f t="shared" si="27"/>
        <v>0</v>
      </c>
      <c r="BI1953" s="207">
        <f t="shared" si="28"/>
        <v>0</v>
      </c>
      <c r="BJ1953" s="19" t="s">
        <v>80</v>
      </c>
      <c r="BK1953" s="207">
        <f t="shared" si="29"/>
        <v>0</v>
      </c>
      <c r="BL1953" s="19" t="s">
        <v>441</v>
      </c>
      <c r="BM1953" s="206" t="s">
        <v>2452</v>
      </c>
    </row>
    <row r="1954" spans="1:65" s="2" customFormat="1" ht="21.75" customHeight="1" x14ac:dyDescent="0.2">
      <c r="A1954" s="36"/>
      <c r="B1954" s="37"/>
      <c r="C1954" s="195" t="s">
        <v>2453</v>
      </c>
      <c r="D1954" s="195" t="s">
        <v>269</v>
      </c>
      <c r="E1954" s="196" t="s">
        <v>2454</v>
      </c>
      <c r="F1954" s="197" t="s">
        <v>2455</v>
      </c>
      <c r="G1954" s="198" t="s">
        <v>368</v>
      </c>
      <c r="H1954" s="199">
        <v>1</v>
      </c>
      <c r="I1954" s="200"/>
      <c r="J1954" s="201">
        <f t="shared" si="20"/>
        <v>0</v>
      </c>
      <c r="K1954" s="197" t="s">
        <v>21</v>
      </c>
      <c r="L1954" s="41"/>
      <c r="M1954" s="202" t="s">
        <v>21</v>
      </c>
      <c r="N1954" s="203" t="s">
        <v>44</v>
      </c>
      <c r="O1954" s="66"/>
      <c r="P1954" s="204">
        <f t="shared" si="21"/>
        <v>0</v>
      </c>
      <c r="Q1954" s="204">
        <v>3</v>
      </c>
      <c r="R1954" s="204">
        <f t="shared" si="22"/>
        <v>3</v>
      </c>
      <c r="S1954" s="204">
        <v>0</v>
      </c>
      <c r="T1954" s="205">
        <f t="shared" si="23"/>
        <v>0</v>
      </c>
      <c r="U1954" s="36"/>
      <c r="V1954" s="36"/>
      <c r="W1954" s="36"/>
      <c r="X1954" s="36"/>
      <c r="Y1954" s="36"/>
      <c r="Z1954" s="36"/>
      <c r="AA1954" s="36"/>
      <c r="AB1954" s="36"/>
      <c r="AC1954" s="36"/>
      <c r="AD1954" s="36"/>
      <c r="AE1954" s="36"/>
      <c r="AR1954" s="206" t="s">
        <v>441</v>
      </c>
      <c r="AT1954" s="206" t="s">
        <v>269</v>
      </c>
      <c r="AU1954" s="206" t="s">
        <v>82</v>
      </c>
      <c r="AY1954" s="19" t="s">
        <v>267</v>
      </c>
      <c r="BE1954" s="207">
        <f t="shared" si="24"/>
        <v>0</v>
      </c>
      <c r="BF1954" s="207">
        <f t="shared" si="25"/>
        <v>0</v>
      </c>
      <c r="BG1954" s="207">
        <f t="shared" si="26"/>
        <v>0</v>
      </c>
      <c r="BH1954" s="207">
        <f t="shared" si="27"/>
        <v>0</v>
      </c>
      <c r="BI1954" s="207">
        <f t="shared" si="28"/>
        <v>0</v>
      </c>
      <c r="BJ1954" s="19" t="s">
        <v>80</v>
      </c>
      <c r="BK1954" s="207">
        <f t="shared" si="29"/>
        <v>0</v>
      </c>
      <c r="BL1954" s="19" t="s">
        <v>441</v>
      </c>
      <c r="BM1954" s="206" t="s">
        <v>2456</v>
      </c>
    </row>
    <row r="1955" spans="1:65" s="2" customFormat="1" ht="16.5" customHeight="1" x14ac:dyDescent="0.2">
      <c r="A1955" s="36"/>
      <c r="B1955" s="37"/>
      <c r="C1955" s="195" t="s">
        <v>2457</v>
      </c>
      <c r="D1955" s="195" t="s">
        <v>269</v>
      </c>
      <c r="E1955" s="196" t="s">
        <v>2458</v>
      </c>
      <c r="F1955" s="197" t="s">
        <v>2459</v>
      </c>
      <c r="G1955" s="198" t="s">
        <v>2460</v>
      </c>
      <c r="H1955" s="199">
        <v>3</v>
      </c>
      <c r="I1955" s="200"/>
      <c r="J1955" s="201">
        <f t="shared" si="20"/>
        <v>0</v>
      </c>
      <c r="K1955" s="197" t="s">
        <v>21</v>
      </c>
      <c r="L1955" s="41"/>
      <c r="M1955" s="202" t="s">
        <v>21</v>
      </c>
      <c r="N1955" s="203" t="s">
        <v>44</v>
      </c>
      <c r="O1955" s="66"/>
      <c r="P1955" s="204">
        <f t="shared" si="21"/>
        <v>0</v>
      </c>
      <c r="Q1955" s="204">
        <v>0.02</v>
      </c>
      <c r="R1955" s="204">
        <f t="shared" si="22"/>
        <v>0.06</v>
      </c>
      <c r="S1955" s="204">
        <v>0</v>
      </c>
      <c r="T1955" s="205">
        <f t="shared" si="23"/>
        <v>0</v>
      </c>
      <c r="U1955" s="36"/>
      <c r="V1955" s="36"/>
      <c r="W1955" s="36"/>
      <c r="X1955" s="36"/>
      <c r="Y1955" s="36"/>
      <c r="Z1955" s="36"/>
      <c r="AA1955" s="36"/>
      <c r="AB1955" s="36"/>
      <c r="AC1955" s="36"/>
      <c r="AD1955" s="36"/>
      <c r="AE1955" s="36"/>
      <c r="AR1955" s="206" t="s">
        <v>441</v>
      </c>
      <c r="AT1955" s="206" t="s">
        <v>269</v>
      </c>
      <c r="AU1955" s="206" t="s">
        <v>82</v>
      </c>
      <c r="AY1955" s="19" t="s">
        <v>267</v>
      </c>
      <c r="BE1955" s="207">
        <f t="shared" si="24"/>
        <v>0</v>
      </c>
      <c r="BF1955" s="207">
        <f t="shared" si="25"/>
        <v>0</v>
      </c>
      <c r="BG1955" s="207">
        <f t="shared" si="26"/>
        <v>0</v>
      </c>
      <c r="BH1955" s="207">
        <f t="shared" si="27"/>
        <v>0</v>
      </c>
      <c r="BI1955" s="207">
        <f t="shared" si="28"/>
        <v>0</v>
      </c>
      <c r="BJ1955" s="19" t="s">
        <v>80</v>
      </c>
      <c r="BK1955" s="207">
        <f t="shared" si="29"/>
        <v>0</v>
      </c>
      <c r="BL1955" s="19" t="s">
        <v>441</v>
      </c>
      <c r="BM1955" s="206" t="s">
        <v>2461</v>
      </c>
    </row>
    <row r="1956" spans="1:65" s="2" customFormat="1" ht="21.75" customHeight="1" x14ac:dyDescent="0.2">
      <c r="A1956" s="36"/>
      <c r="B1956" s="37"/>
      <c r="C1956" s="195" t="s">
        <v>2462</v>
      </c>
      <c r="D1956" s="195" t="s">
        <v>269</v>
      </c>
      <c r="E1956" s="196" t="s">
        <v>2463</v>
      </c>
      <c r="F1956" s="197" t="s">
        <v>2464</v>
      </c>
      <c r="G1956" s="198" t="s">
        <v>2460</v>
      </c>
      <c r="H1956" s="199">
        <v>2</v>
      </c>
      <c r="I1956" s="200"/>
      <c r="J1956" s="201">
        <f t="shared" si="20"/>
        <v>0</v>
      </c>
      <c r="K1956" s="197" t="s">
        <v>21</v>
      </c>
      <c r="L1956" s="41"/>
      <c r="M1956" s="202" t="s">
        <v>21</v>
      </c>
      <c r="N1956" s="203" t="s">
        <v>44</v>
      </c>
      <c r="O1956" s="66"/>
      <c r="P1956" s="204">
        <f t="shared" si="21"/>
        <v>0</v>
      </c>
      <c r="Q1956" s="204">
        <v>0.03</v>
      </c>
      <c r="R1956" s="204">
        <f t="shared" si="22"/>
        <v>0.06</v>
      </c>
      <c r="S1956" s="204">
        <v>0</v>
      </c>
      <c r="T1956" s="205">
        <f t="shared" si="23"/>
        <v>0</v>
      </c>
      <c r="U1956" s="36"/>
      <c r="V1956" s="36"/>
      <c r="W1956" s="36"/>
      <c r="X1956" s="36"/>
      <c r="Y1956" s="36"/>
      <c r="Z1956" s="36"/>
      <c r="AA1956" s="36"/>
      <c r="AB1956" s="36"/>
      <c r="AC1956" s="36"/>
      <c r="AD1956" s="36"/>
      <c r="AE1956" s="36"/>
      <c r="AR1956" s="206" t="s">
        <v>441</v>
      </c>
      <c r="AT1956" s="206" t="s">
        <v>269</v>
      </c>
      <c r="AU1956" s="206" t="s">
        <v>82</v>
      </c>
      <c r="AY1956" s="19" t="s">
        <v>267</v>
      </c>
      <c r="BE1956" s="207">
        <f t="shared" si="24"/>
        <v>0</v>
      </c>
      <c r="BF1956" s="207">
        <f t="shared" si="25"/>
        <v>0</v>
      </c>
      <c r="BG1956" s="207">
        <f t="shared" si="26"/>
        <v>0</v>
      </c>
      <c r="BH1956" s="207">
        <f t="shared" si="27"/>
        <v>0</v>
      </c>
      <c r="BI1956" s="207">
        <f t="shared" si="28"/>
        <v>0</v>
      </c>
      <c r="BJ1956" s="19" t="s">
        <v>80</v>
      </c>
      <c r="BK1956" s="207">
        <f t="shared" si="29"/>
        <v>0</v>
      </c>
      <c r="BL1956" s="19" t="s">
        <v>441</v>
      </c>
      <c r="BM1956" s="206" t="s">
        <v>2465</v>
      </c>
    </row>
    <row r="1957" spans="1:65" s="2" customFormat="1" ht="21.75" customHeight="1" x14ac:dyDescent="0.2">
      <c r="A1957" s="36"/>
      <c r="B1957" s="37"/>
      <c r="C1957" s="195" t="s">
        <v>2466</v>
      </c>
      <c r="D1957" s="195" t="s">
        <v>269</v>
      </c>
      <c r="E1957" s="196" t="s">
        <v>2467</v>
      </c>
      <c r="F1957" s="197" t="s">
        <v>2468</v>
      </c>
      <c r="G1957" s="198" t="s">
        <v>2460</v>
      </c>
      <c r="H1957" s="199">
        <v>2</v>
      </c>
      <c r="I1957" s="200"/>
      <c r="J1957" s="201">
        <f t="shared" si="20"/>
        <v>0</v>
      </c>
      <c r="K1957" s="197" t="s">
        <v>21</v>
      </c>
      <c r="L1957" s="41"/>
      <c r="M1957" s="202" t="s">
        <v>21</v>
      </c>
      <c r="N1957" s="203" t="s">
        <v>44</v>
      </c>
      <c r="O1957" s="66"/>
      <c r="P1957" s="204">
        <f t="shared" si="21"/>
        <v>0</v>
      </c>
      <c r="Q1957" s="204">
        <v>2E-3</v>
      </c>
      <c r="R1957" s="204">
        <f t="shared" si="22"/>
        <v>4.0000000000000001E-3</v>
      </c>
      <c r="S1957" s="204">
        <v>0</v>
      </c>
      <c r="T1957" s="205">
        <f t="shared" si="23"/>
        <v>0</v>
      </c>
      <c r="U1957" s="36"/>
      <c r="V1957" s="36"/>
      <c r="W1957" s="36"/>
      <c r="X1957" s="36"/>
      <c r="Y1957" s="36"/>
      <c r="Z1957" s="36"/>
      <c r="AA1957" s="36"/>
      <c r="AB1957" s="36"/>
      <c r="AC1957" s="36"/>
      <c r="AD1957" s="36"/>
      <c r="AE1957" s="36"/>
      <c r="AR1957" s="206" t="s">
        <v>441</v>
      </c>
      <c r="AT1957" s="206" t="s">
        <v>269</v>
      </c>
      <c r="AU1957" s="206" t="s">
        <v>82</v>
      </c>
      <c r="AY1957" s="19" t="s">
        <v>267</v>
      </c>
      <c r="BE1957" s="207">
        <f t="shared" si="24"/>
        <v>0</v>
      </c>
      <c r="BF1957" s="207">
        <f t="shared" si="25"/>
        <v>0</v>
      </c>
      <c r="BG1957" s="207">
        <f t="shared" si="26"/>
        <v>0</v>
      </c>
      <c r="BH1957" s="207">
        <f t="shared" si="27"/>
        <v>0</v>
      </c>
      <c r="BI1957" s="207">
        <f t="shared" si="28"/>
        <v>0</v>
      </c>
      <c r="BJ1957" s="19" t="s">
        <v>80</v>
      </c>
      <c r="BK1957" s="207">
        <f t="shared" si="29"/>
        <v>0</v>
      </c>
      <c r="BL1957" s="19" t="s">
        <v>441</v>
      </c>
      <c r="BM1957" s="206" t="s">
        <v>2469</v>
      </c>
    </row>
    <row r="1958" spans="1:65" s="2" customFormat="1" ht="21.75" customHeight="1" x14ac:dyDescent="0.2">
      <c r="A1958" s="36"/>
      <c r="B1958" s="37"/>
      <c r="C1958" s="195" t="s">
        <v>2470</v>
      </c>
      <c r="D1958" s="195" t="s">
        <v>269</v>
      </c>
      <c r="E1958" s="196" t="s">
        <v>2096</v>
      </c>
      <c r="F1958" s="197" t="s">
        <v>2097</v>
      </c>
      <c r="G1958" s="198" t="s">
        <v>21</v>
      </c>
      <c r="H1958" s="199">
        <v>7.5670000000000002</v>
      </c>
      <c r="I1958" s="200"/>
      <c r="J1958" s="201">
        <f t="shared" si="20"/>
        <v>0</v>
      </c>
      <c r="K1958" s="197" t="s">
        <v>21</v>
      </c>
      <c r="L1958" s="41"/>
      <c r="M1958" s="202" t="s">
        <v>21</v>
      </c>
      <c r="N1958" s="203" t="s">
        <v>44</v>
      </c>
      <c r="O1958" s="66"/>
      <c r="P1958" s="204">
        <f t="shared" si="21"/>
        <v>0</v>
      </c>
      <c r="Q1958" s="204">
        <v>0</v>
      </c>
      <c r="R1958" s="204">
        <f t="shared" si="22"/>
        <v>0</v>
      </c>
      <c r="S1958" s="204">
        <v>0</v>
      </c>
      <c r="T1958" s="205">
        <f t="shared" si="23"/>
        <v>0</v>
      </c>
      <c r="U1958" s="36"/>
      <c r="V1958" s="36"/>
      <c r="W1958" s="36"/>
      <c r="X1958" s="36"/>
      <c r="Y1958" s="36"/>
      <c r="Z1958" s="36"/>
      <c r="AA1958" s="36"/>
      <c r="AB1958" s="36"/>
      <c r="AC1958" s="36"/>
      <c r="AD1958" s="36"/>
      <c r="AE1958" s="36"/>
      <c r="AR1958" s="206" t="s">
        <v>441</v>
      </c>
      <c r="AT1958" s="206" t="s">
        <v>269</v>
      </c>
      <c r="AU1958" s="206" t="s">
        <v>82</v>
      </c>
      <c r="AY1958" s="19" t="s">
        <v>267</v>
      </c>
      <c r="BE1958" s="207">
        <f t="shared" si="24"/>
        <v>0</v>
      </c>
      <c r="BF1958" s="207">
        <f t="shared" si="25"/>
        <v>0</v>
      </c>
      <c r="BG1958" s="207">
        <f t="shared" si="26"/>
        <v>0</v>
      </c>
      <c r="BH1958" s="207">
        <f t="shared" si="27"/>
        <v>0</v>
      </c>
      <c r="BI1958" s="207">
        <f t="shared" si="28"/>
        <v>0</v>
      </c>
      <c r="BJ1958" s="19" t="s">
        <v>80</v>
      </c>
      <c r="BK1958" s="207">
        <f t="shared" si="29"/>
        <v>0</v>
      </c>
      <c r="BL1958" s="19" t="s">
        <v>441</v>
      </c>
      <c r="BM1958" s="206" t="s">
        <v>2471</v>
      </c>
    </row>
    <row r="1959" spans="1:65" s="12" customFormat="1" ht="25.9" customHeight="1" x14ac:dyDescent="0.2">
      <c r="B1959" s="179"/>
      <c r="C1959" s="180"/>
      <c r="D1959" s="181" t="s">
        <v>72</v>
      </c>
      <c r="E1959" s="182" t="s">
        <v>751</v>
      </c>
      <c r="F1959" s="182" t="s">
        <v>2472</v>
      </c>
      <c r="G1959" s="180"/>
      <c r="H1959" s="180"/>
      <c r="I1959" s="183"/>
      <c r="J1959" s="184">
        <f>BK1959</f>
        <v>0</v>
      </c>
      <c r="K1959" s="180"/>
      <c r="L1959" s="185"/>
      <c r="M1959" s="186"/>
      <c r="N1959" s="187"/>
      <c r="O1959" s="187"/>
      <c r="P1959" s="188">
        <f>P1960+P1962</f>
        <v>0</v>
      </c>
      <c r="Q1959" s="187"/>
      <c r="R1959" s="188">
        <f>R1960+R1962</f>
        <v>0</v>
      </c>
      <c r="S1959" s="187"/>
      <c r="T1959" s="189">
        <f>T1960+T1962</f>
        <v>0</v>
      </c>
      <c r="AR1959" s="190" t="s">
        <v>142</v>
      </c>
      <c r="AT1959" s="191" t="s">
        <v>72</v>
      </c>
      <c r="AU1959" s="191" t="s">
        <v>73</v>
      </c>
      <c r="AY1959" s="190" t="s">
        <v>267</v>
      </c>
      <c r="BK1959" s="192">
        <f>BK1960+BK1962</f>
        <v>0</v>
      </c>
    </row>
    <row r="1960" spans="1:65" s="12" customFormat="1" ht="22.9" customHeight="1" x14ac:dyDescent="0.2">
      <c r="B1960" s="179"/>
      <c r="C1960" s="180"/>
      <c r="D1960" s="181" t="s">
        <v>72</v>
      </c>
      <c r="E1960" s="193" t="s">
        <v>2473</v>
      </c>
      <c r="F1960" s="193" t="s">
        <v>2474</v>
      </c>
      <c r="G1960" s="180"/>
      <c r="H1960" s="180"/>
      <c r="I1960" s="183"/>
      <c r="J1960" s="194">
        <f>BK1960</f>
        <v>0</v>
      </c>
      <c r="K1960" s="180"/>
      <c r="L1960" s="185"/>
      <c r="M1960" s="186"/>
      <c r="N1960" s="187"/>
      <c r="O1960" s="187"/>
      <c r="P1960" s="188">
        <f>P1961</f>
        <v>0</v>
      </c>
      <c r="Q1960" s="187"/>
      <c r="R1960" s="188">
        <f>R1961</f>
        <v>0</v>
      </c>
      <c r="S1960" s="187"/>
      <c r="T1960" s="189">
        <f>T1961</f>
        <v>0</v>
      </c>
      <c r="AR1960" s="190" t="s">
        <v>142</v>
      </c>
      <c r="AT1960" s="191" t="s">
        <v>72</v>
      </c>
      <c r="AU1960" s="191" t="s">
        <v>80</v>
      </c>
      <c r="AY1960" s="190" t="s">
        <v>267</v>
      </c>
      <c r="BK1960" s="192">
        <f>BK1961</f>
        <v>0</v>
      </c>
    </row>
    <row r="1961" spans="1:65" s="2" customFormat="1" ht="16.5" customHeight="1" x14ac:dyDescent="0.2">
      <c r="A1961" s="36"/>
      <c r="B1961" s="37"/>
      <c r="C1961" s="195" t="s">
        <v>2475</v>
      </c>
      <c r="D1961" s="195" t="s">
        <v>269</v>
      </c>
      <c r="E1961" s="196" t="s">
        <v>2476</v>
      </c>
      <c r="F1961" s="197" t="s">
        <v>2477</v>
      </c>
      <c r="G1961" s="198" t="s">
        <v>368</v>
      </c>
      <c r="H1961" s="199">
        <v>1</v>
      </c>
      <c r="I1961" s="200"/>
      <c r="J1961" s="201">
        <f>ROUND(I1961*H1961,2)</f>
        <v>0</v>
      </c>
      <c r="K1961" s="197" t="s">
        <v>21</v>
      </c>
      <c r="L1961" s="41"/>
      <c r="M1961" s="202" t="s">
        <v>21</v>
      </c>
      <c r="N1961" s="203" t="s">
        <v>44</v>
      </c>
      <c r="O1961" s="66"/>
      <c r="P1961" s="204">
        <f>O1961*H1961</f>
        <v>0</v>
      </c>
      <c r="Q1961" s="204">
        <v>0</v>
      </c>
      <c r="R1961" s="204">
        <f>Q1961*H1961</f>
        <v>0</v>
      </c>
      <c r="S1961" s="204">
        <v>0</v>
      </c>
      <c r="T1961" s="205">
        <f>S1961*H1961</f>
        <v>0</v>
      </c>
      <c r="U1961" s="36"/>
      <c r="V1961" s="36"/>
      <c r="W1961" s="36"/>
      <c r="X1961" s="36"/>
      <c r="Y1961" s="36"/>
      <c r="Z1961" s="36"/>
      <c r="AA1961" s="36"/>
      <c r="AB1961" s="36"/>
      <c r="AC1961" s="36"/>
      <c r="AD1961" s="36"/>
      <c r="AE1961" s="36"/>
      <c r="AR1961" s="206" t="s">
        <v>966</v>
      </c>
      <c r="AT1961" s="206" t="s">
        <v>269</v>
      </c>
      <c r="AU1961" s="206" t="s">
        <v>82</v>
      </c>
      <c r="AY1961" s="19" t="s">
        <v>267</v>
      </c>
      <c r="BE1961" s="207">
        <f>IF(N1961="základní",J1961,0)</f>
        <v>0</v>
      </c>
      <c r="BF1961" s="207">
        <f>IF(N1961="snížená",J1961,0)</f>
        <v>0</v>
      </c>
      <c r="BG1961" s="207">
        <f>IF(N1961="zákl. přenesená",J1961,0)</f>
        <v>0</v>
      </c>
      <c r="BH1961" s="207">
        <f>IF(N1961="sníž. přenesená",J1961,0)</f>
        <v>0</v>
      </c>
      <c r="BI1961" s="207">
        <f>IF(N1961="nulová",J1961,0)</f>
        <v>0</v>
      </c>
      <c r="BJ1961" s="19" t="s">
        <v>80</v>
      </c>
      <c r="BK1961" s="207">
        <f>ROUND(I1961*H1961,2)</f>
        <v>0</v>
      </c>
      <c r="BL1961" s="19" t="s">
        <v>966</v>
      </c>
      <c r="BM1961" s="206" t="s">
        <v>2478</v>
      </c>
    </row>
    <row r="1962" spans="1:65" s="12" customFormat="1" ht="22.9" customHeight="1" x14ac:dyDescent="0.2">
      <c r="B1962" s="179"/>
      <c r="C1962" s="180"/>
      <c r="D1962" s="181" t="s">
        <v>72</v>
      </c>
      <c r="E1962" s="193" t="s">
        <v>2479</v>
      </c>
      <c r="F1962" s="193" t="s">
        <v>2480</v>
      </c>
      <c r="G1962" s="180"/>
      <c r="H1962" s="180"/>
      <c r="I1962" s="183"/>
      <c r="J1962" s="194">
        <f>BK1962</f>
        <v>0</v>
      </c>
      <c r="K1962" s="180"/>
      <c r="L1962" s="185"/>
      <c r="M1962" s="186"/>
      <c r="N1962" s="187"/>
      <c r="O1962" s="187"/>
      <c r="P1962" s="188">
        <f>SUM(P1963:P1989)</f>
        <v>0</v>
      </c>
      <c r="Q1962" s="187"/>
      <c r="R1962" s="188">
        <f>SUM(R1963:R1989)</f>
        <v>0</v>
      </c>
      <c r="S1962" s="187"/>
      <c r="T1962" s="189">
        <f>SUM(T1963:T1989)</f>
        <v>0</v>
      </c>
      <c r="AR1962" s="190" t="s">
        <v>142</v>
      </c>
      <c r="AT1962" s="191" t="s">
        <v>72</v>
      </c>
      <c r="AU1962" s="191" t="s">
        <v>80</v>
      </c>
      <c r="AY1962" s="190" t="s">
        <v>267</v>
      </c>
      <c r="BK1962" s="192">
        <f>SUM(BK1963:BK1989)</f>
        <v>0</v>
      </c>
    </row>
    <row r="1963" spans="1:65" s="2" customFormat="1" ht="16.5" customHeight="1" x14ac:dyDescent="0.2">
      <c r="A1963" s="36"/>
      <c r="B1963" s="37"/>
      <c r="C1963" s="195" t="s">
        <v>2481</v>
      </c>
      <c r="D1963" s="195" t="s">
        <v>269</v>
      </c>
      <c r="E1963" s="196" t="s">
        <v>2482</v>
      </c>
      <c r="F1963" s="197" t="s">
        <v>2483</v>
      </c>
      <c r="G1963" s="198" t="s">
        <v>2484</v>
      </c>
      <c r="H1963" s="199">
        <v>2</v>
      </c>
      <c r="I1963" s="200"/>
      <c r="J1963" s="201">
        <f>ROUND(I1963*H1963,2)</f>
        <v>0</v>
      </c>
      <c r="K1963" s="197" t="s">
        <v>21</v>
      </c>
      <c r="L1963" s="41"/>
      <c r="M1963" s="202" t="s">
        <v>21</v>
      </c>
      <c r="N1963" s="203" t="s">
        <v>44</v>
      </c>
      <c r="O1963" s="66"/>
      <c r="P1963" s="204">
        <f>O1963*H1963</f>
        <v>0</v>
      </c>
      <c r="Q1963" s="204">
        <v>0</v>
      </c>
      <c r="R1963" s="204">
        <f>Q1963*H1963</f>
        <v>0</v>
      </c>
      <c r="S1963" s="204">
        <v>0</v>
      </c>
      <c r="T1963" s="205">
        <f>S1963*H1963</f>
        <v>0</v>
      </c>
      <c r="U1963" s="36"/>
      <c r="V1963" s="36"/>
      <c r="W1963" s="36"/>
      <c r="X1963" s="36"/>
      <c r="Y1963" s="36"/>
      <c r="Z1963" s="36"/>
      <c r="AA1963" s="36"/>
      <c r="AB1963" s="36"/>
      <c r="AC1963" s="36"/>
      <c r="AD1963" s="36"/>
      <c r="AE1963" s="36"/>
      <c r="AR1963" s="206" t="s">
        <v>966</v>
      </c>
      <c r="AT1963" s="206" t="s">
        <v>269</v>
      </c>
      <c r="AU1963" s="206" t="s">
        <v>82</v>
      </c>
      <c r="AY1963" s="19" t="s">
        <v>267</v>
      </c>
      <c r="BE1963" s="207">
        <f>IF(N1963="základní",J1963,0)</f>
        <v>0</v>
      </c>
      <c r="BF1963" s="207">
        <f>IF(N1963="snížená",J1963,0)</f>
        <v>0</v>
      </c>
      <c r="BG1963" s="207">
        <f>IF(N1963="zákl. přenesená",J1963,0)</f>
        <v>0</v>
      </c>
      <c r="BH1963" s="207">
        <f>IF(N1963="sníž. přenesená",J1963,0)</f>
        <v>0</v>
      </c>
      <c r="BI1963" s="207">
        <f>IF(N1963="nulová",J1963,0)</f>
        <v>0</v>
      </c>
      <c r="BJ1963" s="19" t="s">
        <v>80</v>
      </c>
      <c r="BK1963" s="207">
        <f>ROUND(I1963*H1963,2)</f>
        <v>0</v>
      </c>
      <c r="BL1963" s="19" t="s">
        <v>966</v>
      </c>
      <c r="BM1963" s="206" t="s">
        <v>2485</v>
      </c>
    </row>
    <row r="1964" spans="1:65" s="13" customFormat="1" ht="22.5" x14ac:dyDescent="0.2">
      <c r="B1964" s="212"/>
      <c r="C1964" s="213"/>
      <c r="D1964" s="208" t="s">
        <v>278</v>
      </c>
      <c r="E1964" s="214" t="s">
        <v>21</v>
      </c>
      <c r="F1964" s="215" t="s">
        <v>2486</v>
      </c>
      <c r="G1964" s="213"/>
      <c r="H1964" s="214" t="s">
        <v>21</v>
      </c>
      <c r="I1964" s="216"/>
      <c r="J1964" s="213"/>
      <c r="K1964" s="213"/>
      <c r="L1964" s="217"/>
      <c r="M1964" s="218"/>
      <c r="N1964" s="219"/>
      <c r="O1964" s="219"/>
      <c r="P1964" s="219"/>
      <c r="Q1964" s="219"/>
      <c r="R1964" s="219"/>
      <c r="S1964" s="219"/>
      <c r="T1964" s="220"/>
      <c r="AT1964" s="221" t="s">
        <v>278</v>
      </c>
      <c r="AU1964" s="221" t="s">
        <v>82</v>
      </c>
      <c r="AV1964" s="13" t="s">
        <v>80</v>
      </c>
      <c r="AW1964" s="13" t="s">
        <v>35</v>
      </c>
      <c r="AX1964" s="13" t="s">
        <v>73</v>
      </c>
      <c r="AY1964" s="221" t="s">
        <v>267</v>
      </c>
    </row>
    <row r="1965" spans="1:65" s="14" customFormat="1" x14ac:dyDescent="0.2">
      <c r="B1965" s="222"/>
      <c r="C1965" s="223"/>
      <c r="D1965" s="208" t="s">
        <v>278</v>
      </c>
      <c r="E1965" s="224" t="s">
        <v>21</v>
      </c>
      <c r="F1965" s="225" t="s">
        <v>82</v>
      </c>
      <c r="G1965" s="223"/>
      <c r="H1965" s="226">
        <v>2</v>
      </c>
      <c r="I1965" s="227"/>
      <c r="J1965" s="223"/>
      <c r="K1965" s="223"/>
      <c r="L1965" s="228"/>
      <c r="M1965" s="229"/>
      <c r="N1965" s="230"/>
      <c r="O1965" s="230"/>
      <c r="P1965" s="230"/>
      <c r="Q1965" s="230"/>
      <c r="R1965" s="230"/>
      <c r="S1965" s="230"/>
      <c r="T1965" s="231"/>
      <c r="AT1965" s="232" t="s">
        <v>278</v>
      </c>
      <c r="AU1965" s="232" t="s">
        <v>82</v>
      </c>
      <c r="AV1965" s="14" t="s">
        <v>82</v>
      </c>
      <c r="AW1965" s="14" t="s">
        <v>35</v>
      </c>
      <c r="AX1965" s="14" t="s">
        <v>80</v>
      </c>
      <c r="AY1965" s="232" t="s">
        <v>267</v>
      </c>
    </row>
    <row r="1966" spans="1:65" s="2" customFormat="1" ht="16.5" customHeight="1" x14ac:dyDescent="0.2">
      <c r="A1966" s="36"/>
      <c r="B1966" s="37"/>
      <c r="C1966" s="195" t="s">
        <v>2487</v>
      </c>
      <c r="D1966" s="195" t="s">
        <v>269</v>
      </c>
      <c r="E1966" s="196" t="s">
        <v>2488</v>
      </c>
      <c r="F1966" s="197" t="s">
        <v>2489</v>
      </c>
      <c r="G1966" s="198" t="s">
        <v>2484</v>
      </c>
      <c r="H1966" s="199">
        <v>2</v>
      </c>
      <c r="I1966" s="200"/>
      <c r="J1966" s="201">
        <f t="shared" ref="J1966:J1989" si="30">ROUND(I1966*H1966,2)</f>
        <v>0</v>
      </c>
      <c r="K1966" s="197" t="s">
        <v>21</v>
      </c>
      <c r="L1966" s="41"/>
      <c r="M1966" s="202" t="s">
        <v>21</v>
      </c>
      <c r="N1966" s="203" t="s">
        <v>44</v>
      </c>
      <c r="O1966" s="66"/>
      <c r="P1966" s="204">
        <f t="shared" ref="P1966:P1989" si="31">O1966*H1966</f>
        <v>0</v>
      </c>
      <c r="Q1966" s="204">
        <v>0</v>
      </c>
      <c r="R1966" s="204">
        <f t="shared" ref="R1966:R1989" si="32">Q1966*H1966</f>
        <v>0</v>
      </c>
      <c r="S1966" s="204">
        <v>0</v>
      </c>
      <c r="T1966" s="205">
        <f t="shared" ref="T1966:T1989" si="33">S1966*H1966</f>
        <v>0</v>
      </c>
      <c r="U1966" s="36"/>
      <c r="V1966" s="36"/>
      <c r="W1966" s="36"/>
      <c r="X1966" s="36"/>
      <c r="Y1966" s="36"/>
      <c r="Z1966" s="36"/>
      <c r="AA1966" s="36"/>
      <c r="AB1966" s="36"/>
      <c r="AC1966" s="36"/>
      <c r="AD1966" s="36"/>
      <c r="AE1966" s="36"/>
      <c r="AR1966" s="206" t="s">
        <v>966</v>
      </c>
      <c r="AT1966" s="206" t="s">
        <v>269</v>
      </c>
      <c r="AU1966" s="206" t="s">
        <v>82</v>
      </c>
      <c r="AY1966" s="19" t="s">
        <v>267</v>
      </c>
      <c r="BE1966" s="207">
        <f t="shared" ref="BE1966:BE1989" si="34">IF(N1966="základní",J1966,0)</f>
        <v>0</v>
      </c>
      <c r="BF1966" s="207">
        <f t="shared" ref="BF1966:BF1989" si="35">IF(N1966="snížená",J1966,0)</f>
        <v>0</v>
      </c>
      <c r="BG1966" s="207">
        <f t="shared" ref="BG1966:BG1989" si="36">IF(N1966="zákl. přenesená",J1966,0)</f>
        <v>0</v>
      </c>
      <c r="BH1966" s="207">
        <f t="shared" ref="BH1966:BH1989" si="37">IF(N1966="sníž. přenesená",J1966,0)</f>
        <v>0</v>
      </c>
      <c r="BI1966" s="207">
        <f t="shared" ref="BI1966:BI1989" si="38">IF(N1966="nulová",J1966,0)</f>
        <v>0</v>
      </c>
      <c r="BJ1966" s="19" t="s">
        <v>80</v>
      </c>
      <c r="BK1966" s="207">
        <f t="shared" ref="BK1966:BK1989" si="39">ROUND(I1966*H1966,2)</f>
        <v>0</v>
      </c>
      <c r="BL1966" s="19" t="s">
        <v>966</v>
      </c>
      <c r="BM1966" s="206" t="s">
        <v>2490</v>
      </c>
    </row>
    <row r="1967" spans="1:65" s="2" customFormat="1" ht="16.5" customHeight="1" x14ac:dyDescent="0.2">
      <c r="A1967" s="36"/>
      <c r="B1967" s="37"/>
      <c r="C1967" s="195" t="s">
        <v>2491</v>
      </c>
      <c r="D1967" s="195" t="s">
        <v>269</v>
      </c>
      <c r="E1967" s="196" t="s">
        <v>2492</v>
      </c>
      <c r="F1967" s="197" t="s">
        <v>2493</v>
      </c>
      <c r="G1967" s="198" t="s">
        <v>2484</v>
      </c>
      <c r="H1967" s="199">
        <v>16</v>
      </c>
      <c r="I1967" s="200"/>
      <c r="J1967" s="201">
        <f t="shared" si="30"/>
        <v>0</v>
      </c>
      <c r="K1967" s="197" t="s">
        <v>21</v>
      </c>
      <c r="L1967" s="41"/>
      <c r="M1967" s="202" t="s">
        <v>21</v>
      </c>
      <c r="N1967" s="203" t="s">
        <v>44</v>
      </c>
      <c r="O1967" s="66"/>
      <c r="P1967" s="204">
        <f t="shared" si="31"/>
        <v>0</v>
      </c>
      <c r="Q1967" s="204">
        <v>0</v>
      </c>
      <c r="R1967" s="204">
        <f t="shared" si="32"/>
        <v>0</v>
      </c>
      <c r="S1967" s="204">
        <v>0</v>
      </c>
      <c r="T1967" s="205">
        <f t="shared" si="33"/>
        <v>0</v>
      </c>
      <c r="U1967" s="36"/>
      <c r="V1967" s="36"/>
      <c r="W1967" s="36"/>
      <c r="X1967" s="36"/>
      <c r="Y1967" s="36"/>
      <c r="Z1967" s="36"/>
      <c r="AA1967" s="36"/>
      <c r="AB1967" s="36"/>
      <c r="AC1967" s="36"/>
      <c r="AD1967" s="36"/>
      <c r="AE1967" s="36"/>
      <c r="AR1967" s="206" t="s">
        <v>966</v>
      </c>
      <c r="AT1967" s="206" t="s">
        <v>269</v>
      </c>
      <c r="AU1967" s="206" t="s">
        <v>82</v>
      </c>
      <c r="AY1967" s="19" t="s">
        <v>267</v>
      </c>
      <c r="BE1967" s="207">
        <f t="shared" si="34"/>
        <v>0</v>
      </c>
      <c r="BF1967" s="207">
        <f t="shared" si="35"/>
        <v>0</v>
      </c>
      <c r="BG1967" s="207">
        <f t="shared" si="36"/>
        <v>0</v>
      </c>
      <c r="BH1967" s="207">
        <f t="shared" si="37"/>
        <v>0</v>
      </c>
      <c r="BI1967" s="207">
        <f t="shared" si="38"/>
        <v>0</v>
      </c>
      <c r="BJ1967" s="19" t="s">
        <v>80</v>
      </c>
      <c r="BK1967" s="207">
        <f t="shared" si="39"/>
        <v>0</v>
      </c>
      <c r="BL1967" s="19" t="s">
        <v>966</v>
      </c>
      <c r="BM1967" s="206" t="s">
        <v>2494</v>
      </c>
    </row>
    <row r="1968" spans="1:65" s="2" customFormat="1" ht="16.5" customHeight="1" x14ac:dyDescent="0.2">
      <c r="A1968" s="36"/>
      <c r="B1968" s="37"/>
      <c r="C1968" s="195" t="s">
        <v>2495</v>
      </c>
      <c r="D1968" s="195" t="s">
        <v>269</v>
      </c>
      <c r="E1968" s="196" t="s">
        <v>2496</v>
      </c>
      <c r="F1968" s="197" t="s">
        <v>2497</v>
      </c>
      <c r="G1968" s="198" t="s">
        <v>2460</v>
      </c>
      <c r="H1968" s="199">
        <v>2</v>
      </c>
      <c r="I1968" s="200"/>
      <c r="J1968" s="201">
        <f t="shared" si="30"/>
        <v>0</v>
      </c>
      <c r="K1968" s="197" t="s">
        <v>21</v>
      </c>
      <c r="L1968" s="41"/>
      <c r="M1968" s="202" t="s">
        <v>21</v>
      </c>
      <c r="N1968" s="203" t="s">
        <v>44</v>
      </c>
      <c r="O1968" s="66"/>
      <c r="P1968" s="204">
        <f t="shared" si="31"/>
        <v>0</v>
      </c>
      <c r="Q1968" s="204">
        <v>0</v>
      </c>
      <c r="R1968" s="204">
        <f t="shared" si="32"/>
        <v>0</v>
      </c>
      <c r="S1968" s="204">
        <v>0</v>
      </c>
      <c r="T1968" s="205">
        <f t="shared" si="33"/>
        <v>0</v>
      </c>
      <c r="U1968" s="36"/>
      <c r="V1968" s="36"/>
      <c r="W1968" s="36"/>
      <c r="X1968" s="36"/>
      <c r="Y1968" s="36"/>
      <c r="Z1968" s="36"/>
      <c r="AA1968" s="36"/>
      <c r="AB1968" s="36"/>
      <c r="AC1968" s="36"/>
      <c r="AD1968" s="36"/>
      <c r="AE1968" s="36"/>
      <c r="AR1968" s="206" t="s">
        <v>966</v>
      </c>
      <c r="AT1968" s="206" t="s">
        <v>269</v>
      </c>
      <c r="AU1968" s="206" t="s">
        <v>82</v>
      </c>
      <c r="AY1968" s="19" t="s">
        <v>267</v>
      </c>
      <c r="BE1968" s="207">
        <f t="shared" si="34"/>
        <v>0</v>
      </c>
      <c r="BF1968" s="207">
        <f t="shared" si="35"/>
        <v>0</v>
      </c>
      <c r="BG1968" s="207">
        <f t="shared" si="36"/>
        <v>0</v>
      </c>
      <c r="BH1968" s="207">
        <f t="shared" si="37"/>
        <v>0</v>
      </c>
      <c r="BI1968" s="207">
        <f t="shared" si="38"/>
        <v>0</v>
      </c>
      <c r="BJ1968" s="19" t="s">
        <v>80</v>
      </c>
      <c r="BK1968" s="207">
        <f t="shared" si="39"/>
        <v>0</v>
      </c>
      <c r="BL1968" s="19" t="s">
        <v>966</v>
      </c>
      <c r="BM1968" s="206" t="s">
        <v>2498</v>
      </c>
    </row>
    <row r="1969" spans="1:65" s="2" customFormat="1" ht="16.5" customHeight="1" x14ac:dyDescent="0.2">
      <c r="A1969" s="36"/>
      <c r="B1969" s="37"/>
      <c r="C1969" s="195" t="s">
        <v>2499</v>
      </c>
      <c r="D1969" s="195" t="s">
        <v>269</v>
      </c>
      <c r="E1969" s="196" t="s">
        <v>2500</v>
      </c>
      <c r="F1969" s="197" t="s">
        <v>2501</v>
      </c>
      <c r="G1969" s="198" t="s">
        <v>2484</v>
      </c>
      <c r="H1969" s="199">
        <v>1</v>
      </c>
      <c r="I1969" s="200"/>
      <c r="J1969" s="201">
        <f t="shared" si="30"/>
        <v>0</v>
      </c>
      <c r="K1969" s="197" t="s">
        <v>21</v>
      </c>
      <c r="L1969" s="41"/>
      <c r="M1969" s="202" t="s">
        <v>21</v>
      </c>
      <c r="N1969" s="203" t="s">
        <v>44</v>
      </c>
      <c r="O1969" s="66"/>
      <c r="P1969" s="204">
        <f t="shared" si="31"/>
        <v>0</v>
      </c>
      <c r="Q1969" s="204">
        <v>0</v>
      </c>
      <c r="R1969" s="204">
        <f t="shared" si="32"/>
        <v>0</v>
      </c>
      <c r="S1969" s="204">
        <v>0</v>
      </c>
      <c r="T1969" s="205">
        <f t="shared" si="33"/>
        <v>0</v>
      </c>
      <c r="U1969" s="36"/>
      <c r="V1969" s="36"/>
      <c r="W1969" s="36"/>
      <c r="X1969" s="36"/>
      <c r="Y1969" s="36"/>
      <c r="Z1969" s="36"/>
      <c r="AA1969" s="36"/>
      <c r="AB1969" s="36"/>
      <c r="AC1969" s="36"/>
      <c r="AD1969" s="36"/>
      <c r="AE1969" s="36"/>
      <c r="AR1969" s="206" t="s">
        <v>966</v>
      </c>
      <c r="AT1969" s="206" t="s">
        <v>269</v>
      </c>
      <c r="AU1969" s="206" t="s">
        <v>82</v>
      </c>
      <c r="AY1969" s="19" t="s">
        <v>267</v>
      </c>
      <c r="BE1969" s="207">
        <f t="shared" si="34"/>
        <v>0</v>
      </c>
      <c r="BF1969" s="207">
        <f t="shared" si="35"/>
        <v>0</v>
      </c>
      <c r="BG1969" s="207">
        <f t="shared" si="36"/>
        <v>0</v>
      </c>
      <c r="BH1969" s="207">
        <f t="shared" si="37"/>
        <v>0</v>
      </c>
      <c r="BI1969" s="207">
        <f t="shared" si="38"/>
        <v>0</v>
      </c>
      <c r="BJ1969" s="19" t="s">
        <v>80</v>
      </c>
      <c r="BK1969" s="207">
        <f t="shared" si="39"/>
        <v>0</v>
      </c>
      <c r="BL1969" s="19" t="s">
        <v>966</v>
      </c>
      <c r="BM1969" s="206" t="s">
        <v>2502</v>
      </c>
    </row>
    <row r="1970" spans="1:65" s="2" customFormat="1" ht="16.5" customHeight="1" x14ac:dyDescent="0.2">
      <c r="A1970" s="36"/>
      <c r="B1970" s="37"/>
      <c r="C1970" s="195" t="s">
        <v>2503</v>
      </c>
      <c r="D1970" s="195" t="s">
        <v>269</v>
      </c>
      <c r="E1970" s="196" t="s">
        <v>2504</v>
      </c>
      <c r="F1970" s="197" t="s">
        <v>2505</v>
      </c>
      <c r="G1970" s="198" t="s">
        <v>2484</v>
      </c>
      <c r="H1970" s="199">
        <v>2</v>
      </c>
      <c r="I1970" s="200"/>
      <c r="J1970" s="201">
        <f t="shared" si="30"/>
        <v>0</v>
      </c>
      <c r="K1970" s="197" t="s">
        <v>21</v>
      </c>
      <c r="L1970" s="41"/>
      <c r="M1970" s="202" t="s">
        <v>21</v>
      </c>
      <c r="N1970" s="203" t="s">
        <v>44</v>
      </c>
      <c r="O1970" s="66"/>
      <c r="P1970" s="204">
        <f t="shared" si="31"/>
        <v>0</v>
      </c>
      <c r="Q1970" s="204">
        <v>0</v>
      </c>
      <c r="R1970" s="204">
        <f t="shared" si="32"/>
        <v>0</v>
      </c>
      <c r="S1970" s="204">
        <v>0</v>
      </c>
      <c r="T1970" s="205">
        <f t="shared" si="33"/>
        <v>0</v>
      </c>
      <c r="U1970" s="36"/>
      <c r="V1970" s="36"/>
      <c r="W1970" s="36"/>
      <c r="X1970" s="36"/>
      <c r="Y1970" s="36"/>
      <c r="Z1970" s="36"/>
      <c r="AA1970" s="36"/>
      <c r="AB1970" s="36"/>
      <c r="AC1970" s="36"/>
      <c r="AD1970" s="36"/>
      <c r="AE1970" s="36"/>
      <c r="AR1970" s="206" t="s">
        <v>966</v>
      </c>
      <c r="AT1970" s="206" t="s">
        <v>269</v>
      </c>
      <c r="AU1970" s="206" t="s">
        <v>82</v>
      </c>
      <c r="AY1970" s="19" t="s">
        <v>267</v>
      </c>
      <c r="BE1970" s="207">
        <f t="shared" si="34"/>
        <v>0</v>
      </c>
      <c r="BF1970" s="207">
        <f t="shared" si="35"/>
        <v>0</v>
      </c>
      <c r="BG1970" s="207">
        <f t="shared" si="36"/>
        <v>0</v>
      </c>
      <c r="BH1970" s="207">
        <f t="shared" si="37"/>
        <v>0</v>
      </c>
      <c r="BI1970" s="207">
        <f t="shared" si="38"/>
        <v>0</v>
      </c>
      <c r="BJ1970" s="19" t="s">
        <v>80</v>
      </c>
      <c r="BK1970" s="207">
        <f t="shared" si="39"/>
        <v>0</v>
      </c>
      <c r="BL1970" s="19" t="s">
        <v>966</v>
      </c>
      <c r="BM1970" s="206" t="s">
        <v>2506</v>
      </c>
    </row>
    <row r="1971" spans="1:65" s="2" customFormat="1" ht="16.5" customHeight="1" x14ac:dyDescent="0.2">
      <c r="A1971" s="36"/>
      <c r="B1971" s="37"/>
      <c r="C1971" s="195" t="s">
        <v>2507</v>
      </c>
      <c r="D1971" s="195" t="s">
        <v>269</v>
      </c>
      <c r="E1971" s="196" t="s">
        <v>2508</v>
      </c>
      <c r="F1971" s="197" t="s">
        <v>2509</v>
      </c>
      <c r="G1971" s="198" t="s">
        <v>2484</v>
      </c>
      <c r="H1971" s="199">
        <v>32</v>
      </c>
      <c r="I1971" s="200"/>
      <c r="J1971" s="201">
        <f t="shared" si="30"/>
        <v>0</v>
      </c>
      <c r="K1971" s="197" t="s">
        <v>21</v>
      </c>
      <c r="L1971" s="41"/>
      <c r="M1971" s="202" t="s">
        <v>21</v>
      </c>
      <c r="N1971" s="203" t="s">
        <v>44</v>
      </c>
      <c r="O1971" s="66"/>
      <c r="P1971" s="204">
        <f t="shared" si="31"/>
        <v>0</v>
      </c>
      <c r="Q1971" s="204">
        <v>0</v>
      </c>
      <c r="R1971" s="204">
        <f t="shared" si="32"/>
        <v>0</v>
      </c>
      <c r="S1971" s="204">
        <v>0</v>
      </c>
      <c r="T1971" s="205">
        <f t="shared" si="33"/>
        <v>0</v>
      </c>
      <c r="U1971" s="36"/>
      <c r="V1971" s="36"/>
      <c r="W1971" s="36"/>
      <c r="X1971" s="36"/>
      <c r="Y1971" s="36"/>
      <c r="Z1971" s="36"/>
      <c r="AA1971" s="36"/>
      <c r="AB1971" s="36"/>
      <c r="AC1971" s="36"/>
      <c r="AD1971" s="36"/>
      <c r="AE1971" s="36"/>
      <c r="AR1971" s="206" t="s">
        <v>966</v>
      </c>
      <c r="AT1971" s="206" t="s">
        <v>269</v>
      </c>
      <c r="AU1971" s="206" t="s">
        <v>82</v>
      </c>
      <c r="AY1971" s="19" t="s">
        <v>267</v>
      </c>
      <c r="BE1971" s="207">
        <f t="shared" si="34"/>
        <v>0</v>
      </c>
      <c r="BF1971" s="207">
        <f t="shared" si="35"/>
        <v>0</v>
      </c>
      <c r="BG1971" s="207">
        <f t="shared" si="36"/>
        <v>0</v>
      </c>
      <c r="BH1971" s="207">
        <f t="shared" si="37"/>
        <v>0</v>
      </c>
      <c r="BI1971" s="207">
        <f t="shared" si="38"/>
        <v>0</v>
      </c>
      <c r="BJ1971" s="19" t="s">
        <v>80</v>
      </c>
      <c r="BK1971" s="207">
        <f t="shared" si="39"/>
        <v>0</v>
      </c>
      <c r="BL1971" s="19" t="s">
        <v>966</v>
      </c>
      <c r="BM1971" s="206" t="s">
        <v>2510</v>
      </c>
    </row>
    <row r="1972" spans="1:65" s="2" customFormat="1" ht="16.5" customHeight="1" x14ac:dyDescent="0.2">
      <c r="A1972" s="36"/>
      <c r="B1972" s="37"/>
      <c r="C1972" s="195" t="s">
        <v>2511</v>
      </c>
      <c r="D1972" s="195" t="s">
        <v>269</v>
      </c>
      <c r="E1972" s="196" t="s">
        <v>2512</v>
      </c>
      <c r="F1972" s="197" t="s">
        <v>2513</v>
      </c>
      <c r="G1972" s="198" t="s">
        <v>2484</v>
      </c>
      <c r="H1972" s="199">
        <v>1</v>
      </c>
      <c r="I1972" s="200"/>
      <c r="J1972" s="201">
        <f t="shared" si="30"/>
        <v>0</v>
      </c>
      <c r="K1972" s="197" t="s">
        <v>21</v>
      </c>
      <c r="L1972" s="41"/>
      <c r="M1972" s="202" t="s">
        <v>21</v>
      </c>
      <c r="N1972" s="203" t="s">
        <v>44</v>
      </c>
      <c r="O1972" s="66"/>
      <c r="P1972" s="204">
        <f t="shared" si="31"/>
        <v>0</v>
      </c>
      <c r="Q1972" s="204">
        <v>0</v>
      </c>
      <c r="R1972" s="204">
        <f t="shared" si="32"/>
        <v>0</v>
      </c>
      <c r="S1972" s="204">
        <v>0</v>
      </c>
      <c r="T1972" s="205">
        <f t="shared" si="33"/>
        <v>0</v>
      </c>
      <c r="U1972" s="36"/>
      <c r="V1972" s="36"/>
      <c r="W1972" s="36"/>
      <c r="X1972" s="36"/>
      <c r="Y1972" s="36"/>
      <c r="Z1972" s="36"/>
      <c r="AA1972" s="36"/>
      <c r="AB1972" s="36"/>
      <c r="AC1972" s="36"/>
      <c r="AD1972" s="36"/>
      <c r="AE1972" s="36"/>
      <c r="AR1972" s="206" t="s">
        <v>966</v>
      </c>
      <c r="AT1972" s="206" t="s">
        <v>269</v>
      </c>
      <c r="AU1972" s="206" t="s">
        <v>82</v>
      </c>
      <c r="AY1972" s="19" t="s">
        <v>267</v>
      </c>
      <c r="BE1972" s="207">
        <f t="shared" si="34"/>
        <v>0</v>
      </c>
      <c r="BF1972" s="207">
        <f t="shared" si="35"/>
        <v>0</v>
      </c>
      <c r="BG1972" s="207">
        <f t="shared" si="36"/>
        <v>0</v>
      </c>
      <c r="BH1972" s="207">
        <f t="shared" si="37"/>
        <v>0</v>
      </c>
      <c r="BI1972" s="207">
        <f t="shared" si="38"/>
        <v>0</v>
      </c>
      <c r="BJ1972" s="19" t="s">
        <v>80</v>
      </c>
      <c r="BK1972" s="207">
        <f t="shared" si="39"/>
        <v>0</v>
      </c>
      <c r="BL1972" s="19" t="s">
        <v>966</v>
      </c>
      <c r="BM1972" s="206" t="s">
        <v>2514</v>
      </c>
    </row>
    <row r="1973" spans="1:65" s="2" customFormat="1" ht="16.5" customHeight="1" x14ac:dyDescent="0.2">
      <c r="A1973" s="36"/>
      <c r="B1973" s="37"/>
      <c r="C1973" s="195" t="s">
        <v>2515</v>
      </c>
      <c r="D1973" s="195" t="s">
        <v>269</v>
      </c>
      <c r="E1973" s="196" t="s">
        <v>2516</v>
      </c>
      <c r="F1973" s="197" t="s">
        <v>2517</v>
      </c>
      <c r="G1973" s="198" t="s">
        <v>2484</v>
      </c>
      <c r="H1973" s="199">
        <v>1</v>
      </c>
      <c r="I1973" s="200"/>
      <c r="J1973" s="201">
        <f t="shared" si="30"/>
        <v>0</v>
      </c>
      <c r="K1973" s="197" t="s">
        <v>21</v>
      </c>
      <c r="L1973" s="41"/>
      <c r="M1973" s="202" t="s">
        <v>21</v>
      </c>
      <c r="N1973" s="203" t="s">
        <v>44</v>
      </c>
      <c r="O1973" s="66"/>
      <c r="P1973" s="204">
        <f t="shared" si="31"/>
        <v>0</v>
      </c>
      <c r="Q1973" s="204">
        <v>0</v>
      </c>
      <c r="R1973" s="204">
        <f t="shared" si="32"/>
        <v>0</v>
      </c>
      <c r="S1973" s="204">
        <v>0</v>
      </c>
      <c r="T1973" s="205">
        <f t="shared" si="33"/>
        <v>0</v>
      </c>
      <c r="U1973" s="36"/>
      <c r="V1973" s="36"/>
      <c r="W1973" s="36"/>
      <c r="X1973" s="36"/>
      <c r="Y1973" s="36"/>
      <c r="Z1973" s="36"/>
      <c r="AA1973" s="36"/>
      <c r="AB1973" s="36"/>
      <c r="AC1973" s="36"/>
      <c r="AD1973" s="36"/>
      <c r="AE1973" s="36"/>
      <c r="AR1973" s="206" t="s">
        <v>966</v>
      </c>
      <c r="AT1973" s="206" t="s">
        <v>269</v>
      </c>
      <c r="AU1973" s="206" t="s">
        <v>82</v>
      </c>
      <c r="AY1973" s="19" t="s">
        <v>267</v>
      </c>
      <c r="BE1973" s="207">
        <f t="shared" si="34"/>
        <v>0</v>
      </c>
      <c r="BF1973" s="207">
        <f t="shared" si="35"/>
        <v>0</v>
      </c>
      <c r="BG1973" s="207">
        <f t="shared" si="36"/>
        <v>0</v>
      </c>
      <c r="BH1973" s="207">
        <f t="shared" si="37"/>
        <v>0</v>
      </c>
      <c r="BI1973" s="207">
        <f t="shared" si="38"/>
        <v>0</v>
      </c>
      <c r="BJ1973" s="19" t="s">
        <v>80</v>
      </c>
      <c r="BK1973" s="207">
        <f t="shared" si="39"/>
        <v>0</v>
      </c>
      <c r="BL1973" s="19" t="s">
        <v>966</v>
      </c>
      <c r="BM1973" s="206" t="s">
        <v>2518</v>
      </c>
    </row>
    <row r="1974" spans="1:65" s="2" customFormat="1" ht="16.5" customHeight="1" x14ac:dyDescent="0.2">
      <c r="A1974" s="36"/>
      <c r="B1974" s="37"/>
      <c r="C1974" s="195" t="s">
        <v>2519</v>
      </c>
      <c r="D1974" s="195" t="s">
        <v>269</v>
      </c>
      <c r="E1974" s="196" t="s">
        <v>2520</v>
      </c>
      <c r="F1974" s="197" t="s">
        <v>2521</v>
      </c>
      <c r="G1974" s="198" t="s">
        <v>2484</v>
      </c>
      <c r="H1974" s="199">
        <v>2</v>
      </c>
      <c r="I1974" s="200"/>
      <c r="J1974" s="201">
        <f t="shared" si="30"/>
        <v>0</v>
      </c>
      <c r="K1974" s="197" t="s">
        <v>21</v>
      </c>
      <c r="L1974" s="41"/>
      <c r="M1974" s="202" t="s">
        <v>21</v>
      </c>
      <c r="N1974" s="203" t="s">
        <v>44</v>
      </c>
      <c r="O1974" s="66"/>
      <c r="P1974" s="204">
        <f t="shared" si="31"/>
        <v>0</v>
      </c>
      <c r="Q1974" s="204">
        <v>0</v>
      </c>
      <c r="R1974" s="204">
        <f t="shared" si="32"/>
        <v>0</v>
      </c>
      <c r="S1974" s="204">
        <v>0</v>
      </c>
      <c r="T1974" s="205">
        <f t="shared" si="33"/>
        <v>0</v>
      </c>
      <c r="U1974" s="36"/>
      <c r="V1974" s="36"/>
      <c r="W1974" s="36"/>
      <c r="X1974" s="36"/>
      <c r="Y1974" s="36"/>
      <c r="Z1974" s="36"/>
      <c r="AA1974" s="36"/>
      <c r="AB1974" s="36"/>
      <c r="AC1974" s="36"/>
      <c r="AD1974" s="36"/>
      <c r="AE1974" s="36"/>
      <c r="AR1974" s="206" t="s">
        <v>966</v>
      </c>
      <c r="AT1974" s="206" t="s">
        <v>269</v>
      </c>
      <c r="AU1974" s="206" t="s">
        <v>82</v>
      </c>
      <c r="AY1974" s="19" t="s">
        <v>267</v>
      </c>
      <c r="BE1974" s="207">
        <f t="shared" si="34"/>
        <v>0</v>
      </c>
      <c r="BF1974" s="207">
        <f t="shared" si="35"/>
        <v>0</v>
      </c>
      <c r="BG1974" s="207">
        <f t="shared" si="36"/>
        <v>0</v>
      </c>
      <c r="BH1974" s="207">
        <f t="shared" si="37"/>
        <v>0</v>
      </c>
      <c r="BI1974" s="207">
        <f t="shared" si="38"/>
        <v>0</v>
      </c>
      <c r="BJ1974" s="19" t="s">
        <v>80</v>
      </c>
      <c r="BK1974" s="207">
        <f t="shared" si="39"/>
        <v>0</v>
      </c>
      <c r="BL1974" s="19" t="s">
        <v>966</v>
      </c>
      <c r="BM1974" s="206" t="s">
        <v>2522</v>
      </c>
    </row>
    <row r="1975" spans="1:65" s="2" customFormat="1" ht="16.5" customHeight="1" x14ac:dyDescent="0.2">
      <c r="A1975" s="36"/>
      <c r="B1975" s="37"/>
      <c r="C1975" s="195" t="s">
        <v>2523</v>
      </c>
      <c r="D1975" s="195" t="s">
        <v>269</v>
      </c>
      <c r="E1975" s="196" t="s">
        <v>2524</v>
      </c>
      <c r="F1975" s="197" t="s">
        <v>2525</v>
      </c>
      <c r="G1975" s="198" t="s">
        <v>2484</v>
      </c>
      <c r="H1975" s="199">
        <v>1</v>
      </c>
      <c r="I1975" s="200"/>
      <c r="J1975" s="201">
        <f t="shared" si="30"/>
        <v>0</v>
      </c>
      <c r="K1975" s="197" t="s">
        <v>21</v>
      </c>
      <c r="L1975" s="41"/>
      <c r="M1975" s="202" t="s">
        <v>21</v>
      </c>
      <c r="N1975" s="203" t="s">
        <v>44</v>
      </c>
      <c r="O1975" s="66"/>
      <c r="P1975" s="204">
        <f t="shared" si="31"/>
        <v>0</v>
      </c>
      <c r="Q1975" s="204">
        <v>0</v>
      </c>
      <c r="R1975" s="204">
        <f t="shared" si="32"/>
        <v>0</v>
      </c>
      <c r="S1975" s="204">
        <v>0</v>
      </c>
      <c r="T1975" s="205">
        <f t="shared" si="33"/>
        <v>0</v>
      </c>
      <c r="U1975" s="36"/>
      <c r="V1975" s="36"/>
      <c r="W1975" s="36"/>
      <c r="X1975" s="36"/>
      <c r="Y1975" s="36"/>
      <c r="Z1975" s="36"/>
      <c r="AA1975" s="36"/>
      <c r="AB1975" s="36"/>
      <c r="AC1975" s="36"/>
      <c r="AD1975" s="36"/>
      <c r="AE1975" s="36"/>
      <c r="AR1975" s="206" t="s">
        <v>966</v>
      </c>
      <c r="AT1975" s="206" t="s">
        <v>269</v>
      </c>
      <c r="AU1975" s="206" t="s">
        <v>82</v>
      </c>
      <c r="AY1975" s="19" t="s">
        <v>267</v>
      </c>
      <c r="BE1975" s="207">
        <f t="shared" si="34"/>
        <v>0</v>
      </c>
      <c r="BF1975" s="207">
        <f t="shared" si="35"/>
        <v>0</v>
      </c>
      <c r="BG1975" s="207">
        <f t="shared" si="36"/>
        <v>0</v>
      </c>
      <c r="BH1975" s="207">
        <f t="shared" si="37"/>
        <v>0</v>
      </c>
      <c r="BI1975" s="207">
        <f t="shared" si="38"/>
        <v>0</v>
      </c>
      <c r="BJ1975" s="19" t="s">
        <v>80</v>
      </c>
      <c r="BK1975" s="207">
        <f t="shared" si="39"/>
        <v>0</v>
      </c>
      <c r="BL1975" s="19" t="s">
        <v>966</v>
      </c>
      <c r="BM1975" s="206" t="s">
        <v>2526</v>
      </c>
    </row>
    <row r="1976" spans="1:65" s="2" customFormat="1" ht="16.5" customHeight="1" x14ac:dyDescent="0.2">
      <c r="A1976" s="36"/>
      <c r="B1976" s="37"/>
      <c r="C1976" s="195" t="s">
        <v>2527</v>
      </c>
      <c r="D1976" s="195" t="s">
        <v>269</v>
      </c>
      <c r="E1976" s="196" t="s">
        <v>2528</v>
      </c>
      <c r="F1976" s="197" t="s">
        <v>2529</v>
      </c>
      <c r="G1976" s="198" t="s">
        <v>2484</v>
      </c>
      <c r="H1976" s="199">
        <v>1</v>
      </c>
      <c r="I1976" s="200"/>
      <c r="J1976" s="201">
        <f t="shared" si="30"/>
        <v>0</v>
      </c>
      <c r="K1976" s="197" t="s">
        <v>21</v>
      </c>
      <c r="L1976" s="41"/>
      <c r="M1976" s="202" t="s">
        <v>21</v>
      </c>
      <c r="N1976" s="203" t="s">
        <v>44</v>
      </c>
      <c r="O1976" s="66"/>
      <c r="P1976" s="204">
        <f t="shared" si="31"/>
        <v>0</v>
      </c>
      <c r="Q1976" s="204">
        <v>0</v>
      </c>
      <c r="R1976" s="204">
        <f t="shared" si="32"/>
        <v>0</v>
      </c>
      <c r="S1976" s="204">
        <v>0</v>
      </c>
      <c r="T1976" s="205">
        <f t="shared" si="33"/>
        <v>0</v>
      </c>
      <c r="U1976" s="36"/>
      <c r="V1976" s="36"/>
      <c r="W1976" s="36"/>
      <c r="X1976" s="36"/>
      <c r="Y1976" s="36"/>
      <c r="Z1976" s="36"/>
      <c r="AA1976" s="36"/>
      <c r="AB1976" s="36"/>
      <c r="AC1976" s="36"/>
      <c r="AD1976" s="36"/>
      <c r="AE1976" s="36"/>
      <c r="AR1976" s="206" t="s">
        <v>966</v>
      </c>
      <c r="AT1976" s="206" t="s">
        <v>269</v>
      </c>
      <c r="AU1976" s="206" t="s">
        <v>82</v>
      </c>
      <c r="AY1976" s="19" t="s">
        <v>267</v>
      </c>
      <c r="BE1976" s="207">
        <f t="shared" si="34"/>
        <v>0</v>
      </c>
      <c r="BF1976" s="207">
        <f t="shared" si="35"/>
        <v>0</v>
      </c>
      <c r="BG1976" s="207">
        <f t="shared" si="36"/>
        <v>0</v>
      </c>
      <c r="BH1976" s="207">
        <f t="shared" si="37"/>
        <v>0</v>
      </c>
      <c r="BI1976" s="207">
        <f t="shared" si="38"/>
        <v>0</v>
      </c>
      <c r="BJ1976" s="19" t="s">
        <v>80</v>
      </c>
      <c r="BK1976" s="207">
        <f t="shared" si="39"/>
        <v>0</v>
      </c>
      <c r="BL1976" s="19" t="s">
        <v>966</v>
      </c>
      <c r="BM1976" s="206" t="s">
        <v>2530</v>
      </c>
    </row>
    <row r="1977" spans="1:65" s="2" customFormat="1" ht="16.5" customHeight="1" x14ac:dyDescent="0.2">
      <c r="A1977" s="36"/>
      <c r="B1977" s="37"/>
      <c r="C1977" s="195" t="s">
        <v>2531</v>
      </c>
      <c r="D1977" s="195" t="s">
        <v>269</v>
      </c>
      <c r="E1977" s="196" t="s">
        <v>2532</v>
      </c>
      <c r="F1977" s="197" t="s">
        <v>2533</v>
      </c>
      <c r="G1977" s="198" t="s">
        <v>2484</v>
      </c>
      <c r="H1977" s="199">
        <v>1</v>
      </c>
      <c r="I1977" s="200"/>
      <c r="J1977" s="201">
        <f t="shared" si="30"/>
        <v>0</v>
      </c>
      <c r="K1977" s="197" t="s">
        <v>21</v>
      </c>
      <c r="L1977" s="41"/>
      <c r="M1977" s="202" t="s">
        <v>21</v>
      </c>
      <c r="N1977" s="203" t="s">
        <v>44</v>
      </c>
      <c r="O1977" s="66"/>
      <c r="P1977" s="204">
        <f t="shared" si="31"/>
        <v>0</v>
      </c>
      <c r="Q1977" s="204">
        <v>0</v>
      </c>
      <c r="R1977" s="204">
        <f t="shared" si="32"/>
        <v>0</v>
      </c>
      <c r="S1977" s="204">
        <v>0</v>
      </c>
      <c r="T1977" s="205">
        <f t="shared" si="33"/>
        <v>0</v>
      </c>
      <c r="U1977" s="36"/>
      <c r="V1977" s="36"/>
      <c r="W1977" s="36"/>
      <c r="X1977" s="36"/>
      <c r="Y1977" s="36"/>
      <c r="Z1977" s="36"/>
      <c r="AA1977" s="36"/>
      <c r="AB1977" s="36"/>
      <c r="AC1977" s="36"/>
      <c r="AD1977" s="36"/>
      <c r="AE1977" s="36"/>
      <c r="AR1977" s="206" t="s">
        <v>966</v>
      </c>
      <c r="AT1977" s="206" t="s">
        <v>269</v>
      </c>
      <c r="AU1977" s="206" t="s">
        <v>82</v>
      </c>
      <c r="AY1977" s="19" t="s">
        <v>267</v>
      </c>
      <c r="BE1977" s="207">
        <f t="shared" si="34"/>
        <v>0</v>
      </c>
      <c r="BF1977" s="207">
        <f t="shared" si="35"/>
        <v>0</v>
      </c>
      <c r="BG1977" s="207">
        <f t="shared" si="36"/>
        <v>0</v>
      </c>
      <c r="BH1977" s="207">
        <f t="shared" si="37"/>
        <v>0</v>
      </c>
      <c r="BI1977" s="207">
        <f t="shared" si="38"/>
        <v>0</v>
      </c>
      <c r="BJ1977" s="19" t="s">
        <v>80</v>
      </c>
      <c r="BK1977" s="207">
        <f t="shared" si="39"/>
        <v>0</v>
      </c>
      <c r="BL1977" s="19" t="s">
        <v>966</v>
      </c>
      <c r="BM1977" s="206" t="s">
        <v>2534</v>
      </c>
    </row>
    <row r="1978" spans="1:65" s="2" customFormat="1" ht="16.5" customHeight="1" x14ac:dyDescent="0.2">
      <c r="A1978" s="36"/>
      <c r="B1978" s="37"/>
      <c r="C1978" s="195" t="s">
        <v>2535</v>
      </c>
      <c r="D1978" s="195" t="s">
        <v>269</v>
      </c>
      <c r="E1978" s="196" t="s">
        <v>2536</v>
      </c>
      <c r="F1978" s="197" t="s">
        <v>2537</v>
      </c>
      <c r="G1978" s="198" t="s">
        <v>2484</v>
      </c>
      <c r="H1978" s="199">
        <v>1</v>
      </c>
      <c r="I1978" s="200"/>
      <c r="J1978" s="201">
        <f t="shared" si="30"/>
        <v>0</v>
      </c>
      <c r="K1978" s="197" t="s">
        <v>21</v>
      </c>
      <c r="L1978" s="41"/>
      <c r="M1978" s="202" t="s">
        <v>21</v>
      </c>
      <c r="N1978" s="203" t="s">
        <v>44</v>
      </c>
      <c r="O1978" s="66"/>
      <c r="P1978" s="204">
        <f t="shared" si="31"/>
        <v>0</v>
      </c>
      <c r="Q1978" s="204">
        <v>0</v>
      </c>
      <c r="R1978" s="204">
        <f t="shared" si="32"/>
        <v>0</v>
      </c>
      <c r="S1978" s="204">
        <v>0</v>
      </c>
      <c r="T1978" s="205">
        <f t="shared" si="33"/>
        <v>0</v>
      </c>
      <c r="U1978" s="36"/>
      <c r="V1978" s="36"/>
      <c r="W1978" s="36"/>
      <c r="X1978" s="36"/>
      <c r="Y1978" s="36"/>
      <c r="Z1978" s="36"/>
      <c r="AA1978" s="36"/>
      <c r="AB1978" s="36"/>
      <c r="AC1978" s="36"/>
      <c r="AD1978" s="36"/>
      <c r="AE1978" s="36"/>
      <c r="AR1978" s="206" t="s">
        <v>966</v>
      </c>
      <c r="AT1978" s="206" t="s">
        <v>269</v>
      </c>
      <c r="AU1978" s="206" t="s">
        <v>82</v>
      </c>
      <c r="AY1978" s="19" t="s">
        <v>267</v>
      </c>
      <c r="BE1978" s="207">
        <f t="shared" si="34"/>
        <v>0</v>
      </c>
      <c r="BF1978" s="207">
        <f t="shared" si="35"/>
        <v>0</v>
      </c>
      <c r="BG1978" s="207">
        <f t="shared" si="36"/>
        <v>0</v>
      </c>
      <c r="BH1978" s="207">
        <f t="shared" si="37"/>
        <v>0</v>
      </c>
      <c r="BI1978" s="207">
        <f t="shared" si="38"/>
        <v>0</v>
      </c>
      <c r="BJ1978" s="19" t="s">
        <v>80</v>
      </c>
      <c r="BK1978" s="207">
        <f t="shared" si="39"/>
        <v>0</v>
      </c>
      <c r="BL1978" s="19" t="s">
        <v>966</v>
      </c>
      <c r="BM1978" s="206" t="s">
        <v>2538</v>
      </c>
    </row>
    <row r="1979" spans="1:65" s="2" customFormat="1" ht="16.5" customHeight="1" x14ac:dyDescent="0.2">
      <c r="A1979" s="36"/>
      <c r="B1979" s="37"/>
      <c r="C1979" s="195" t="s">
        <v>2539</v>
      </c>
      <c r="D1979" s="195" t="s">
        <v>269</v>
      </c>
      <c r="E1979" s="196" t="s">
        <v>2540</v>
      </c>
      <c r="F1979" s="197" t="s">
        <v>2541</v>
      </c>
      <c r="G1979" s="198" t="s">
        <v>2484</v>
      </c>
      <c r="H1979" s="199">
        <v>10</v>
      </c>
      <c r="I1979" s="200"/>
      <c r="J1979" s="201">
        <f t="shared" si="30"/>
        <v>0</v>
      </c>
      <c r="K1979" s="197" t="s">
        <v>21</v>
      </c>
      <c r="L1979" s="41"/>
      <c r="M1979" s="202" t="s">
        <v>21</v>
      </c>
      <c r="N1979" s="203" t="s">
        <v>44</v>
      </c>
      <c r="O1979" s="66"/>
      <c r="P1979" s="204">
        <f t="shared" si="31"/>
        <v>0</v>
      </c>
      <c r="Q1979" s="204">
        <v>0</v>
      </c>
      <c r="R1979" s="204">
        <f t="shared" si="32"/>
        <v>0</v>
      </c>
      <c r="S1979" s="204">
        <v>0</v>
      </c>
      <c r="T1979" s="205">
        <f t="shared" si="33"/>
        <v>0</v>
      </c>
      <c r="U1979" s="36"/>
      <c r="V1979" s="36"/>
      <c r="W1979" s="36"/>
      <c r="X1979" s="36"/>
      <c r="Y1979" s="36"/>
      <c r="Z1979" s="36"/>
      <c r="AA1979" s="36"/>
      <c r="AB1979" s="36"/>
      <c r="AC1979" s="36"/>
      <c r="AD1979" s="36"/>
      <c r="AE1979" s="36"/>
      <c r="AR1979" s="206" t="s">
        <v>966</v>
      </c>
      <c r="AT1979" s="206" t="s">
        <v>269</v>
      </c>
      <c r="AU1979" s="206" t="s">
        <v>82</v>
      </c>
      <c r="AY1979" s="19" t="s">
        <v>267</v>
      </c>
      <c r="BE1979" s="207">
        <f t="shared" si="34"/>
        <v>0</v>
      </c>
      <c r="BF1979" s="207">
        <f t="shared" si="35"/>
        <v>0</v>
      </c>
      <c r="BG1979" s="207">
        <f t="shared" si="36"/>
        <v>0</v>
      </c>
      <c r="BH1979" s="207">
        <f t="shared" si="37"/>
        <v>0</v>
      </c>
      <c r="BI1979" s="207">
        <f t="shared" si="38"/>
        <v>0</v>
      </c>
      <c r="BJ1979" s="19" t="s">
        <v>80</v>
      </c>
      <c r="BK1979" s="207">
        <f t="shared" si="39"/>
        <v>0</v>
      </c>
      <c r="BL1979" s="19" t="s">
        <v>966</v>
      </c>
      <c r="BM1979" s="206" t="s">
        <v>2542</v>
      </c>
    </row>
    <row r="1980" spans="1:65" s="2" customFormat="1" ht="16.5" customHeight="1" x14ac:dyDescent="0.2">
      <c r="A1980" s="36"/>
      <c r="B1980" s="37"/>
      <c r="C1980" s="195" t="s">
        <v>2543</v>
      </c>
      <c r="D1980" s="195" t="s">
        <v>269</v>
      </c>
      <c r="E1980" s="196" t="s">
        <v>2544</v>
      </c>
      <c r="F1980" s="197" t="s">
        <v>2545</v>
      </c>
      <c r="G1980" s="198" t="s">
        <v>2484</v>
      </c>
      <c r="H1980" s="199">
        <v>10</v>
      </c>
      <c r="I1980" s="200"/>
      <c r="J1980" s="201">
        <f t="shared" si="30"/>
        <v>0</v>
      </c>
      <c r="K1980" s="197" t="s">
        <v>21</v>
      </c>
      <c r="L1980" s="41"/>
      <c r="M1980" s="202" t="s">
        <v>21</v>
      </c>
      <c r="N1980" s="203" t="s">
        <v>44</v>
      </c>
      <c r="O1980" s="66"/>
      <c r="P1980" s="204">
        <f t="shared" si="31"/>
        <v>0</v>
      </c>
      <c r="Q1980" s="204">
        <v>0</v>
      </c>
      <c r="R1980" s="204">
        <f t="shared" si="32"/>
        <v>0</v>
      </c>
      <c r="S1980" s="204">
        <v>0</v>
      </c>
      <c r="T1980" s="205">
        <f t="shared" si="33"/>
        <v>0</v>
      </c>
      <c r="U1980" s="36"/>
      <c r="V1980" s="36"/>
      <c r="W1980" s="36"/>
      <c r="X1980" s="36"/>
      <c r="Y1980" s="36"/>
      <c r="Z1980" s="36"/>
      <c r="AA1980" s="36"/>
      <c r="AB1980" s="36"/>
      <c r="AC1980" s="36"/>
      <c r="AD1980" s="36"/>
      <c r="AE1980" s="36"/>
      <c r="AR1980" s="206" t="s">
        <v>966</v>
      </c>
      <c r="AT1980" s="206" t="s">
        <v>269</v>
      </c>
      <c r="AU1980" s="206" t="s">
        <v>82</v>
      </c>
      <c r="AY1980" s="19" t="s">
        <v>267</v>
      </c>
      <c r="BE1980" s="207">
        <f t="shared" si="34"/>
        <v>0</v>
      </c>
      <c r="BF1980" s="207">
        <f t="shared" si="35"/>
        <v>0</v>
      </c>
      <c r="BG1980" s="207">
        <f t="shared" si="36"/>
        <v>0</v>
      </c>
      <c r="BH1980" s="207">
        <f t="shared" si="37"/>
        <v>0</v>
      </c>
      <c r="BI1980" s="207">
        <f t="shared" si="38"/>
        <v>0</v>
      </c>
      <c r="BJ1980" s="19" t="s">
        <v>80</v>
      </c>
      <c r="BK1980" s="207">
        <f t="shared" si="39"/>
        <v>0</v>
      </c>
      <c r="BL1980" s="19" t="s">
        <v>966</v>
      </c>
      <c r="BM1980" s="206" t="s">
        <v>2546</v>
      </c>
    </row>
    <row r="1981" spans="1:65" s="2" customFormat="1" ht="16.5" customHeight="1" x14ac:dyDescent="0.2">
      <c r="A1981" s="36"/>
      <c r="B1981" s="37"/>
      <c r="C1981" s="195" t="s">
        <v>2547</v>
      </c>
      <c r="D1981" s="195" t="s">
        <v>269</v>
      </c>
      <c r="E1981" s="196" t="s">
        <v>2548</v>
      </c>
      <c r="F1981" s="197" t="s">
        <v>2549</v>
      </c>
      <c r="G1981" s="198" t="s">
        <v>2484</v>
      </c>
      <c r="H1981" s="199">
        <v>10</v>
      </c>
      <c r="I1981" s="200"/>
      <c r="J1981" s="201">
        <f t="shared" si="30"/>
        <v>0</v>
      </c>
      <c r="K1981" s="197" t="s">
        <v>21</v>
      </c>
      <c r="L1981" s="41"/>
      <c r="M1981" s="202" t="s">
        <v>21</v>
      </c>
      <c r="N1981" s="203" t="s">
        <v>44</v>
      </c>
      <c r="O1981" s="66"/>
      <c r="P1981" s="204">
        <f t="shared" si="31"/>
        <v>0</v>
      </c>
      <c r="Q1981" s="204">
        <v>0</v>
      </c>
      <c r="R1981" s="204">
        <f t="shared" si="32"/>
        <v>0</v>
      </c>
      <c r="S1981" s="204">
        <v>0</v>
      </c>
      <c r="T1981" s="205">
        <f t="shared" si="33"/>
        <v>0</v>
      </c>
      <c r="U1981" s="36"/>
      <c r="V1981" s="36"/>
      <c r="W1981" s="36"/>
      <c r="X1981" s="36"/>
      <c r="Y1981" s="36"/>
      <c r="Z1981" s="36"/>
      <c r="AA1981" s="36"/>
      <c r="AB1981" s="36"/>
      <c r="AC1981" s="36"/>
      <c r="AD1981" s="36"/>
      <c r="AE1981" s="36"/>
      <c r="AR1981" s="206" t="s">
        <v>966</v>
      </c>
      <c r="AT1981" s="206" t="s">
        <v>269</v>
      </c>
      <c r="AU1981" s="206" t="s">
        <v>82</v>
      </c>
      <c r="AY1981" s="19" t="s">
        <v>267</v>
      </c>
      <c r="BE1981" s="207">
        <f t="shared" si="34"/>
        <v>0</v>
      </c>
      <c r="BF1981" s="207">
        <f t="shared" si="35"/>
        <v>0</v>
      </c>
      <c r="BG1981" s="207">
        <f t="shared" si="36"/>
        <v>0</v>
      </c>
      <c r="BH1981" s="207">
        <f t="shared" si="37"/>
        <v>0</v>
      </c>
      <c r="BI1981" s="207">
        <f t="shared" si="38"/>
        <v>0</v>
      </c>
      <c r="BJ1981" s="19" t="s">
        <v>80</v>
      </c>
      <c r="BK1981" s="207">
        <f t="shared" si="39"/>
        <v>0</v>
      </c>
      <c r="BL1981" s="19" t="s">
        <v>966</v>
      </c>
      <c r="BM1981" s="206" t="s">
        <v>2550</v>
      </c>
    </row>
    <row r="1982" spans="1:65" s="2" customFormat="1" ht="16.5" customHeight="1" x14ac:dyDescent="0.2">
      <c r="A1982" s="36"/>
      <c r="B1982" s="37"/>
      <c r="C1982" s="195" t="s">
        <v>2551</v>
      </c>
      <c r="D1982" s="195" t="s">
        <v>269</v>
      </c>
      <c r="E1982" s="196" t="s">
        <v>2552</v>
      </c>
      <c r="F1982" s="197" t="s">
        <v>2553</v>
      </c>
      <c r="G1982" s="198" t="s">
        <v>2484</v>
      </c>
      <c r="H1982" s="199">
        <v>2</v>
      </c>
      <c r="I1982" s="200"/>
      <c r="J1982" s="201">
        <f t="shared" si="30"/>
        <v>0</v>
      </c>
      <c r="K1982" s="197" t="s">
        <v>21</v>
      </c>
      <c r="L1982" s="41"/>
      <c r="M1982" s="202" t="s">
        <v>21</v>
      </c>
      <c r="N1982" s="203" t="s">
        <v>44</v>
      </c>
      <c r="O1982" s="66"/>
      <c r="P1982" s="204">
        <f t="shared" si="31"/>
        <v>0</v>
      </c>
      <c r="Q1982" s="204">
        <v>0</v>
      </c>
      <c r="R1982" s="204">
        <f t="shared" si="32"/>
        <v>0</v>
      </c>
      <c r="S1982" s="204">
        <v>0</v>
      </c>
      <c r="T1982" s="205">
        <f t="shared" si="33"/>
        <v>0</v>
      </c>
      <c r="U1982" s="36"/>
      <c r="V1982" s="36"/>
      <c r="W1982" s="36"/>
      <c r="X1982" s="36"/>
      <c r="Y1982" s="36"/>
      <c r="Z1982" s="36"/>
      <c r="AA1982" s="36"/>
      <c r="AB1982" s="36"/>
      <c r="AC1982" s="36"/>
      <c r="AD1982" s="36"/>
      <c r="AE1982" s="36"/>
      <c r="AR1982" s="206" t="s">
        <v>966</v>
      </c>
      <c r="AT1982" s="206" t="s">
        <v>269</v>
      </c>
      <c r="AU1982" s="206" t="s">
        <v>82</v>
      </c>
      <c r="AY1982" s="19" t="s">
        <v>267</v>
      </c>
      <c r="BE1982" s="207">
        <f t="shared" si="34"/>
        <v>0</v>
      </c>
      <c r="BF1982" s="207">
        <f t="shared" si="35"/>
        <v>0</v>
      </c>
      <c r="BG1982" s="207">
        <f t="shared" si="36"/>
        <v>0</v>
      </c>
      <c r="BH1982" s="207">
        <f t="shared" si="37"/>
        <v>0</v>
      </c>
      <c r="BI1982" s="207">
        <f t="shared" si="38"/>
        <v>0</v>
      </c>
      <c r="BJ1982" s="19" t="s">
        <v>80</v>
      </c>
      <c r="BK1982" s="207">
        <f t="shared" si="39"/>
        <v>0</v>
      </c>
      <c r="BL1982" s="19" t="s">
        <v>966</v>
      </c>
      <c r="BM1982" s="206" t="s">
        <v>2554</v>
      </c>
    </row>
    <row r="1983" spans="1:65" s="2" customFormat="1" ht="16.5" customHeight="1" x14ac:dyDescent="0.2">
      <c r="A1983" s="36"/>
      <c r="B1983" s="37"/>
      <c r="C1983" s="195" t="s">
        <v>2555</v>
      </c>
      <c r="D1983" s="195" t="s">
        <v>269</v>
      </c>
      <c r="E1983" s="196" t="s">
        <v>2556</v>
      </c>
      <c r="F1983" s="197" t="s">
        <v>2557</v>
      </c>
      <c r="G1983" s="198" t="s">
        <v>2484</v>
      </c>
      <c r="H1983" s="199">
        <v>1</v>
      </c>
      <c r="I1983" s="200"/>
      <c r="J1983" s="201">
        <f t="shared" si="30"/>
        <v>0</v>
      </c>
      <c r="K1983" s="197" t="s">
        <v>21</v>
      </c>
      <c r="L1983" s="41"/>
      <c r="M1983" s="202" t="s">
        <v>21</v>
      </c>
      <c r="N1983" s="203" t="s">
        <v>44</v>
      </c>
      <c r="O1983" s="66"/>
      <c r="P1983" s="204">
        <f t="shared" si="31"/>
        <v>0</v>
      </c>
      <c r="Q1983" s="204">
        <v>0</v>
      </c>
      <c r="R1983" s="204">
        <f t="shared" si="32"/>
        <v>0</v>
      </c>
      <c r="S1983" s="204">
        <v>0</v>
      </c>
      <c r="T1983" s="205">
        <f t="shared" si="33"/>
        <v>0</v>
      </c>
      <c r="U1983" s="36"/>
      <c r="V1983" s="36"/>
      <c r="W1983" s="36"/>
      <c r="X1983" s="36"/>
      <c r="Y1983" s="36"/>
      <c r="Z1983" s="36"/>
      <c r="AA1983" s="36"/>
      <c r="AB1983" s="36"/>
      <c r="AC1983" s="36"/>
      <c r="AD1983" s="36"/>
      <c r="AE1983" s="36"/>
      <c r="AR1983" s="206" t="s">
        <v>966</v>
      </c>
      <c r="AT1983" s="206" t="s">
        <v>269</v>
      </c>
      <c r="AU1983" s="206" t="s">
        <v>82</v>
      </c>
      <c r="AY1983" s="19" t="s">
        <v>267</v>
      </c>
      <c r="BE1983" s="207">
        <f t="shared" si="34"/>
        <v>0</v>
      </c>
      <c r="BF1983" s="207">
        <f t="shared" si="35"/>
        <v>0</v>
      </c>
      <c r="BG1983" s="207">
        <f t="shared" si="36"/>
        <v>0</v>
      </c>
      <c r="BH1983" s="207">
        <f t="shared" si="37"/>
        <v>0</v>
      </c>
      <c r="BI1983" s="207">
        <f t="shared" si="38"/>
        <v>0</v>
      </c>
      <c r="BJ1983" s="19" t="s">
        <v>80</v>
      </c>
      <c r="BK1983" s="207">
        <f t="shared" si="39"/>
        <v>0</v>
      </c>
      <c r="BL1983" s="19" t="s">
        <v>966</v>
      </c>
      <c r="BM1983" s="206" t="s">
        <v>2558</v>
      </c>
    </row>
    <row r="1984" spans="1:65" s="2" customFormat="1" ht="16.5" customHeight="1" x14ac:dyDescent="0.2">
      <c r="A1984" s="36"/>
      <c r="B1984" s="37"/>
      <c r="C1984" s="195" t="s">
        <v>2559</v>
      </c>
      <c r="D1984" s="195" t="s">
        <v>269</v>
      </c>
      <c r="E1984" s="196" t="s">
        <v>2560</v>
      </c>
      <c r="F1984" s="197" t="s">
        <v>2561</v>
      </c>
      <c r="G1984" s="198" t="s">
        <v>2460</v>
      </c>
      <c r="H1984" s="199">
        <v>1</v>
      </c>
      <c r="I1984" s="200"/>
      <c r="J1984" s="201">
        <f t="shared" si="30"/>
        <v>0</v>
      </c>
      <c r="K1984" s="197" t="s">
        <v>21</v>
      </c>
      <c r="L1984" s="41"/>
      <c r="M1984" s="202" t="s">
        <v>21</v>
      </c>
      <c r="N1984" s="203" t="s">
        <v>44</v>
      </c>
      <c r="O1984" s="66"/>
      <c r="P1984" s="204">
        <f t="shared" si="31"/>
        <v>0</v>
      </c>
      <c r="Q1984" s="204">
        <v>0</v>
      </c>
      <c r="R1984" s="204">
        <f t="shared" si="32"/>
        <v>0</v>
      </c>
      <c r="S1984" s="204">
        <v>0</v>
      </c>
      <c r="T1984" s="205">
        <f t="shared" si="33"/>
        <v>0</v>
      </c>
      <c r="U1984" s="36"/>
      <c r="V1984" s="36"/>
      <c r="W1984" s="36"/>
      <c r="X1984" s="36"/>
      <c r="Y1984" s="36"/>
      <c r="Z1984" s="36"/>
      <c r="AA1984" s="36"/>
      <c r="AB1984" s="36"/>
      <c r="AC1984" s="36"/>
      <c r="AD1984" s="36"/>
      <c r="AE1984" s="36"/>
      <c r="AR1984" s="206" t="s">
        <v>966</v>
      </c>
      <c r="AT1984" s="206" t="s">
        <v>269</v>
      </c>
      <c r="AU1984" s="206" t="s">
        <v>82</v>
      </c>
      <c r="AY1984" s="19" t="s">
        <v>267</v>
      </c>
      <c r="BE1984" s="207">
        <f t="shared" si="34"/>
        <v>0</v>
      </c>
      <c r="BF1984" s="207">
        <f t="shared" si="35"/>
        <v>0</v>
      </c>
      <c r="BG1984" s="207">
        <f t="shared" si="36"/>
        <v>0</v>
      </c>
      <c r="BH1984" s="207">
        <f t="shared" si="37"/>
        <v>0</v>
      </c>
      <c r="BI1984" s="207">
        <f t="shared" si="38"/>
        <v>0</v>
      </c>
      <c r="BJ1984" s="19" t="s">
        <v>80</v>
      </c>
      <c r="BK1984" s="207">
        <f t="shared" si="39"/>
        <v>0</v>
      </c>
      <c r="BL1984" s="19" t="s">
        <v>966</v>
      </c>
      <c r="BM1984" s="206" t="s">
        <v>2562</v>
      </c>
    </row>
    <row r="1985" spans="1:65" s="2" customFormat="1" ht="16.5" customHeight="1" x14ac:dyDescent="0.2">
      <c r="A1985" s="36"/>
      <c r="B1985" s="37"/>
      <c r="C1985" s="195" t="s">
        <v>2563</v>
      </c>
      <c r="D1985" s="195" t="s">
        <v>269</v>
      </c>
      <c r="E1985" s="196" t="s">
        <v>2564</v>
      </c>
      <c r="F1985" s="197" t="s">
        <v>2565</v>
      </c>
      <c r="G1985" s="198" t="s">
        <v>2484</v>
      </c>
      <c r="H1985" s="199">
        <v>1</v>
      </c>
      <c r="I1985" s="200"/>
      <c r="J1985" s="201">
        <f t="shared" si="30"/>
        <v>0</v>
      </c>
      <c r="K1985" s="197" t="s">
        <v>21</v>
      </c>
      <c r="L1985" s="41"/>
      <c r="M1985" s="202" t="s">
        <v>21</v>
      </c>
      <c r="N1985" s="203" t="s">
        <v>44</v>
      </c>
      <c r="O1985" s="66"/>
      <c r="P1985" s="204">
        <f t="shared" si="31"/>
        <v>0</v>
      </c>
      <c r="Q1985" s="204">
        <v>0</v>
      </c>
      <c r="R1985" s="204">
        <f t="shared" si="32"/>
        <v>0</v>
      </c>
      <c r="S1985" s="204">
        <v>0</v>
      </c>
      <c r="T1985" s="205">
        <f t="shared" si="33"/>
        <v>0</v>
      </c>
      <c r="U1985" s="36"/>
      <c r="V1985" s="36"/>
      <c r="W1985" s="36"/>
      <c r="X1985" s="36"/>
      <c r="Y1985" s="36"/>
      <c r="Z1985" s="36"/>
      <c r="AA1985" s="36"/>
      <c r="AB1985" s="36"/>
      <c r="AC1985" s="36"/>
      <c r="AD1985" s="36"/>
      <c r="AE1985" s="36"/>
      <c r="AR1985" s="206" t="s">
        <v>966</v>
      </c>
      <c r="AT1985" s="206" t="s">
        <v>269</v>
      </c>
      <c r="AU1985" s="206" t="s">
        <v>82</v>
      </c>
      <c r="AY1985" s="19" t="s">
        <v>267</v>
      </c>
      <c r="BE1985" s="207">
        <f t="shared" si="34"/>
        <v>0</v>
      </c>
      <c r="BF1985" s="207">
        <f t="shared" si="35"/>
        <v>0</v>
      </c>
      <c r="BG1985" s="207">
        <f t="shared" si="36"/>
        <v>0</v>
      </c>
      <c r="BH1985" s="207">
        <f t="shared" si="37"/>
        <v>0</v>
      </c>
      <c r="BI1985" s="207">
        <f t="shared" si="38"/>
        <v>0</v>
      </c>
      <c r="BJ1985" s="19" t="s">
        <v>80</v>
      </c>
      <c r="BK1985" s="207">
        <f t="shared" si="39"/>
        <v>0</v>
      </c>
      <c r="BL1985" s="19" t="s">
        <v>966</v>
      </c>
      <c r="BM1985" s="206" t="s">
        <v>2566</v>
      </c>
    </row>
    <row r="1986" spans="1:65" s="2" customFormat="1" ht="16.5" customHeight="1" x14ac:dyDescent="0.2">
      <c r="A1986" s="36"/>
      <c r="B1986" s="37"/>
      <c r="C1986" s="195" t="s">
        <v>2567</v>
      </c>
      <c r="D1986" s="195" t="s">
        <v>269</v>
      </c>
      <c r="E1986" s="196" t="s">
        <v>2568</v>
      </c>
      <c r="F1986" s="197" t="s">
        <v>2569</v>
      </c>
      <c r="G1986" s="198" t="s">
        <v>2460</v>
      </c>
      <c r="H1986" s="199">
        <v>1</v>
      </c>
      <c r="I1986" s="200"/>
      <c r="J1986" s="201">
        <f t="shared" si="30"/>
        <v>0</v>
      </c>
      <c r="K1986" s="197" t="s">
        <v>21</v>
      </c>
      <c r="L1986" s="41"/>
      <c r="M1986" s="202" t="s">
        <v>21</v>
      </c>
      <c r="N1986" s="203" t="s">
        <v>44</v>
      </c>
      <c r="O1986" s="66"/>
      <c r="P1986" s="204">
        <f t="shared" si="31"/>
        <v>0</v>
      </c>
      <c r="Q1986" s="204">
        <v>0</v>
      </c>
      <c r="R1986" s="204">
        <f t="shared" si="32"/>
        <v>0</v>
      </c>
      <c r="S1986" s="204">
        <v>0</v>
      </c>
      <c r="T1986" s="205">
        <f t="shared" si="33"/>
        <v>0</v>
      </c>
      <c r="U1986" s="36"/>
      <c r="V1986" s="36"/>
      <c r="W1986" s="36"/>
      <c r="X1986" s="36"/>
      <c r="Y1986" s="36"/>
      <c r="Z1986" s="36"/>
      <c r="AA1986" s="36"/>
      <c r="AB1986" s="36"/>
      <c r="AC1986" s="36"/>
      <c r="AD1986" s="36"/>
      <c r="AE1986" s="36"/>
      <c r="AR1986" s="206" t="s">
        <v>966</v>
      </c>
      <c r="AT1986" s="206" t="s">
        <v>269</v>
      </c>
      <c r="AU1986" s="206" t="s">
        <v>82</v>
      </c>
      <c r="AY1986" s="19" t="s">
        <v>267</v>
      </c>
      <c r="BE1986" s="207">
        <f t="shared" si="34"/>
        <v>0</v>
      </c>
      <c r="BF1986" s="207">
        <f t="shared" si="35"/>
        <v>0</v>
      </c>
      <c r="BG1986" s="207">
        <f t="shared" si="36"/>
        <v>0</v>
      </c>
      <c r="BH1986" s="207">
        <f t="shared" si="37"/>
        <v>0</v>
      </c>
      <c r="BI1986" s="207">
        <f t="shared" si="38"/>
        <v>0</v>
      </c>
      <c r="BJ1986" s="19" t="s">
        <v>80</v>
      </c>
      <c r="BK1986" s="207">
        <f t="shared" si="39"/>
        <v>0</v>
      </c>
      <c r="BL1986" s="19" t="s">
        <v>966</v>
      </c>
      <c r="BM1986" s="206" t="s">
        <v>2570</v>
      </c>
    </row>
    <row r="1987" spans="1:65" s="2" customFormat="1" ht="16.5" customHeight="1" x14ac:dyDescent="0.2">
      <c r="A1987" s="36"/>
      <c r="B1987" s="37"/>
      <c r="C1987" s="195" t="s">
        <v>2571</v>
      </c>
      <c r="D1987" s="195" t="s">
        <v>269</v>
      </c>
      <c r="E1987" s="196" t="s">
        <v>2572</v>
      </c>
      <c r="F1987" s="197" t="s">
        <v>2573</v>
      </c>
      <c r="G1987" s="198" t="s">
        <v>2460</v>
      </c>
      <c r="H1987" s="199">
        <v>1</v>
      </c>
      <c r="I1987" s="200"/>
      <c r="J1987" s="201">
        <f t="shared" si="30"/>
        <v>0</v>
      </c>
      <c r="K1987" s="197" t="s">
        <v>21</v>
      </c>
      <c r="L1987" s="41"/>
      <c r="M1987" s="202" t="s">
        <v>21</v>
      </c>
      <c r="N1987" s="203" t="s">
        <v>44</v>
      </c>
      <c r="O1987" s="66"/>
      <c r="P1987" s="204">
        <f t="shared" si="31"/>
        <v>0</v>
      </c>
      <c r="Q1987" s="204">
        <v>0</v>
      </c>
      <c r="R1987" s="204">
        <f t="shared" si="32"/>
        <v>0</v>
      </c>
      <c r="S1987" s="204">
        <v>0</v>
      </c>
      <c r="T1987" s="205">
        <f t="shared" si="33"/>
        <v>0</v>
      </c>
      <c r="U1987" s="36"/>
      <c r="V1987" s="36"/>
      <c r="W1987" s="36"/>
      <c r="X1987" s="36"/>
      <c r="Y1987" s="36"/>
      <c r="Z1987" s="36"/>
      <c r="AA1987" s="36"/>
      <c r="AB1987" s="36"/>
      <c r="AC1987" s="36"/>
      <c r="AD1987" s="36"/>
      <c r="AE1987" s="36"/>
      <c r="AR1987" s="206" t="s">
        <v>966</v>
      </c>
      <c r="AT1987" s="206" t="s">
        <v>269</v>
      </c>
      <c r="AU1987" s="206" t="s">
        <v>82</v>
      </c>
      <c r="AY1987" s="19" t="s">
        <v>267</v>
      </c>
      <c r="BE1987" s="207">
        <f t="shared" si="34"/>
        <v>0</v>
      </c>
      <c r="BF1987" s="207">
        <f t="shared" si="35"/>
        <v>0</v>
      </c>
      <c r="BG1987" s="207">
        <f t="shared" si="36"/>
        <v>0</v>
      </c>
      <c r="BH1987" s="207">
        <f t="shared" si="37"/>
        <v>0</v>
      </c>
      <c r="BI1987" s="207">
        <f t="shared" si="38"/>
        <v>0</v>
      </c>
      <c r="BJ1987" s="19" t="s">
        <v>80</v>
      </c>
      <c r="BK1987" s="207">
        <f t="shared" si="39"/>
        <v>0</v>
      </c>
      <c r="BL1987" s="19" t="s">
        <v>966</v>
      </c>
      <c r="BM1987" s="206" t="s">
        <v>2574</v>
      </c>
    </row>
    <row r="1988" spans="1:65" s="2" customFormat="1" ht="16.5" customHeight="1" x14ac:dyDescent="0.2">
      <c r="A1988" s="36"/>
      <c r="B1988" s="37"/>
      <c r="C1988" s="195" t="s">
        <v>2575</v>
      </c>
      <c r="D1988" s="195" t="s">
        <v>269</v>
      </c>
      <c r="E1988" s="196" t="s">
        <v>2576</v>
      </c>
      <c r="F1988" s="197" t="s">
        <v>2577</v>
      </c>
      <c r="G1988" s="198" t="s">
        <v>2460</v>
      </c>
      <c r="H1988" s="199">
        <v>2</v>
      </c>
      <c r="I1988" s="200"/>
      <c r="J1988" s="201">
        <f t="shared" si="30"/>
        <v>0</v>
      </c>
      <c r="K1988" s="197" t="s">
        <v>21</v>
      </c>
      <c r="L1988" s="41"/>
      <c r="M1988" s="202" t="s">
        <v>21</v>
      </c>
      <c r="N1988" s="203" t="s">
        <v>44</v>
      </c>
      <c r="O1988" s="66"/>
      <c r="P1988" s="204">
        <f t="shared" si="31"/>
        <v>0</v>
      </c>
      <c r="Q1988" s="204">
        <v>0</v>
      </c>
      <c r="R1988" s="204">
        <f t="shared" si="32"/>
        <v>0</v>
      </c>
      <c r="S1988" s="204">
        <v>0</v>
      </c>
      <c r="T1988" s="205">
        <f t="shared" si="33"/>
        <v>0</v>
      </c>
      <c r="U1988" s="36"/>
      <c r="V1988" s="36"/>
      <c r="W1988" s="36"/>
      <c r="X1988" s="36"/>
      <c r="Y1988" s="36"/>
      <c r="Z1988" s="36"/>
      <c r="AA1988" s="36"/>
      <c r="AB1988" s="36"/>
      <c r="AC1988" s="36"/>
      <c r="AD1988" s="36"/>
      <c r="AE1988" s="36"/>
      <c r="AR1988" s="206" t="s">
        <v>966</v>
      </c>
      <c r="AT1988" s="206" t="s">
        <v>269</v>
      </c>
      <c r="AU1988" s="206" t="s">
        <v>82</v>
      </c>
      <c r="AY1988" s="19" t="s">
        <v>267</v>
      </c>
      <c r="BE1988" s="207">
        <f t="shared" si="34"/>
        <v>0</v>
      </c>
      <c r="BF1988" s="207">
        <f t="shared" si="35"/>
        <v>0</v>
      </c>
      <c r="BG1988" s="207">
        <f t="shared" si="36"/>
        <v>0</v>
      </c>
      <c r="BH1988" s="207">
        <f t="shared" si="37"/>
        <v>0</v>
      </c>
      <c r="BI1988" s="207">
        <f t="shared" si="38"/>
        <v>0</v>
      </c>
      <c r="BJ1988" s="19" t="s">
        <v>80</v>
      </c>
      <c r="BK1988" s="207">
        <f t="shared" si="39"/>
        <v>0</v>
      </c>
      <c r="BL1988" s="19" t="s">
        <v>966</v>
      </c>
      <c r="BM1988" s="206" t="s">
        <v>2578</v>
      </c>
    </row>
    <row r="1989" spans="1:65" s="2" customFormat="1" ht="16.5" customHeight="1" x14ac:dyDescent="0.2">
      <c r="A1989" s="36"/>
      <c r="B1989" s="37"/>
      <c r="C1989" s="195" t="s">
        <v>2579</v>
      </c>
      <c r="D1989" s="195" t="s">
        <v>269</v>
      </c>
      <c r="E1989" s="196" t="s">
        <v>2580</v>
      </c>
      <c r="F1989" s="197" t="s">
        <v>2581</v>
      </c>
      <c r="G1989" s="198" t="s">
        <v>2460</v>
      </c>
      <c r="H1989" s="199">
        <v>1</v>
      </c>
      <c r="I1989" s="200"/>
      <c r="J1989" s="201">
        <f t="shared" si="30"/>
        <v>0</v>
      </c>
      <c r="K1989" s="197" t="s">
        <v>21</v>
      </c>
      <c r="L1989" s="41"/>
      <c r="M1989" s="265" t="s">
        <v>21</v>
      </c>
      <c r="N1989" s="266" t="s">
        <v>44</v>
      </c>
      <c r="O1989" s="267"/>
      <c r="P1989" s="268">
        <f t="shared" si="31"/>
        <v>0</v>
      </c>
      <c r="Q1989" s="268">
        <v>0</v>
      </c>
      <c r="R1989" s="268">
        <f t="shared" si="32"/>
        <v>0</v>
      </c>
      <c r="S1989" s="268">
        <v>0</v>
      </c>
      <c r="T1989" s="269">
        <f t="shared" si="33"/>
        <v>0</v>
      </c>
      <c r="U1989" s="36"/>
      <c r="V1989" s="36"/>
      <c r="W1989" s="36"/>
      <c r="X1989" s="36"/>
      <c r="Y1989" s="36"/>
      <c r="Z1989" s="36"/>
      <c r="AA1989" s="36"/>
      <c r="AB1989" s="36"/>
      <c r="AC1989" s="36"/>
      <c r="AD1989" s="36"/>
      <c r="AE1989" s="36"/>
      <c r="AR1989" s="206" t="s">
        <v>966</v>
      </c>
      <c r="AT1989" s="206" t="s">
        <v>269</v>
      </c>
      <c r="AU1989" s="206" t="s">
        <v>82</v>
      </c>
      <c r="AY1989" s="19" t="s">
        <v>267</v>
      </c>
      <c r="BE1989" s="207">
        <f t="shared" si="34"/>
        <v>0</v>
      </c>
      <c r="BF1989" s="207">
        <f t="shared" si="35"/>
        <v>0</v>
      </c>
      <c r="BG1989" s="207">
        <f t="shared" si="36"/>
        <v>0</v>
      </c>
      <c r="BH1989" s="207">
        <f t="shared" si="37"/>
        <v>0</v>
      </c>
      <c r="BI1989" s="207">
        <f t="shared" si="38"/>
        <v>0</v>
      </c>
      <c r="BJ1989" s="19" t="s">
        <v>80</v>
      </c>
      <c r="BK1989" s="207">
        <f t="shared" si="39"/>
        <v>0</v>
      </c>
      <c r="BL1989" s="19" t="s">
        <v>966</v>
      </c>
      <c r="BM1989" s="206" t="s">
        <v>2582</v>
      </c>
    </row>
    <row r="1990" spans="1:65" s="2" customFormat="1" ht="6.95" customHeight="1" x14ac:dyDescent="0.2">
      <c r="A1990" s="36"/>
      <c r="B1990" s="49"/>
      <c r="C1990" s="50"/>
      <c r="D1990" s="50"/>
      <c r="E1990" s="50"/>
      <c r="F1990" s="50"/>
      <c r="G1990" s="50"/>
      <c r="H1990" s="50"/>
      <c r="I1990" s="145"/>
      <c r="J1990" s="50"/>
      <c r="K1990" s="50"/>
      <c r="L1990" s="41"/>
      <c r="M1990" s="36"/>
      <c r="O1990" s="36"/>
      <c r="P1990" s="36"/>
      <c r="Q1990" s="36"/>
      <c r="R1990" s="36"/>
      <c r="S1990" s="36"/>
      <c r="T1990" s="36"/>
      <c r="U1990" s="36"/>
      <c r="V1990" s="36"/>
      <c r="W1990" s="36"/>
      <c r="X1990" s="36"/>
      <c r="Y1990" s="36"/>
      <c r="Z1990" s="36"/>
      <c r="AA1990" s="36"/>
      <c r="AB1990" s="36"/>
      <c r="AC1990" s="36"/>
      <c r="AD1990" s="36"/>
      <c r="AE1990" s="36"/>
    </row>
  </sheetData>
  <sheetProtection algorithmName="SHA-512" hashValue="+Ie0PwV795jCnFxjisG8SW2BLx6U3+iNvwvgIi8jLSNxQgvEFR0OrMN0L3dRNBme6BW2UUyfr+ZpX4rsRtTrZw==" saltValue="cYUdD/FsOrT0ee1K1WvWS/Lzh8IGQDl00TZEvn80+RlZ6PavsrH6m7o5OBL0hrRDQVgjMLVugpaRYQIZxey1QA==" spinCount="100000" sheet="1" objects="1" scenarios="1" formatColumns="0" formatRows="0" autoFilter="0"/>
  <autoFilter ref="C121:K1989" xr:uid="{00000000-0009-0000-0000-000001000000}"/>
  <mergeCells count="12">
    <mergeCell ref="E114:H114"/>
    <mergeCell ref="L2:V2"/>
    <mergeCell ref="E50:H50"/>
    <mergeCell ref="E52:H52"/>
    <mergeCell ref="E54:H54"/>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70"/>
  <sheetViews>
    <sheetView showGridLines="0" tabSelected="1" topLeftCell="A67" workbookViewId="0">
      <selection activeCell="H119" sqref="H119"/>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387"/>
      <c r="M2" s="387"/>
      <c r="N2" s="387"/>
      <c r="O2" s="387"/>
      <c r="P2" s="387"/>
      <c r="Q2" s="387"/>
      <c r="R2" s="387"/>
      <c r="S2" s="387"/>
      <c r="T2" s="387"/>
      <c r="U2" s="387"/>
      <c r="V2" s="387"/>
      <c r="AT2" s="19" t="s">
        <v>90</v>
      </c>
    </row>
    <row r="3" spans="1:46" s="1" customFormat="1" ht="6.95" customHeight="1" x14ac:dyDescent="0.2">
      <c r="B3" s="112"/>
      <c r="C3" s="113"/>
      <c r="D3" s="113"/>
      <c r="E3" s="113"/>
      <c r="F3" s="113"/>
      <c r="G3" s="113"/>
      <c r="H3" s="113"/>
      <c r="I3" s="114"/>
      <c r="J3" s="113"/>
      <c r="K3" s="113"/>
      <c r="L3" s="22"/>
      <c r="AT3" s="19" t="s">
        <v>82</v>
      </c>
    </row>
    <row r="4" spans="1:46" s="1" customFormat="1" ht="24.95" customHeight="1" x14ac:dyDescent="0.2">
      <c r="B4" s="22"/>
      <c r="D4" s="115" t="s">
        <v>146</v>
      </c>
      <c r="I4" s="110"/>
      <c r="L4" s="22"/>
      <c r="M4" s="116" t="s">
        <v>10</v>
      </c>
      <c r="AT4" s="19" t="s">
        <v>4</v>
      </c>
    </row>
    <row r="5" spans="1:46" s="1" customFormat="1" ht="6.95"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5" t="str">
        <f>'Rekapitulace stavby'!K6</f>
        <v>Sportovní hala při ZŠ Rychnovská 139, Praha 18</v>
      </c>
      <c r="F7" s="416"/>
      <c r="G7" s="416"/>
      <c r="H7" s="416"/>
      <c r="I7" s="110"/>
      <c r="L7" s="22"/>
    </row>
    <row r="8" spans="1:46" s="1" customFormat="1" ht="12" customHeight="1" x14ac:dyDescent="0.2">
      <c r="B8" s="22"/>
      <c r="D8" s="117" t="s">
        <v>159</v>
      </c>
      <c r="I8" s="110"/>
      <c r="L8" s="22"/>
    </row>
    <row r="9" spans="1:46" s="2" customFormat="1" ht="16.5" customHeight="1" x14ac:dyDescent="0.2">
      <c r="A9" s="36"/>
      <c r="B9" s="41"/>
      <c r="C9" s="36"/>
      <c r="D9" s="36"/>
      <c r="E9" s="415" t="s">
        <v>163</v>
      </c>
      <c r="F9" s="417"/>
      <c r="G9" s="417"/>
      <c r="H9" s="417"/>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8" t="s">
        <v>2583</v>
      </c>
      <c r="F11" s="417"/>
      <c r="G11" s="417"/>
      <c r="H11" s="417"/>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tr">
        <f>IF('Rekapitulace stavby'!AN10="","",'Rekapitulace stavby'!AN10)</f>
        <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tr">
        <f>IF('Rekapitulace stavby'!E11="","",'Rekapitulace stavby'!E11)</f>
        <v>Městská část Praha 18</v>
      </c>
      <c r="F17" s="36"/>
      <c r="G17" s="36"/>
      <c r="H17" s="36"/>
      <c r="I17" s="120" t="s">
        <v>29</v>
      </c>
      <c r="J17" s="105" t="str">
        <f>IF('Rekapitulace stavby'!AN11="","",'Rekapitulace stavby'!AN11)</f>
        <v/>
      </c>
      <c r="K17" s="36"/>
      <c r="L17" s="119"/>
      <c r="S17" s="36"/>
      <c r="T17" s="36"/>
      <c r="U17" s="36"/>
      <c r="V17" s="36"/>
      <c r="W17" s="36"/>
      <c r="X17" s="36"/>
      <c r="Y17" s="36"/>
      <c r="Z17" s="36"/>
      <c r="AA17" s="36"/>
      <c r="AB17" s="36"/>
      <c r="AC17" s="36"/>
      <c r="AD17" s="36"/>
      <c r="AE17" s="36"/>
    </row>
    <row r="18" spans="1:31" s="2" customFormat="1" ht="6.95"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19" t="str">
        <f>'Rekapitulace stavby'!E14</f>
        <v>Vyplň údaj</v>
      </c>
      <c r="F20" s="420"/>
      <c r="G20" s="420"/>
      <c r="H20" s="420"/>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tr">
        <f>IF('Rekapitulace stavby'!AN16="","",'Rekapitulace stavby'!AN16)</f>
        <v>25764314</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tr">
        <f>IF('Rekapitulace stavby'!E17="","",'Rekapitulace stavby'!E17)</f>
        <v>Arch.Design, s.r.o</v>
      </c>
      <c r="F23" s="36"/>
      <c r="G23" s="36"/>
      <c r="H23" s="36"/>
      <c r="I23" s="120" t="s">
        <v>29</v>
      </c>
      <c r="J23" s="105" t="str">
        <f>IF('Rekapitulace stavby'!AN17="","",'Rekapitulace stavby'!AN17)</f>
        <v/>
      </c>
      <c r="K23" s="36"/>
      <c r="L23" s="119"/>
      <c r="S23" s="36"/>
      <c r="T23" s="36"/>
      <c r="U23" s="36"/>
      <c r="V23" s="36"/>
      <c r="W23" s="36"/>
      <c r="X23" s="36"/>
      <c r="Y23" s="36"/>
      <c r="Z23" s="36"/>
      <c r="AA23" s="36"/>
      <c r="AB23" s="36"/>
      <c r="AC23" s="36"/>
      <c r="AD23" s="36"/>
      <c r="AE23" s="36"/>
    </row>
    <row r="24" spans="1:31" s="2" customFormat="1" ht="6.95"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5"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1" t="s">
        <v>21</v>
      </c>
      <c r="F29" s="421"/>
      <c r="G29" s="421"/>
      <c r="H29" s="421"/>
      <c r="I29" s="124"/>
      <c r="J29" s="122"/>
      <c r="K29" s="122"/>
      <c r="L29" s="125"/>
      <c r="S29" s="122"/>
      <c r="T29" s="122"/>
      <c r="U29" s="122"/>
      <c r="V29" s="122"/>
      <c r="W29" s="122"/>
      <c r="X29" s="122"/>
      <c r="Y29" s="122"/>
      <c r="Z29" s="122"/>
      <c r="AA29" s="122"/>
      <c r="AB29" s="122"/>
      <c r="AC29" s="122"/>
      <c r="AD29" s="122"/>
      <c r="AE29" s="122"/>
    </row>
    <row r="30" spans="1:31" s="2" customFormat="1" ht="6.95"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ROUND(J87, 2)</f>
        <v>0</v>
      </c>
      <c r="K32" s="36"/>
      <c r="L32" s="119"/>
      <c r="S32" s="36"/>
      <c r="T32" s="36"/>
      <c r="U32" s="36"/>
      <c r="V32" s="36"/>
      <c r="W32" s="36"/>
      <c r="X32" s="36"/>
      <c r="Y32" s="36"/>
      <c r="Z32" s="36"/>
      <c r="AA32" s="36"/>
      <c r="AB32" s="36"/>
      <c r="AC32" s="36"/>
      <c r="AD32" s="36"/>
      <c r="AE32" s="36"/>
    </row>
    <row r="33" spans="1:31" s="2" customFormat="1" ht="6.95"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x14ac:dyDescent="0.2">
      <c r="A35" s="36"/>
      <c r="B35" s="41"/>
      <c r="C35" s="36"/>
      <c r="D35" s="132" t="s">
        <v>43</v>
      </c>
      <c r="E35" s="117" t="s">
        <v>44</v>
      </c>
      <c r="F35" s="133">
        <f>ROUND((SUM(BE87:BE169)),  2)</f>
        <v>0</v>
      </c>
      <c r="G35" s="36"/>
      <c r="H35" s="36"/>
      <c r="I35" s="134">
        <v>0.21</v>
      </c>
      <c r="J35" s="133">
        <f>ROUND(((SUM(BE87:BE169))*I35),  2)</f>
        <v>0</v>
      </c>
      <c r="K35" s="36"/>
      <c r="L35" s="119"/>
      <c r="S35" s="36"/>
      <c r="T35" s="36"/>
      <c r="U35" s="36"/>
      <c r="V35" s="36"/>
      <c r="W35" s="36"/>
      <c r="X35" s="36"/>
      <c r="Y35" s="36"/>
      <c r="Z35" s="36"/>
      <c r="AA35" s="36"/>
      <c r="AB35" s="36"/>
      <c r="AC35" s="36"/>
      <c r="AD35" s="36"/>
      <c r="AE35" s="36"/>
    </row>
    <row r="36" spans="1:31" s="2" customFormat="1" ht="14.45" customHeight="1" x14ac:dyDescent="0.2">
      <c r="A36" s="36"/>
      <c r="B36" s="41"/>
      <c r="C36" s="36"/>
      <c r="D36" s="36"/>
      <c r="E36" s="117" t="s">
        <v>45</v>
      </c>
      <c r="F36" s="133">
        <f>ROUND((SUM(BF87:BF169)),  2)</f>
        <v>0</v>
      </c>
      <c r="G36" s="36"/>
      <c r="H36" s="36"/>
      <c r="I36" s="134">
        <v>0.15</v>
      </c>
      <c r="J36" s="133">
        <f>ROUND(((SUM(BF87:BF169))*I36),  2)</f>
        <v>0</v>
      </c>
      <c r="K36" s="36"/>
      <c r="L36" s="119"/>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7" t="s">
        <v>46</v>
      </c>
      <c r="F37" s="133">
        <f>ROUND((SUM(BG87:BG169)),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7" t="s">
        <v>47</v>
      </c>
      <c r="F38" s="133">
        <f>ROUND((SUM(BH87:BH169)),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7" t="s">
        <v>48</v>
      </c>
      <c r="F39" s="133">
        <f>ROUND((SUM(BI87:BI169)),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3" t="str">
        <f>E7</f>
        <v>Sportovní hala při ZŠ Rychnovská 139, Praha 18</v>
      </c>
      <c r="F50" s="414"/>
      <c r="G50" s="414"/>
      <c r="H50" s="414"/>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3" t="s">
        <v>163</v>
      </c>
      <c r="F52" s="412"/>
      <c r="G52" s="412"/>
      <c r="H52" s="412"/>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408" t="str">
        <f>E11</f>
        <v>D.1.4.a - Zdravotechnika</v>
      </c>
      <c r="F54" s="412"/>
      <c r="G54" s="412"/>
      <c r="H54" s="412"/>
      <c r="I54" s="118"/>
      <c r="J54" s="38"/>
      <c r="K54" s="38"/>
      <c r="L54" s="119"/>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2"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x14ac:dyDescent="0.2">
      <c r="A63" s="36"/>
      <c r="B63" s="37"/>
      <c r="C63" s="153" t="s">
        <v>71</v>
      </c>
      <c r="D63" s="38"/>
      <c r="E63" s="38"/>
      <c r="F63" s="38"/>
      <c r="G63" s="38"/>
      <c r="H63" s="38"/>
      <c r="I63" s="118"/>
      <c r="J63" s="79">
        <f>J87</f>
        <v>0</v>
      </c>
      <c r="K63" s="38"/>
      <c r="L63" s="119"/>
      <c r="S63" s="36"/>
      <c r="T63" s="36"/>
      <c r="U63" s="36"/>
      <c r="V63" s="36"/>
      <c r="W63" s="36"/>
      <c r="X63" s="36"/>
      <c r="Y63" s="36"/>
      <c r="Z63" s="36"/>
      <c r="AA63" s="36"/>
      <c r="AB63" s="36"/>
      <c r="AC63" s="36"/>
      <c r="AD63" s="36"/>
      <c r="AE63" s="36"/>
      <c r="AU63" s="19" t="s">
        <v>214</v>
      </c>
    </row>
    <row r="64" spans="1:47" s="9" customFormat="1" ht="24.95" customHeight="1" x14ac:dyDescent="0.2">
      <c r="B64" s="154"/>
      <c r="C64" s="155"/>
      <c r="D64" s="156" t="s">
        <v>232</v>
      </c>
      <c r="E64" s="157"/>
      <c r="F64" s="157"/>
      <c r="G64" s="157"/>
      <c r="H64" s="157"/>
      <c r="I64" s="158"/>
      <c r="J64" s="159">
        <f>J88</f>
        <v>0</v>
      </c>
      <c r="K64" s="155"/>
      <c r="L64" s="160"/>
    </row>
    <row r="65" spans="1:31" s="10" customFormat="1" ht="19.899999999999999" customHeight="1" x14ac:dyDescent="0.2">
      <c r="B65" s="161"/>
      <c r="C65" s="99"/>
      <c r="D65" s="162" t="s">
        <v>2584</v>
      </c>
      <c r="E65" s="163"/>
      <c r="F65" s="163"/>
      <c r="G65" s="163"/>
      <c r="H65" s="163"/>
      <c r="I65" s="164"/>
      <c r="J65" s="165">
        <f>J89</f>
        <v>0</v>
      </c>
      <c r="K65" s="99"/>
      <c r="L65" s="166"/>
    </row>
    <row r="66" spans="1:31" s="2" customFormat="1" ht="21.75" customHeight="1" x14ac:dyDescent="0.2">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31" s="2" customFormat="1" ht="6.95" customHeight="1" x14ac:dyDescent="0.2">
      <c r="A67" s="36"/>
      <c r="B67" s="49"/>
      <c r="C67" s="50"/>
      <c r="D67" s="50"/>
      <c r="E67" s="50"/>
      <c r="F67" s="50"/>
      <c r="G67" s="50"/>
      <c r="H67" s="50"/>
      <c r="I67" s="145"/>
      <c r="J67" s="50"/>
      <c r="K67" s="50"/>
      <c r="L67" s="119"/>
      <c r="S67" s="36"/>
      <c r="T67" s="36"/>
      <c r="U67" s="36"/>
      <c r="V67" s="36"/>
      <c r="W67" s="36"/>
      <c r="X67" s="36"/>
      <c r="Y67" s="36"/>
      <c r="Z67" s="36"/>
      <c r="AA67" s="36"/>
      <c r="AB67" s="36"/>
      <c r="AC67" s="36"/>
      <c r="AD67" s="36"/>
      <c r="AE67" s="36"/>
    </row>
    <row r="71" spans="1:31" s="2" customFormat="1" ht="6.95" customHeight="1" x14ac:dyDescent="0.2">
      <c r="A71" s="36"/>
      <c r="B71" s="51"/>
      <c r="C71" s="52"/>
      <c r="D71" s="52"/>
      <c r="E71" s="52"/>
      <c r="F71" s="52"/>
      <c r="G71" s="52"/>
      <c r="H71" s="52"/>
      <c r="I71" s="148"/>
      <c r="J71" s="52"/>
      <c r="K71" s="52"/>
      <c r="L71" s="119"/>
      <c r="S71" s="36"/>
      <c r="T71" s="36"/>
      <c r="U71" s="36"/>
      <c r="V71" s="36"/>
      <c r="W71" s="36"/>
      <c r="X71" s="36"/>
      <c r="Y71" s="36"/>
      <c r="Z71" s="36"/>
      <c r="AA71" s="36"/>
      <c r="AB71" s="36"/>
      <c r="AC71" s="36"/>
      <c r="AD71" s="36"/>
      <c r="AE71" s="36"/>
    </row>
    <row r="72" spans="1:31" s="2" customFormat="1" ht="24.95" customHeight="1" x14ac:dyDescent="0.2">
      <c r="A72" s="36"/>
      <c r="B72" s="37"/>
      <c r="C72" s="25" t="s">
        <v>252</v>
      </c>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6.95" customHeight="1" x14ac:dyDescent="0.2">
      <c r="A73" s="36"/>
      <c r="B73" s="37"/>
      <c r="C73" s="38"/>
      <c r="D73" s="38"/>
      <c r="E73" s="38"/>
      <c r="F73" s="38"/>
      <c r="G73" s="38"/>
      <c r="H73" s="38"/>
      <c r="I73" s="118"/>
      <c r="J73" s="38"/>
      <c r="K73" s="38"/>
      <c r="L73" s="119"/>
      <c r="S73" s="36"/>
      <c r="T73" s="36"/>
      <c r="U73" s="36"/>
      <c r="V73" s="36"/>
      <c r="W73" s="36"/>
      <c r="X73" s="36"/>
      <c r="Y73" s="36"/>
      <c r="Z73" s="36"/>
      <c r="AA73" s="36"/>
      <c r="AB73" s="36"/>
      <c r="AC73" s="36"/>
      <c r="AD73" s="36"/>
      <c r="AE73" s="36"/>
    </row>
    <row r="74" spans="1:31" s="2" customFormat="1" ht="12" customHeight="1" x14ac:dyDescent="0.2">
      <c r="A74" s="36"/>
      <c r="B74" s="37"/>
      <c r="C74" s="31" t="s">
        <v>16</v>
      </c>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ht="16.5" customHeight="1" x14ac:dyDescent="0.2">
      <c r="A75" s="36"/>
      <c r="B75" s="37"/>
      <c r="C75" s="38"/>
      <c r="D75" s="38"/>
      <c r="E75" s="413" t="str">
        <f>E7</f>
        <v>Sportovní hala při ZŠ Rychnovská 139, Praha 18</v>
      </c>
      <c r="F75" s="414"/>
      <c r="G75" s="414"/>
      <c r="H75" s="414"/>
      <c r="I75" s="118"/>
      <c r="J75" s="38"/>
      <c r="K75" s="38"/>
      <c r="L75" s="119"/>
      <c r="S75" s="36"/>
      <c r="T75" s="36"/>
      <c r="U75" s="36"/>
      <c r="V75" s="36"/>
      <c r="W75" s="36"/>
      <c r="X75" s="36"/>
      <c r="Y75" s="36"/>
      <c r="Z75" s="36"/>
      <c r="AA75" s="36"/>
      <c r="AB75" s="36"/>
      <c r="AC75" s="36"/>
      <c r="AD75" s="36"/>
      <c r="AE75" s="36"/>
    </row>
    <row r="76" spans="1:31" s="1" customFormat="1" ht="12" customHeight="1" x14ac:dyDescent="0.2">
      <c r="B76" s="23"/>
      <c r="C76" s="31" t="s">
        <v>159</v>
      </c>
      <c r="D76" s="24"/>
      <c r="E76" s="24"/>
      <c r="F76" s="24"/>
      <c r="G76" s="24"/>
      <c r="H76" s="24"/>
      <c r="I76" s="110"/>
      <c r="J76" s="24"/>
      <c r="K76" s="24"/>
      <c r="L76" s="22"/>
    </row>
    <row r="77" spans="1:31" s="2" customFormat="1" ht="16.5" customHeight="1" x14ac:dyDescent="0.2">
      <c r="A77" s="36"/>
      <c r="B77" s="37"/>
      <c r="C77" s="38"/>
      <c r="D77" s="38"/>
      <c r="E77" s="413" t="s">
        <v>163</v>
      </c>
      <c r="F77" s="412"/>
      <c r="G77" s="412"/>
      <c r="H77" s="412"/>
      <c r="I77" s="118"/>
      <c r="J77" s="38"/>
      <c r="K77" s="38"/>
      <c r="L77" s="119"/>
      <c r="S77" s="36"/>
      <c r="T77" s="36"/>
      <c r="U77" s="36"/>
      <c r="V77" s="36"/>
      <c r="W77" s="36"/>
      <c r="X77" s="36"/>
      <c r="Y77" s="36"/>
      <c r="Z77" s="36"/>
      <c r="AA77" s="36"/>
      <c r="AB77" s="36"/>
      <c r="AC77" s="36"/>
      <c r="AD77" s="36"/>
      <c r="AE77" s="36"/>
    </row>
    <row r="78" spans="1:31" s="2" customFormat="1" ht="12" customHeight="1" x14ac:dyDescent="0.2">
      <c r="A78" s="36"/>
      <c r="B78" s="37"/>
      <c r="C78" s="31" t="s">
        <v>167</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6.5" customHeight="1" x14ac:dyDescent="0.2">
      <c r="A79" s="36"/>
      <c r="B79" s="37"/>
      <c r="C79" s="38"/>
      <c r="D79" s="38"/>
      <c r="E79" s="408" t="str">
        <f>E11</f>
        <v>D.1.4.a - Zdravotechnika</v>
      </c>
      <c r="F79" s="412"/>
      <c r="G79" s="412"/>
      <c r="H79" s="412"/>
      <c r="I79" s="118"/>
      <c r="J79" s="38"/>
      <c r="K79" s="38"/>
      <c r="L79" s="119"/>
      <c r="S79" s="36"/>
      <c r="T79" s="36"/>
      <c r="U79" s="36"/>
      <c r="V79" s="36"/>
      <c r="W79" s="36"/>
      <c r="X79" s="36"/>
      <c r="Y79" s="36"/>
      <c r="Z79" s="36"/>
      <c r="AA79" s="36"/>
      <c r="AB79" s="36"/>
      <c r="AC79" s="36"/>
      <c r="AD79" s="36"/>
      <c r="AE79" s="36"/>
    </row>
    <row r="80" spans="1:31" s="2" customFormat="1" ht="6.95" customHeight="1" x14ac:dyDescent="0.2">
      <c r="A80" s="36"/>
      <c r="B80" s="37"/>
      <c r="C80" s="38"/>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12" customHeight="1" x14ac:dyDescent="0.2">
      <c r="A81" s="36"/>
      <c r="B81" s="37"/>
      <c r="C81" s="31" t="s">
        <v>22</v>
      </c>
      <c r="D81" s="38"/>
      <c r="E81" s="38"/>
      <c r="F81" s="29" t="str">
        <f>F14</f>
        <v xml:space="preserve"> </v>
      </c>
      <c r="G81" s="38"/>
      <c r="H81" s="38"/>
      <c r="I81" s="120" t="s">
        <v>24</v>
      </c>
      <c r="J81" s="61" t="str">
        <f>IF(J14="","",J14)</f>
        <v>17. 4. 2020</v>
      </c>
      <c r="K81" s="38"/>
      <c r="L81" s="119"/>
      <c r="S81" s="36"/>
      <c r="T81" s="36"/>
      <c r="U81" s="36"/>
      <c r="V81" s="36"/>
      <c r="W81" s="36"/>
      <c r="X81" s="36"/>
      <c r="Y81" s="36"/>
      <c r="Z81" s="36"/>
      <c r="AA81" s="36"/>
      <c r="AB81" s="36"/>
      <c r="AC81" s="36"/>
      <c r="AD81" s="36"/>
      <c r="AE81" s="36"/>
    </row>
    <row r="82" spans="1:65" s="2" customFormat="1" ht="6.95" customHeight="1" x14ac:dyDescent="0.2">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5.2" customHeight="1" x14ac:dyDescent="0.2">
      <c r="A83" s="36"/>
      <c r="B83" s="37"/>
      <c r="C83" s="31" t="s">
        <v>26</v>
      </c>
      <c r="D83" s="38"/>
      <c r="E83" s="38"/>
      <c r="F83" s="29" t="str">
        <f>E17</f>
        <v>Městská část Praha 18</v>
      </c>
      <c r="G83" s="38"/>
      <c r="H83" s="38"/>
      <c r="I83" s="120" t="s">
        <v>32</v>
      </c>
      <c r="J83" s="34" t="str">
        <f>E23</f>
        <v>Arch.Design, s.r.o</v>
      </c>
      <c r="K83" s="38"/>
      <c r="L83" s="119"/>
      <c r="S83" s="36"/>
      <c r="T83" s="36"/>
      <c r="U83" s="36"/>
      <c r="V83" s="36"/>
      <c r="W83" s="36"/>
      <c r="X83" s="36"/>
      <c r="Y83" s="36"/>
      <c r="Z83" s="36"/>
      <c r="AA83" s="36"/>
      <c r="AB83" s="36"/>
      <c r="AC83" s="36"/>
      <c r="AD83" s="36"/>
      <c r="AE83" s="36"/>
    </row>
    <row r="84" spans="1:65" s="2" customFormat="1" ht="15.2" customHeight="1" x14ac:dyDescent="0.2">
      <c r="A84" s="36"/>
      <c r="B84" s="37"/>
      <c r="C84" s="31" t="s">
        <v>30</v>
      </c>
      <c r="D84" s="38"/>
      <c r="E84" s="38"/>
      <c r="F84" s="29" t="str">
        <f>IF(E20="","",E20)</f>
        <v>Vyplň údaj</v>
      </c>
      <c r="G84" s="38"/>
      <c r="H84" s="38"/>
      <c r="I84" s="120" t="s">
        <v>36</v>
      </c>
      <c r="J84" s="34" t="str">
        <f>E26</f>
        <v xml:space="preserve"> </v>
      </c>
      <c r="K84" s="38"/>
      <c r="L84" s="119"/>
      <c r="S84" s="36"/>
      <c r="T84" s="36"/>
      <c r="U84" s="36"/>
      <c r="V84" s="36"/>
      <c r="W84" s="36"/>
      <c r="X84" s="36"/>
      <c r="Y84" s="36"/>
      <c r="Z84" s="36"/>
      <c r="AA84" s="36"/>
      <c r="AB84" s="36"/>
      <c r="AC84" s="36"/>
      <c r="AD84" s="36"/>
      <c r="AE84" s="36"/>
    </row>
    <row r="85" spans="1:65" s="2" customFormat="1" ht="10.35" customHeight="1" x14ac:dyDescent="0.2">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11" customFormat="1" ht="29.25" customHeight="1" x14ac:dyDescent="0.2">
      <c r="A86" s="167"/>
      <c r="B86" s="168"/>
      <c r="C86" s="169" t="s">
        <v>253</v>
      </c>
      <c r="D86" s="170" t="s">
        <v>58</v>
      </c>
      <c r="E86" s="170" t="s">
        <v>54</v>
      </c>
      <c r="F86" s="170" t="s">
        <v>55</v>
      </c>
      <c r="G86" s="170" t="s">
        <v>254</v>
      </c>
      <c r="H86" s="170" t="s">
        <v>255</v>
      </c>
      <c r="I86" s="171" t="s">
        <v>256</v>
      </c>
      <c r="J86" s="170" t="s">
        <v>213</v>
      </c>
      <c r="K86" s="172" t="s">
        <v>257</v>
      </c>
      <c r="L86" s="173"/>
      <c r="M86" s="70" t="s">
        <v>21</v>
      </c>
      <c r="N86" s="71" t="s">
        <v>43</v>
      </c>
      <c r="O86" s="71" t="s">
        <v>258</v>
      </c>
      <c r="P86" s="71" t="s">
        <v>259</v>
      </c>
      <c r="Q86" s="71" t="s">
        <v>260</v>
      </c>
      <c r="R86" s="71" t="s">
        <v>261</v>
      </c>
      <c r="S86" s="71" t="s">
        <v>262</v>
      </c>
      <c r="T86" s="72" t="s">
        <v>263</v>
      </c>
      <c r="U86" s="167"/>
      <c r="V86" s="167"/>
      <c r="W86" s="167"/>
      <c r="X86" s="167"/>
      <c r="Y86" s="167"/>
      <c r="Z86" s="167"/>
      <c r="AA86" s="167"/>
      <c r="AB86" s="167"/>
      <c r="AC86" s="167"/>
      <c r="AD86" s="167"/>
      <c r="AE86" s="167"/>
    </row>
    <row r="87" spans="1:65" s="2" customFormat="1" ht="22.9" customHeight="1" x14ac:dyDescent="0.25">
      <c r="A87" s="36"/>
      <c r="B87" s="37"/>
      <c r="C87" s="77" t="s">
        <v>264</v>
      </c>
      <c r="D87" s="38"/>
      <c r="E87" s="38"/>
      <c r="F87" s="38"/>
      <c r="G87" s="38"/>
      <c r="H87" s="38"/>
      <c r="I87" s="118"/>
      <c r="J87" s="174">
        <f>BK87</f>
        <v>0</v>
      </c>
      <c r="K87" s="38"/>
      <c r="L87" s="41"/>
      <c r="M87" s="73"/>
      <c r="N87" s="175"/>
      <c r="O87" s="74"/>
      <c r="P87" s="176">
        <f>P88</f>
        <v>0</v>
      </c>
      <c r="Q87" s="74"/>
      <c r="R87" s="176">
        <f>R88</f>
        <v>0</v>
      </c>
      <c r="S87" s="74"/>
      <c r="T87" s="177">
        <f>T88</f>
        <v>0</v>
      </c>
      <c r="U87" s="36"/>
      <c r="V87" s="36"/>
      <c r="W87" s="36"/>
      <c r="X87" s="36"/>
      <c r="Y87" s="36"/>
      <c r="Z87" s="36"/>
      <c r="AA87" s="36"/>
      <c r="AB87" s="36"/>
      <c r="AC87" s="36"/>
      <c r="AD87" s="36"/>
      <c r="AE87" s="36"/>
      <c r="AT87" s="19" t="s">
        <v>72</v>
      </c>
      <c r="AU87" s="19" t="s">
        <v>214</v>
      </c>
      <c r="BK87" s="178">
        <f>BK88</f>
        <v>0</v>
      </c>
    </row>
    <row r="88" spans="1:65" s="12" customFormat="1" ht="25.9" customHeight="1" x14ac:dyDescent="0.2">
      <c r="B88" s="179"/>
      <c r="C88" s="180"/>
      <c r="D88" s="181" t="s">
        <v>72</v>
      </c>
      <c r="E88" s="182" t="s">
        <v>1512</v>
      </c>
      <c r="F88" s="182" t="s">
        <v>1513</v>
      </c>
      <c r="G88" s="180"/>
      <c r="H88" s="180"/>
      <c r="I88" s="183"/>
      <c r="J88" s="184">
        <f>BK88</f>
        <v>0</v>
      </c>
      <c r="K88" s="180"/>
      <c r="L88" s="185"/>
      <c r="M88" s="186"/>
      <c r="N88" s="187"/>
      <c r="O88" s="187"/>
      <c r="P88" s="188">
        <f>P89</f>
        <v>0</v>
      </c>
      <c r="Q88" s="187"/>
      <c r="R88" s="188">
        <f>R89</f>
        <v>0</v>
      </c>
      <c r="S88" s="187"/>
      <c r="T88" s="189">
        <f>T89</f>
        <v>0</v>
      </c>
      <c r="AR88" s="190" t="s">
        <v>82</v>
      </c>
      <c r="AT88" s="191" t="s">
        <v>72</v>
      </c>
      <c r="AU88" s="191" t="s">
        <v>73</v>
      </c>
      <c r="AY88" s="190" t="s">
        <v>267</v>
      </c>
      <c r="BK88" s="192">
        <f>BK89</f>
        <v>0</v>
      </c>
    </row>
    <row r="89" spans="1:65" s="12" customFormat="1" ht="22.9" customHeight="1" x14ac:dyDescent="0.2">
      <c r="B89" s="179"/>
      <c r="C89" s="180"/>
      <c r="D89" s="181" t="s">
        <v>72</v>
      </c>
      <c r="E89" s="193" t="s">
        <v>2585</v>
      </c>
      <c r="F89" s="193" t="s">
        <v>2586</v>
      </c>
      <c r="G89" s="180"/>
      <c r="H89" s="180"/>
      <c r="I89" s="183"/>
      <c r="J89" s="194">
        <f>BK89</f>
        <v>0</v>
      </c>
      <c r="K89" s="180"/>
      <c r="L89" s="185"/>
      <c r="M89" s="186"/>
      <c r="N89" s="187"/>
      <c r="O89" s="187"/>
      <c r="P89" s="188">
        <f>SUM(P90:P169)</f>
        <v>0</v>
      </c>
      <c r="Q89" s="187"/>
      <c r="R89" s="188">
        <f>SUM(R90:R169)</f>
        <v>0</v>
      </c>
      <c r="S89" s="187"/>
      <c r="T89" s="189">
        <f>SUM(T90:T169)</f>
        <v>0</v>
      </c>
      <c r="AR89" s="190" t="s">
        <v>82</v>
      </c>
      <c r="AT89" s="191" t="s">
        <v>72</v>
      </c>
      <c r="AU89" s="191" t="s">
        <v>80</v>
      </c>
      <c r="AY89" s="190" t="s">
        <v>267</v>
      </c>
      <c r="BK89" s="192">
        <f>SUM(BK90:BK169)</f>
        <v>0</v>
      </c>
    </row>
    <row r="90" spans="1:65" s="2" customFormat="1" ht="16.5" customHeight="1" x14ac:dyDescent="0.2">
      <c r="A90" s="36"/>
      <c r="B90" s="37"/>
      <c r="C90" s="195" t="s">
        <v>80</v>
      </c>
      <c r="D90" s="195" t="s">
        <v>269</v>
      </c>
      <c r="E90" s="196" t="s">
        <v>2587</v>
      </c>
      <c r="F90" s="197" t="s">
        <v>2588</v>
      </c>
      <c r="G90" s="198" t="s">
        <v>320</v>
      </c>
      <c r="H90" s="199">
        <v>21.3</v>
      </c>
      <c r="I90" s="200"/>
      <c r="J90" s="201">
        <f>ROUND(I90*H90,2)</f>
        <v>0</v>
      </c>
      <c r="K90" s="197" t="s">
        <v>21</v>
      </c>
      <c r="L90" s="41"/>
      <c r="M90" s="202" t="s">
        <v>21</v>
      </c>
      <c r="N90" s="203" t="s">
        <v>44</v>
      </c>
      <c r="O90" s="66"/>
      <c r="P90" s="204">
        <f>O90*H90</f>
        <v>0</v>
      </c>
      <c r="Q90" s="204">
        <v>0</v>
      </c>
      <c r="R90" s="204">
        <f>Q90*H90</f>
        <v>0</v>
      </c>
      <c r="S90" s="204">
        <v>0</v>
      </c>
      <c r="T90" s="205">
        <f>S90*H90</f>
        <v>0</v>
      </c>
      <c r="U90" s="36"/>
      <c r="V90" s="36"/>
      <c r="W90" s="36"/>
      <c r="X90" s="36"/>
      <c r="Y90" s="36"/>
      <c r="Z90" s="36"/>
      <c r="AA90" s="36"/>
      <c r="AB90" s="36"/>
      <c r="AC90" s="36"/>
      <c r="AD90" s="36"/>
      <c r="AE90" s="36"/>
      <c r="AR90" s="206" t="s">
        <v>274</v>
      </c>
      <c r="AT90" s="206" t="s">
        <v>269</v>
      </c>
      <c r="AU90" s="206" t="s">
        <v>82</v>
      </c>
      <c r="AY90" s="19" t="s">
        <v>267</v>
      </c>
      <c r="BE90" s="207">
        <f>IF(N90="základní",J90,0)</f>
        <v>0</v>
      </c>
      <c r="BF90" s="207">
        <f>IF(N90="snížená",J90,0)</f>
        <v>0</v>
      </c>
      <c r="BG90" s="207">
        <f>IF(N90="zákl. přenesená",J90,0)</f>
        <v>0</v>
      </c>
      <c r="BH90" s="207">
        <f>IF(N90="sníž. přenesená",J90,0)</f>
        <v>0</v>
      </c>
      <c r="BI90" s="207">
        <f>IF(N90="nulová",J90,0)</f>
        <v>0</v>
      </c>
      <c r="BJ90" s="19" t="s">
        <v>80</v>
      </c>
      <c r="BK90" s="207">
        <f>ROUND(I90*H90,2)</f>
        <v>0</v>
      </c>
      <c r="BL90" s="19" t="s">
        <v>274</v>
      </c>
      <c r="BM90" s="206" t="s">
        <v>82</v>
      </c>
    </row>
    <row r="91" spans="1:65" s="14" customFormat="1" x14ac:dyDescent="0.2">
      <c r="B91" s="222"/>
      <c r="C91" s="223"/>
      <c r="D91" s="208" t="s">
        <v>278</v>
      </c>
      <c r="E91" s="224" t="s">
        <v>21</v>
      </c>
      <c r="F91" s="225" t="s">
        <v>4455</v>
      </c>
      <c r="G91" s="223"/>
      <c r="H91" s="226">
        <v>21.3</v>
      </c>
      <c r="I91" s="227"/>
      <c r="J91" s="223"/>
      <c r="K91" s="223"/>
      <c r="L91" s="228"/>
      <c r="M91" s="229"/>
      <c r="N91" s="230"/>
      <c r="O91" s="230"/>
      <c r="P91" s="230"/>
      <c r="Q91" s="230"/>
      <c r="R91" s="230"/>
      <c r="S91" s="230"/>
      <c r="T91" s="231"/>
      <c r="AT91" s="232" t="s">
        <v>278</v>
      </c>
      <c r="AU91" s="232" t="s">
        <v>82</v>
      </c>
      <c r="AV91" s="14" t="s">
        <v>82</v>
      </c>
      <c r="AW91" s="14" t="s">
        <v>35</v>
      </c>
      <c r="AX91" s="14" t="s">
        <v>73</v>
      </c>
      <c r="AY91" s="232" t="s">
        <v>267</v>
      </c>
    </row>
    <row r="92" spans="1:65" s="16" customFormat="1" x14ac:dyDescent="0.2">
      <c r="B92" s="244"/>
      <c r="C92" s="245"/>
      <c r="D92" s="208" t="s">
        <v>278</v>
      </c>
      <c r="E92" s="246" t="s">
        <v>21</v>
      </c>
      <c r="F92" s="247" t="s">
        <v>355</v>
      </c>
      <c r="G92" s="245"/>
      <c r="H92" s="248">
        <v>21.3</v>
      </c>
      <c r="I92" s="249"/>
      <c r="J92" s="245"/>
      <c r="K92" s="245"/>
      <c r="L92" s="250"/>
      <c r="M92" s="251"/>
      <c r="N92" s="252"/>
      <c r="O92" s="252"/>
      <c r="P92" s="252"/>
      <c r="Q92" s="252"/>
      <c r="R92" s="252"/>
      <c r="S92" s="252"/>
      <c r="T92" s="253"/>
      <c r="AT92" s="254" t="s">
        <v>278</v>
      </c>
      <c r="AU92" s="254" t="s">
        <v>82</v>
      </c>
      <c r="AV92" s="16" t="s">
        <v>274</v>
      </c>
      <c r="AW92" s="16" t="s">
        <v>35</v>
      </c>
      <c r="AX92" s="16" t="s">
        <v>80</v>
      </c>
      <c r="AY92" s="254" t="s">
        <v>267</v>
      </c>
    </row>
    <row r="93" spans="1:65" s="2" customFormat="1" ht="16.5" customHeight="1" x14ac:dyDescent="0.2">
      <c r="A93" s="36"/>
      <c r="B93" s="37"/>
      <c r="C93" s="195" t="s">
        <v>82</v>
      </c>
      <c r="D93" s="195" t="s">
        <v>269</v>
      </c>
      <c r="E93" s="196" t="s">
        <v>2589</v>
      </c>
      <c r="F93" s="197" t="s">
        <v>2590</v>
      </c>
      <c r="G93" s="198" t="s">
        <v>320</v>
      </c>
      <c r="H93" s="199">
        <v>21.3</v>
      </c>
      <c r="I93" s="200"/>
      <c r="J93" s="201">
        <f t="shared" ref="J93:J124" si="0">ROUND(I93*H93,2)</f>
        <v>0</v>
      </c>
      <c r="K93" s="197" t="s">
        <v>21</v>
      </c>
      <c r="L93" s="41"/>
      <c r="M93" s="202" t="s">
        <v>21</v>
      </c>
      <c r="N93" s="203" t="s">
        <v>44</v>
      </c>
      <c r="O93" s="66"/>
      <c r="P93" s="204">
        <f t="shared" ref="P93:P124" si="1">O93*H93</f>
        <v>0</v>
      </c>
      <c r="Q93" s="204">
        <v>0</v>
      </c>
      <c r="R93" s="204">
        <f t="shared" ref="R93:R124" si="2">Q93*H93</f>
        <v>0</v>
      </c>
      <c r="S93" s="204">
        <v>0</v>
      </c>
      <c r="T93" s="205">
        <f t="shared" ref="T93:T124" si="3">S93*H93</f>
        <v>0</v>
      </c>
      <c r="U93" s="36"/>
      <c r="V93" s="36"/>
      <c r="W93" s="36"/>
      <c r="X93" s="36"/>
      <c r="Y93" s="36"/>
      <c r="Z93" s="36"/>
      <c r="AA93" s="36"/>
      <c r="AB93" s="36"/>
      <c r="AC93" s="36"/>
      <c r="AD93" s="36"/>
      <c r="AE93" s="36"/>
      <c r="AR93" s="206" t="s">
        <v>274</v>
      </c>
      <c r="AT93" s="206" t="s">
        <v>269</v>
      </c>
      <c r="AU93" s="206" t="s">
        <v>82</v>
      </c>
      <c r="AY93" s="19" t="s">
        <v>267</v>
      </c>
      <c r="BE93" s="207">
        <f t="shared" ref="BE93:BE124" si="4">IF(N93="základní",J93,0)</f>
        <v>0</v>
      </c>
      <c r="BF93" s="207">
        <f t="shared" ref="BF93:BF124" si="5">IF(N93="snížená",J93,0)</f>
        <v>0</v>
      </c>
      <c r="BG93" s="207">
        <f t="shared" ref="BG93:BG124" si="6">IF(N93="zákl. přenesená",J93,0)</f>
        <v>0</v>
      </c>
      <c r="BH93" s="207">
        <f t="shared" ref="BH93:BH124" si="7">IF(N93="sníž. přenesená",J93,0)</f>
        <v>0</v>
      </c>
      <c r="BI93" s="207">
        <f t="shared" ref="BI93:BI124" si="8">IF(N93="nulová",J93,0)</f>
        <v>0</v>
      </c>
      <c r="BJ93" s="19" t="s">
        <v>80</v>
      </c>
      <c r="BK93" s="207">
        <f t="shared" ref="BK93:BK124" si="9">ROUND(I93*H93,2)</f>
        <v>0</v>
      </c>
      <c r="BL93" s="19" t="s">
        <v>274</v>
      </c>
      <c r="BM93" s="206" t="s">
        <v>274</v>
      </c>
    </row>
    <row r="94" spans="1:65" s="2" customFormat="1" ht="16.5" customHeight="1" x14ac:dyDescent="0.2">
      <c r="A94" s="36"/>
      <c r="B94" s="37"/>
      <c r="C94" s="195" t="s">
        <v>142</v>
      </c>
      <c r="D94" s="195" t="s">
        <v>269</v>
      </c>
      <c r="E94" s="196" t="s">
        <v>2591</v>
      </c>
      <c r="F94" s="197" t="s">
        <v>2592</v>
      </c>
      <c r="G94" s="198" t="s">
        <v>296</v>
      </c>
      <c r="H94" s="199">
        <v>13</v>
      </c>
      <c r="I94" s="200"/>
      <c r="J94" s="201">
        <f t="shared" si="0"/>
        <v>0</v>
      </c>
      <c r="K94" s="197" t="s">
        <v>21</v>
      </c>
      <c r="L94" s="41"/>
      <c r="M94" s="202" t="s">
        <v>21</v>
      </c>
      <c r="N94" s="203" t="s">
        <v>44</v>
      </c>
      <c r="O94" s="66"/>
      <c r="P94" s="204">
        <f t="shared" si="1"/>
        <v>0</v>
      </c>
      <c r="Q94" s="204">
        <v>0</v>
      </c>
      <c r="R94" s="204">
        <f t="shared" si="2"/>
        <v>0</v>
      </c>
      <c r="S94" s="204">
        <v>0</v>
      </c>
      <c r="T94" s="205">
        <f t="shared" si="3"/>
        <v>0</v>
      </c>
      <c r="U94" s="36"/>
      <c r="V94" s="36"/>
      <c r="W94" s="36"/>
      <c r="X94" s="36"/>
      <c r="Y94" s="36"/>
      <c r="Z94" s="36"/>
      <c r="AA94" s="36"/>
      <c r="AB94" s="36"/>
      <c r="AC94" s="36"/>
      <c r="AD94" s="36"/>
      <c r="AE94" s="36"/>
      <c r="AR94" s="206" t="s">
        <v>274</v>
      </c>
      <c r="AT94" s="206" t="s">
        <v>269</v>
      </c>
      <c r="AU94" s="206" t="s">
        <v>82</v>
      </c>
      <c r="AY94" s="19" t="s">
        <v>267</v>
      </c>
      <c r="BE94" s="207">
        <f t="shared" si="4"/>
        <v>0</v>
      </c>
      <c r="BF94" s="207">
        <f t="shared" si="5"/>
        <v>0</v>
      </c>
      <c r="BG94" s="207">
        <f t="shared" si="6"/>
        <v>0</v>
      </c>
      <c r="BH94" s="207">
        <f t="shared" si="7"/>
        <v>0</v>
      </c>
      <c r="BI94" s="207">
        <f t="shared" si="8"/>
        <v>0</v>
      </c>
      <c r="BJ94" s="19" t="s">
        <v>80</v>
      </c>
      <c r="BK94" s="207">
        <f t="shared" si="9"/>
        <v>0</v>
      </c>
      <c r="BL94" s="19" t="s">
        <v>274</v>
      </c>
      <c r="BM94" s="206" t="s">
        <v>309</v>
      </c>
    </row>
    <row r="95" spans="1:65" s="2" customFormat="1" ht="16.5" customHeight="1" x14ac:dyDescent="0.2">
      <c r="A95" s="36"/>
      <c r="B95" s="37"/>
      <c r="C95" s="195" t="s">
        <v>274</v>
      </c>
      <c r="D95" s="195" t="s">
        <v>269</v>
      </c>
      <c r="E95" s="196" t="s">
        <v>2593</v>
      </c>
      <c r="F95" s="197" t="s">
        <v>2594</v>
      </c>
      <c r="G95" s="198" t="s">
        <v>296</v>
      </c>
      <c r="H95" s="199">
        <v>20</v>
      </c>
      <c r="I95" s="200"/>
      <c r="J95" s="201">
        <f t="shared" si="0"/>
        <v>0</v>
      </c>
      <c r="K95" s="197" t="s">
        <v>21</v>
      </c>
      <c r="L95" s="41"/>
      <c r="M95" s="202" t="s">
        <v>21</v>
      </c>
      <c r="N95" s="203" t="s">
        <v>44</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274</v>
      </c>
      <c r="AT95" s="206" t="s">
        <v>269</v>
      </c>
      <c r="AU95" s="206" t="s">
        <v>82</v>
      </c>
      <c r="AY95" s="19" t="s">
        <v>267</v>
      </c>
      <c r="BE95" s="207">
        <f t="shared" si="4"/>
        <v>0</v>
      </c>
      <c r="BF95" s="207">
        <f t="shared" si="5"/>
        <v>0</v>
      </c>
      <c r="BG95" s="207">
        <f t="shared" si="6"/>
        <v>0</v>
      </c>
      <c r="BH95" s="207">
        <f t="shared" si="7"/>
        <v>0</v>
      </c>
      <c r="BI95" s="207">
        <f t="shared" si="8"/>
        <v>0</v>
      </c>
      <c r="BJ95" s="19" t="s">
        <v>80</v>
      </c>
      <c r="BK95" s="207">
        <f t="shared" si="9"/>
        <v>0</v>
      </c>
      <c r="BL95" s="19" t="s">
        <v>274</v>
      </c>
      <c r="BM95" s="206" t="s">
        <v>356</v>
      </c>
    </row>
    <row r="96" spans="1:65" s="2" customFormat="1" ht="16.5" customHeight="1" x14ac:dyDescent="0.2">
      <c r="A96" s="36"/>
      <c r="B96" s="37"/>
      <c r="C96" s="195" t="s">
        <v>301</v>
      </c>
      <c r="D96" s="195" t="s">
        <v>269</v>
      </c>
      <c r="E96" s="196" t="s">
        <v>2595</v>
      </c>
      <c r="F96" s="197" t="s">
        <v>2596</v>
      </c>
      <c r="G96" s="198" t="s">
        <v>296</v>
      </c>
      <c r="H96" s="199">
        <v>8</v>
      </c>
      <c r="I96" s="200"/>
      <c r="J96" s="201">
        <f t="shared" si="0"/>
        <v>0</v>
      </c>
      <c r="K96" s="197" t="s">
        <v>21</v>
      </c>
      <c r="L96" s="41"/>
      <c r="M96" s="202" t="s">
        <v>21</v>
      </c>
      <c r="N96" s="203" t="s">
        <v>44</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274</v>
      </c>
      <c r="AT96" s="206" t="s">
        <v>269</v>
      </c>
      <c r="AU96" s="206" t="s">
        <v>82</v>
      </c>
      <c r="AY96" s="19" t="s">
        <v>267</v>
      </c>
      <c r="BE96" s="207">
        <f t="shared" si="4"/>
        <v>0</v>
      </c>
      <c r="BF96" s="207">
        <f t="shared" si="5"/>
        <v>0</v>
      </c>
      <c r="BG96" s="207">
        <f t="shared" si="6"/>
        <v>0</v>
      </c>
      <c r="BH96" s="207">
        <f t="shared" si="7"/>
        <v>0</v>
      </c>
      <c r="BI96" s="207">
        <f t="shared" si="8"/>
        <v>0</v>
      </c>
      <c r="BJ96" s="19" t="s">
        <v>80</v>
      </c>
      <c r="BK96" s="207">
        <f t="shared" si="9"/>
        <v>0</v>
      </c>
      <c r="BL96" s="19" t="s">
        <v>274</v>
      </c>
      <c r="BM96" s="206" t="s">
        <v>371</v>
      </c>
    </row>
    <row r="97" spans="1:65" s="2" customFormat="1" ht="16.5" customHeight="1" x14ac:dyDescent="0.2">
      <c r="A97" s="36"/>
      <c r="B97" s="37"/>
      <c r="C97" s="195" t="s">
        <v>309</v>
      </c>
      <c r="D97" s="195" t="s">
        <v>269</v>
      </c>
      <c r="E97" s="196" t="s">
        <v>2597</v>
      </c>
      <c r="F97" s="197" t="s">
        <v>2598</v>
      </c>
      <c r="G97" s="198" t="s">
        <v>296</v>
      </c>
      <c r="H97" s="199">
        <v>6</v>
      </c>
      <c r="I97" s="200"/>
      <c r="J97" s="201">
        <f t="shared" si="0"/>
        <v>0</v>
      </c>
      <c r="K97" s="197" t="s">
        <v>21</v>
      </c>
      <c r="L97" s="41"/>
      <c r="M97" s="202" t="s">
        <v>21</v>
      </c>
      <c r="N97" s="203"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274</v>
      </c>
      <c r="AT97" s="206" t="s">
        <v>269</v>
      </c>
      <c r="AU97" s="206" t="s">
        <v>82</v>
      </c>
      <c r="AY97" s="19" t="s">
        <v>267</v>
      </c>
      <c r="BE97" s="207">
        <f t="shared" si="4"/>
        <v>0</v>
      </c>
      <c r="BF97" s="207">
        <f t="shared" si="5"/>
        <v>0</v>
      </c>
      <c r="BG97" s="207">
        <f t="shared" si="6"/>
        <v>0</v>
      </c>
      <c r="BH97" s="207">
        <f t="shared" si="7"/>
        <v>0</v>
      </c>
      <c r="BI97" s="207">
        <f t="shared" si="8"/>
        <v>0</v>
      </c>
      <c r="BJ97" s="19" t="s">
        <v>80</v>
      </c>
      <c r="BK97" s="207">
        <f t="shared" si="9"/>
        <v>0</v>
      </c>
      <c r="BL97" s="19" t="s">
        <v>274</v>
      </c>
      <c r="BM97" s="206" t="s">
        <v>386</v>
      </c>
    </row>
    <row r="98" spans="1:65" s="2" customFormat="1" ht="16.5" customHeight="1" x14ac:dyDescent="0.2">
      <c r="A98" s="36"/>
      <c r="B98" s="37"/>
      <c r="C98" s="195" t="s">
        <v>317</v>
      </c>
      <c r="D98" s="195" t="s">
        <v>269</v>
      </c>
      <c r="E98" s="196" t="s">
        <v>2599</v>
      </c>
      <c r="F98" s="197" t="s">
        <v>2600</v>
      </c>
      <c r="G98" s="198" t="s">
        <v>296</v>
      </c>
      <c r="H98" s="199">
        <v>2</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82</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401</v>
      </c>
    </row>
    <row r="99" spans="1:65" s="2" customFormat="1" ht="16.5" customHeight="1" x14ac:dyDescent="0.2">
      <c r="A99" s="36"/>
      <c r="B99" s="37"/>
      <c r="C99" s="195" t="s">
        <v>356</v>
      </c>
      <c r="D99" s="195" t="s">
        <v>269</v>
      </c>
      <c r="E99" s="196" t="s">
        <v>2601</v>
      </c>
      <c r="F99" s="197" t="s">
        <v>2602</v>
      </c>
      <c r="G99" s="198" t="s">
        <v>296</v>
      </c>
      <c r="H99" s="199">
        <v>6</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82</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441</v>
      </c>
    </row>
    <row r="100" spans="1:65" s="2" customFormat="1" ht="16.5" customHeight="1" x14ac:dyDescent="0.2">
      <c r="A100" s="36"/>
      <c r="B100" s="37"/>
      <c r="C100" s="195" t="s">
        <v>365</v>
      </c>
      <c r="D100" s="195" t="s">
        <v>269</v>
      </c>
      <c r="E100" s="196" t="s">
        <v>2603</v>
      </c>
      <c r="F100" s="197" t="s">
        <v>2604</v>
      </c>
      <c r="G100" s="198" t="s">
        <v>296</v>
      </c>
      <c r="H100" s="199">
        <v>5</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274</v>
      </c>
      <c r="AT100" s="206" t="s">
        <v>269</v>
      </c>
      <c r="AU100" s="206" t="s">
        <v>82</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458</v>
      </c>
    </row>
    <row r="101" spans="1:65" s="2" customFormat="1" ht="16.5" customHeight="1" x14ac:dyDescent="0.2">
      <c r="A101" s="36"/>
      <c r="B101" s="37"/>
      <c r="C101" s="195" t="s">
        <v>371</v>
      </c>
      <c r="D101" s="195" t="s">
        <v>269</v>
      </c>
      <c r="E101" s="196" t="s">
        <v>2605</v>
      </c>
      <c r="F101" s="197" t="s">
        <v>2606</v>
      </c>
      <c r="G101" s="198" t="s">
        <v>296</v>
      </c>
      <c r="H101" s="199">
        <v>46</v>
      </c>
      <c r="I101" s="200"/>
      <c r="J101" s="201">
        <f t="shared" si="0"/>
        <v>0</v>
      </c>
      <c r="K101" s="197" t="s">
        <v>21</v>
      </c>
      <c r="L101" s="41"/>
      <c r="M101" s="202" t="s">
        <v>21</v>
      </c>
      <c r="N101" s="203"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274</v>
      </c>
      <c r="AT101" s="206" t="s">
        <v>269</v>
      </c>
      <c r="AU101" s="206" t="s">
        <v>82</v>
      </c>
      <c r="AY101" s="19" t="s">
        <v>267</v>
      </c>
      <c r="BE101" s="207">
        <f t="shared" si="4"/>
        <v>0</v>
      </c>
      <c r="BF101" s="207">
        <f t="shared" si="5"/>
        <v>0</v>
      </c>
      <c r="BG101" s="207">
        <f t="shared" si="6"/>
        <v>0</v>
      </c>
      <c r="BH101" s="207">
        <f t="shared" si="7"/>
        <v>0</v>
      </c>
      <c r="BI101" s="207">
        <f t="shared" si="8"/>
        <v>0</v>
      </c>
      <c r="BJ101" s="19" t="s">
        <v>80</v>
      </c>
      <c r="BK101" s="207">
        <f t="shared" si="9"/>
        <v>0</v>
      </c>
      <c r="BL101" s="19" t="s">
        <v>274</v>
      </c>
      <c r="BM101" s="206" t="s">
        <v>496</v>
      </c>
    </row>
    <row r="102" spans="1:65" s="2" customFormat="1" ht="16.5" customHeight="1" x14ac:dyDescent="0.2">
      <c r="A102" s="36"/>
      <c r="B102" s="37"/>
      <c r="C102" s="195" t="s">
        <v>381</v>
      </c>
      <c r="D102" s="195" t="s">
        <v>269</v>
      </c>
      <c r="E102" s="196" t="s">
        <v>2607</v>
      </c>
      <c r="F102" s="197" t="s">
        <v>2608</v>
      </c>
      <c r="G102" s="198" t="s">
        <v>296</v>
      </c>
      <c r="H102" s="199">
        <v>25</v>
      </c>
      <c r="I102" s="200"/>
      <c r="J102" s="201">
        <f t="shared" si="0"/>
        <v>0</v>
      </c>
      <c r="K102" s="197" t="s">
        <v>21</v>
      </c>
      <c r="L102" s="41"/>
      <c r="M102" s="202" t="s">
        <v>21</v>
      </c>
      <c r="N102" s="203" t="s">
        <v>44</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274</v>
      </c>
      <c r="AT102" s="206" t="s">
        <v>269</v>
      </c>
      <c r="AU102" s="206" t="s">
        <v>82</v>
      </c>
      <c r="AY102" s="19" t="s">
        <v>267</v>
      </c>
      <c r="BE102" s="207">
        <f t="shared" si="4"/>
        <v>0</v>
      </c>
      <c r="BF102" s="207">
        <f t="shared" si="5"/>
        <v>0</v>
      </c>
      <c r="BG102" s="207">
        <f t="shared" si="6"/>
        <v>0</v>
      </c>
      <c r="BH102" s="207">
        <f t="shared" si="7"/>
        <v>0</v>
      </c>
      <c r="BI102" s="207">
        <f t="shared" si="8"/>
        <v>0</v>
      </c>
      <c r="BJ102" s="19" t="s">
        <v>80</v>
      </c>
      <c r="BK102" s="207">
        <f t="shared" si="9"/>
        <v>0</v>
      </c>
      <c r="BL102" s="19" t="s">
        <v>274</v>
      </c>
      <c r="BM102" s="206" t="s">
        <v>529</v>
      </c>
    </row>
    <row r="103" spans="1:65" s="2" customFormat="1" ht="16.5" customHeight="1" x14ac:dyDescent="0.2">
      <c r="A103" s="36"/>
      <c r="B103" s="37"/>
      <c r="C103" s="195" t="s">
        <v>386</v>
      </c>
      <c r="D103" s="195" t="s">
        <v>269</v>
      </c>
      <c r="E103" s="196" t="s">
        <v>2609</v>
      </c>
      <c r="F103" s="197" t="s">
        <v>2610</v>
      </c>
      <c r="G103" s="198" t="s">
        <v>296</v>
      </c>
      <c r="H103" s="199">
        <v>8</v>
      </c>
      <c r="I103" s="200"/>
      <c r="J103" s="201">
        <f t="shared" si="0"/>
        <v>0</v>
      </c>
      <c r="K103" s="197" t="s">
        <v>21</v>
      </c>
      <c r="L103" s="41"/>
      <c r="M103" s="202" t="s">
        <v>21</v>
      </c>
      <c r="N103" s="203" t="s">
        <v>44</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274</v>
      </c>
      <c r="AT103" s="206" t="s">
        <v>269</v>
      </c>
      <c r="AU103" s="206" t="s">
        <v>82</v>
      </c>
      <c r="AY103" s="19" t="s">
        <v>267</v>
      </c>
      <c r="BE103" s="207">
        <f t="shared" si="4"/>
        <v>0</v>
      </c>
      <c r="BF103" s="207">
        <f t="shared" si="5"/>
        <v>0</v>
      </c>
      <c r="BG103" s="207">
        <f t="shared" si="6"/>
        <v>0</v>
      </c>
      <c r="BH103" s="207">
        <f t="shared" si="7"/>
        <v>0</v>
      </c>
      <c r="BI103" s="207">
        <f t="shared" si="8"/>
        <v>0</v>
      </c>
      <c r="BJ103" s="19" t="s">
        <v>80</v>
      </c>
      <c r="BK103" s="207">
        <f t="shared" si="9"/>
        <v>0</v>
      </c>
      <c r="BL103" s="19" t="s">
        <v>274</v>
      </c>
      <c r="BM103" s="206" t="s">
        <v>542</v>
      </c>
    </row>
    <row r="104" spans="1:65" s="2" customFormat="1" ht="16.5" customHeight="1" x14ac:dyDescent="0.2">
      <c r="A104" s="36"/>
      <c r="B104" s="37"/>
      <c r="C104" s="195" t="s">
        <v>392</v>
      </c>
      <c r="D104" s="195" t="s">
        <v>269</v>
      </c>
      <c r="E104" s="196" t="s">
        <v>2611</v>
      </c>
      <c r="F104" s="197" t="s">
        <v>2612</v>
      </c>
      <c r="G104" s="198" t="s">
        <v>296</v>
      </c>
      <c r="H104" s="199">
        <v>8</v>
      </c>
      <c r="I104" s="200"/>
      <c r="J104" s="201">
        <f t="shared" si="0"/>
        <v>0</v>
      </c>
      <c r="K104" s="197" t="s">
        <v>21</v>
      </c>
      <c r="L104" s="41"/>
      <c r="M104" s="202" t="s">
        <v>21</v>
      </c>
      <c r="N104" s="203" t="s">
        <v>44</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274</v>
      </c>
      <c r="AT104" s="206" t="s">
        <v>269</v>
      </c>
      <c r="AU104" s="206" t="s">
        <v>82</v>
      </c>
      <c r="AY104" s="19" t="s">
        <v>267</v>
      </c>
      <c r="BE104" s="207">
        <f t="shared" si="4"/>
        <v>0</v>
      </c>
      <c r="BF104" s="207">
        <f t="shared" si="5"/>
        <v>0</v>
      </c>
      <c r="BG104" s="207">
        <f t="shared" si="6"/>
        <v>0</v>
      </c>
      <c r="BH104" s="207">
        <f t="shared" si="7"/>
        <v>0</v>
      </c>
      <c r="BI104" s="207">
        <f t="shared" si="8"/>
        <v>0</v>
      </c>
      <c r="BJ104" s="19" t="s">
        <v>80</v>
      </c>
      <c r="BK104" s="207">
        <f t="shared" si="9"/>
        <v>0</v>
      </c>
      <c r="BL104" s="19" t="s">
        <v>274</v>
      </c>
      <c r="BM104" s="206" t="s">
        <v>552</v>
      </c>
    </row>
    <row r="105" spans="1:65" s="2" customFormat="1" ht="16.5" customHeight="1" x14ac:dyDescent="0.2">
      <c r="A105" s="36"/>
      <c r="B105" s="37"/>
      <c r="C105" s="195" t="s">
        <v>401</v>
      </c>
      <c r="D105" s="195" t="s">
        <v>269</v>
      </c>
      <c r="E105" s="196" t="s">
        <v>2613</v>
      </c>
      <c r="F105" s="197" t="s">
        <v>2614</v>
      </c>
      <c r="G105" s="198" t="s">
        <v>545</v>
      </c>
      <c r="H105" s="199">
        <v>2</v>
      </c>
      <c r="I105" s="200"/>
      <c r="J105" s="201">
        <f t="shared" si="0"/>
        <v>0</v>
      </c>
      <c r="K105" s="197" t="s">
        <v>21</v>
      </c>
      <c r="L105" s="41"/>
      <c r="M105" s="202" t="s">
        <v>21</v>
      </c>
      <c r="N105" s="203" t="s">
        <v>44</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274</v>
      </c>
      <c r="AT105" s="206" t="s">
        <v>269</v>
      </c>
      <c r="AU105" s="206" t="s">
        <v>82</v>
      </c>
      <c r="AY105" s="19" t="s">
        <v>267</v>
      </c>
      <c r="BE105" s="207">
        <f t="shared" si="4"/>
        <v>0</v>
      </c>
      <c r="BF105" s="207">
        <f t="shared" si="5"/>
        <v>0</v>
      </c>
      <c r="BG105" s="207">
        <f t="shared" si="6"/>
        <v>0</v>
      </c>
      <c r="BH105" s="207">
        <f t="shared" si="7"/>
        <v>0</v>
      </c>
      <c r="BI105" s="207">
        <f t="shared" si="8"/>
        <v>0</v>
      </c>
      <c r="BJ105" s="19" t="s">
        <v>80</v>
      </c>
      <c r="BK105" s="207">
        <f t="shared" si="9"/>
        <v>0</v>
      </c>
      <c r="BL105" s="19" t="s">
        <v>274</v>
      </c>
      <c r="BM105" s="206" t="s">
        <v>564</v>
      </c>
    </row>
    <row r="106" spans="1:65" s="2" customFormat="1" ht="16.5" customHeight="1" x14ac:dyDescent="0.2">
      <c r="A106" s="36"/>
      <c r="B106" s="37"/>
      <c r="C106" s="195" t="s">
        <v>8</v>
      </c>
      <c r="D106" s="195" t="s">
        <v>269</v>
      </c>
      <c r="E106" s="196" t="s">
        <v>2615</v>
      </c>
      <c r="F106" s="197" t="s">
        <v>2616</v>
      </c>
      <c r="G106" s="198" t="s">
        <v>545</v>
      </c>
      <c r="H106" s="199">
        <v>2</v>
      </c>
      <c r="I106" s="200"/>
      <c r="J106" s="201">
        <f t="shared" si="0"/>
        <v>0</v>
      </c>
      <c r="K106" s="197" t="s">
        <v>21</v>
      </c>
      <c r="L106" s="41"/>
      <c r="M106" s="202" t="s">
        <v>21</v>
      </c>
      <c r="N106" s="203" t="s">
        <v>44</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274</v>
      </c>
      <c r="AT106" s="206" t="s">
        <v>269</v>
      </c>
      <c r="AU106" s="206" t="s">
        <v>82</v>
      </c>
      <c r="AY106" s="19" t="s">
        <v>267</v>
      </c>
      <c r="BE106" s="207">
        <f t="shared" si="4"/>
        <v>0</v>
      </c>
      <c r="BF106" s="207">
        <f t="shared" si="5"/>
        <v>0</v>
      </c>
      <c r="BG106" s="207">
        <f t="shared" si="6"/>
        <v>0</v>
      </c>
      <c r="BH106" s="207">
        <f t="shared" si="7"/>
        <v>0</v>
      </c>
      <c r="BI106" s="207">
        <f t="shared" si="8"/>
        <v>0</v>
      </c>
      <c r="BJ106" s="19" t="s">
        <v>80</v>
      </c>
      <c r="BK106" s="207">
        <f t="shared" si="9"/>
        <v>0</v>
      </c>
      <c r="BL106" s="19" t="s">
        <v>274</v>
      </c>
      <c r="BM106" s="206" t="s">
        <v>639</v>
      </c>
    </row>
    <row r="107" spans="1:65" s="2" customFormat="1" ht="16.5" customHeight="1" x14ac:dyDescent="0.2">
      <c r="A107" s="36"/>
      <c r="B107" s="37"/>
      <c r="C107" s="195" t="s">
        <v>441</v>
      </c>
      <c r="D107" s="195" t="s">
        <v>269</v>
      </c>
      <c r="E107" s="196" t="s">
        <v>2617</v>
      </c>
      <c r="F107" s="197" t="s">
        <v>2618</v>
      </c>
      <c r="G107" s="198" t="s">
        <v>545</v>
      </c>
      <c r="H107" s="199">
        <v>4</v>
      </c>
      <c r="I107" s="200"/>
      <c r="J107" s="201">
        <f t="shared" si="0"/>
        <v>0</v>
      </c>
      <c r="K107" s="197" t="s">
        <v>21</v>
      </c>
      <c r="L107" s="41"/>
      <c r="M107" s="202" t="s">
        <v>21</v>
      </c>
      <c r="N107" s="203"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274</v>
      </c>
      <c r="AT107" s="206" t="s">
        <v>269</v>
      </c>
      <c r="AU107" s="206" t="s">
        <v>82</v>
      </c>
      <c r="AY107" s="19" t="s">
        <v>267</v>
      </c>
      <c r="BE107" s="207">
        <f t="shared" si="4"/>
        <v>0</v>
      </c>
      <c r="BF107" s="207">
        <f t="shared" si="5"/>
        <v>0</v>
      </c>
      <c r="BG107" s="207">
        <f t="shared" si="6"/>
        <v>0</v>
      </c>
      <c r="BH107" s="207">
        <f t="shared" si="7"/>
        <v>0</v>
      </c>
      <c r="BI107" s="207">
        <f t="shared" si="8"/>
        <v>0</v>
      </c>
      <c r="BJ107" s="19" t="s">
        <v>80</v>
      </c>
      <c r="BK107" s="207">
        <f t="shared" si="9"/>
        <v>0</v>
      </c>
      <c r="BL107" s="19" t="s">
        <v>274</v>
      </c>
      <c r="BM107" s="206" t="s">
        <v>696</v>
      </c>
    </row>
    <row r="108" spans="1:65" s="2" customFormat="1" ht="16.5" customHeight="1" x14ac:dyDescent="0.2">
      <c r="A108" s="36"/>
      <c r="B108" s="37"/>
      <c r="C108" s="195" t="s">
        <v>450</v>
      </c>
      <c r="D108" s="195" t="s">
        <v>269</v>
      </c>
      <c r="E108" s="196" t="s">
        <v>2619</v>
      </c>
      <c r="F108" s="197" t="s">
        <v>2620</v>
      </c>
      <c r="G108" s="198" t="s">
        <v>545</v>
      </c>
      <c r="H108" s="199">
        <v>5</v>
      </c>
      <c r="I108" s="200"/>
      <c r="J108" s="201">
        <f t="shared" si="0"/>
        <v>0</v>
      </c>
      <c r="K108" s="197" t="s">
        <v>21</v>
      </c>
      <c r="L108" s="41"/>
      <c r="M108" s="202" t="s">
        <v>21</v>
      </c>
      <c r="N108" s="203" t="s">
        <v>44</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274</v>
      </c>
      <c r="AT108" s="206" t="s">
        <v>269</v>
      </c>
      <c r="AU108" s="206" t="s">
        <v>82</v>
      </c>
      <c r="AY108" s="19" t="s">
        <v>267</v>
      </c>
      <c r="BE108" s="207">
        <f t="shared" si="4"/>
        <v>0</v>
      </c>
      <c r="BF108" s="207">
        <f t="shared" si="5"/>
        <v>0</v>
      </c>
      <c r="BG108" s="207">
        <f t="shared" si="6"/>
        <v>0</v>
      </c>
      <c r="BH108" s="207">
        <f t="shared" si="7"/>
        <v>0</v>
      </c>
      <c r="BI108" s="207">
        <f t="shared" si="8"/>
        <v>0</v>
      </c>
      <c r="BJ108" s="19" t="s">
        <v>80</v>
      </c>
      <c r="BK108" s="207">
        <f t="shared" si="9"/>
        <v>0</v>
      </c>
      <c r="BL108" s="19" t="s">
        <v>274</v>
      </c>
      <c r="BM108" s="206" t="s">
        <v>722</v>
      </c>
    </row>
    <row r="109" spans="1:65" s="2" customFormat="1" ht="16.5" customHeight="1" x14ac:dyDescent="0.2">
      <c r="A109" s="36"/>
      <c r="B109" s="37"/>
      <c r="C109" s="195" t="s">
        <v>458</v>
      </c>
      <c r="D109" s="195" t="s">
        <v>269</v>
      </c>
      <c r="E109" s="196" t="s">
        <v>2621</v>
      </c>
      <c r="F109" s="197" t="s">
        <v>2622</v>
      </c>
      <c r="G109" s="198" t="s">
        <v>545</v>
      </c>
      <c r="H109" s="199">
        <v>4</v>
      </c>
      <c r="I109" s="200"/>
      <c r="J109" s="201">
        <f t="shared" si="0"/>
        <v>0</v>
      </c>
      <c r="K109" s="197" t="s">
        <v>21</v>
      </c>
      <c r="L109" s="41"/>
      <c r="M109" s="202" t="s">
        <v>21</v>
      </c>
      <c r="N109" s="203" t="s">
        <v>44</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274</v>
      </c>
      <c r="AT109" s="206" t="s">
        <v>269</v>
      </c>
      <c r="AU109" s="206" t="s">
        <v>82</v>
      </c>
      <c r="AY109" s="19" t="s">
        <v>267</v>
      </c>
      <c r="BE109" s="207">
        <f t="shared" si="4"/>
        <v>0</v>
      </c>
      <c r="BF109" s="207">
        <f t="shared" si="5"/>
        <v>0</v>
      </c>
      <c r="BG109" s="207">
        <f t="shared" si="6"/>
        <v>0</v>
      </c>
      <c r="BH109" s="207">
        <f t="shared" si="7"/>
        <v>0</v>
      </c>
      <c r="BI109" s="207">
        <f t="shared" si="8"/>
        <v>0</v>
      </c>
      <c r="BJ109" s="19" t="s">
        <v>80</v>
      </c>
      <c r="BK109" s="207">
        <f t="shared" si="9"/>
        <v>0</v>
      </c>
      <c r="BL109" s="19" t="s">
        <v>274</v>
      </c>
      <c r="BM109" s="206" t="s">
        <v>742</v>
      </c>
    </row>
    <row r="110" spans="1:65" s="2" customFormat="1" ht="16.5" customHeight="1" x14ac:dyDescent="0.2">
      <c r="A110" s="36"/>
      <c r="B110" s="37"/>
      <c r="C110" s="195" t="s">
        <v>483</v>
      </c>
      <c r="D110" s="195" t="s">
        <v>269</v>
      </c>
      <c r="E110" s="196" t="s">
        <v>2623</v>
      </c>
      <c r="F110" s="197" t="s">
        <v>2624</v>
      </c>
      <c r="G110" s="198" t="s">
        <v>545</v>
      </c>
      <c r="H110" s="199">
        <v>2</v>
      </c>
      <c r="I110" s="200"/>
      <c r="J110" s="201">
        <f t="shared" si="0"/>
        <v>0</v>
      </c>
      <c r="K110" s="197" t="s">
        <v>21</v>
      </c>
      <c r="L110" s="41"/>
      <c r="M110" s="202" t="s">
        <v>21</v>
      </c>
      <c r="N110" s="203" t="s">
        <v>44</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274</v>
      </c>
      <c r="AT110" s="206" t="s">
        <v>269</v>
      </c>
      <c r="AU110" s="206" t="s">
        <v>82</v>
      </c>
      <c r="AY110" s="19" t="s">
        <v>267</v>
      </c>
      <c r="BE110" s="207">
        <f t="shared" si="4"/>
        <v>0</v>
      </c>
      <c r="BF110" s="207">
        <f t="shared" si="5"/>
        <v>0</v>
      </c>
      <c r="BG110" s="207">
        <f t="shared" si="6"/>
        <v>0</v>
      </c>
      <c r="BH110" s="207">
        <f t="shared" si="7"/>
        <v>0</v>
      </c>
      <c r="BI110" s="207">
        <f t="shared" si="8"/>
        <v>0</v>
      </c>
      <c r="BJ110" s="19" t="s">
        <v>80</v>
      </c>
      <c r="BK110" s="207">
        <f t="shared" si="9"/>
        <v>0</v>
      </c>
      <c r="BL110" s="19" t="s">
        <v>274</v>
      </c>
      <c r="BM110" s="206" t="s">
        <v>756</v>
      </c>
    </row>
    <row r="111" spans="1:65" s="2" customFormat="1" ht="16.5" customHeight="1" x14ac:dyDescent="0.2">
      <c r="A111" s="36"/>
      <c r="B111" s="37"/>
      <c r="C111" s="195" t="s">
        <v>496</v>
      </c>
      <c r="D111" s="195" t="s">
        <v>269</v>
      </c>
      <c r="E111" s="196" t="s">
        <v>2625</v>
      </c>
      <c r="F111" s="197" t="s">
        <v>2626</v>
      </c>
      <c r="G111" s="198" t="s">
        <v>545</v>
      </c>
      <c r="H111" s="199">
        <v>4</v>
      </c>
      <c r="I111" s="200"/>
      <c r="J111" s="201">
        <f t="shared" si="0"/>
        <v>0</v>
      </c>
      <c r="K111" s="197" t="s">
        <v>21</v>
      </c>
      <c r="L111" s="41"/>
      <c r="M111" s="202" t="s">
        <v>21</v>
      </c>
      <c r="N111" s="203" t="s">
        <v>44</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274</v>
      </c>
      <c r="AT111" s="206" t="s">
        <v>269</v>
      </c>
      <c r="AU111" s="206" t="s">
        <v>82</v>
      </c>
      <c r="AY111" s="19" t="s">
        <v>267</v>
      </c>
      <c r="BE111" s="207">
        <f t="shared" si="4"/>
        <v>0</v>
      </c>
      <c r="BF111" s="207">
        <f t="shared" si="5"/>
        <v>0</v>
      </c>
      <c r="BG111" s="207">
        <f t="shared" si="6"/>
        <v>0</v>
      </c>
      <c r="BH111" s="207">
        <f t="shared" si="7"/>
        <v>0</v>
      </c>
      <c r="BI111" s="207">
        <f t="shared" si="8"/>
        <v>0</v>
      </c>
      <c r="BJ111" s="19" t="s">
        <v>80</v>
      </c>
      <c r="BK111" s="207">
        <f t="shared" si="9"/>
        <v>0</v>
      </c>
      <c r="BL111" s="19" t="s">
        <v>274</v>
      </c>
      <c r="BM111" s="206" t="s">
        <v>772</v>
      </c>
    </row>
    <row r="112" spans="1:65" s="2" customFormat="1" ht="16.5" customHeight="1" x14ac:dyDescent="0.2">
      <c r="A112" s="36"/>
      <c r="B112" s="37"/>
      <c r="C112" s="195" t="s">
        <v>7</v>
      </c>
      <c r="D112" s="195" t="s">
        <v>269</v>
      </c>
      <c r="E112" s="196" t="s">
        <v>2627</v>
      </c>
      <c r="F112" s="197" t="s">
        <v>2628</v>
      </c>
      <c r="G112" s="198" t="s">
        <v>2629</v>
      </c>
      <c r="H112" s="199">
        <v>1</v>
      </c>
      <c r="I112" s="200"/>
      <c r="J112" s="201">
        <f t="shared" si="0"/>
        <v>0</v>
      </c>
      <c r="K112" s="197" t="s">
        <v>21</v>
      </c>
      <c r="L112" s="41"/>
      <c r="M112" s="202" t="s">
        <v>21</v>
      </c>
      <c r="N112" s="203" t="s">
        <v>44</v>
      </c>
      <c r="O112" s="66"/>
      <c r="P112" s="204">
        <f t="shared" si="1"/>
        <v>0</v>
      </c>
      <c r="Q112" s="204">
        <v>0</v>
      </c>
      <c r="R112" s="204">
        <f t="shared" si="2"/>
        <v>0</v>
      </c>
      <c r="S112" s="204">
        <v>0</v>
      </c>
      <c r="T112" s="205">
        <f t="shared" si="3"/>
        <v>0</v>
      </c>
      <c r="U112" s="36"/>
      <c r="V112" s="36"/>
      <c r="W112" s="36"/>
      <c r="X112" s="36"/>
      <c r="Y112" s="36"/>
      <c r="Z112" s="36"/>
      <c r="AA112" s="36"/>
      <c r="AB112" s="36"/>
      <c r="AC112" s="36"/>
      <c r="AD112" s="36"/>
      <c r="AE112" s="36"/>
      <c r="AR112" s="206" t="s">
        <v>274</v>
      </c>
      <c r="AT112" s="206" t="s">
        <v>269</v>
      </c>
      <c r="AU112" s="206" t="s">
        <v>82</v>
      </c>
      <c r="AY112" s="19" t="s">
        <v>267</v>
      </c>
      <c r="BE112" s="207">
        <f t="shared" si="4"/>
        <v>0</v>
      </c>
      <c r="BF112" s="207">
        <f t="shared" si="5"/>
        <v>0</v>
      </c>
      <c r="BG112" s="207">
        <f t="shared" si="6"/>
        <v>0</v>
      </c>
      <c r="BH112" s="207">
        <f t="shared" si="7"/>
        <v>0</v>
      </c>
      <c r="BI112" s="207">
        <f t="shared" si="8"/>
        <v>0</v>
      </c>
      <c r="BJ112" s="19" t="s">
        <v>80</v>
      </c>
      <c r="BK112" s="207">
        <f t="shared" si="9"/>
        <v>0</v>
      </c>
      <c r="BL112" s="19" t="s">
        <v>274</v>
      </c>
      <c r="BM112" s="206" t="s">
        <v>782</v>
      </c>
    </row>
    <row r="113" spans="1:65" s="2" customFormat="1" ht="16.5" customHeight="1" x14ac:dyDescent="0.2">
      <c r="A113" s="36"/>
      <c r="B113" s="37"/>
      <c r="C113" s="195" t="s">
        <v>529</v>
      </c>
      <c r="D113" s="195" t="s">
        <v>269</v>
      </c>
      <c r="E113" s="196" t="s">
        <v>2630</v>
      </c>
      <c r="F113" s="197" t="s">
        <v>2631</v>
      </c>
      <c r="G113" s="198" t="s">
        <v>296</v>
      </c>
      <c r="H113" s="199">
        <v>52</v>
      </c>
      <c r="I113" s="200"/>
      <c r="J113" s="201">
        <f t="shared" si="0"/>
        <v>0</v>
      </c>
      <c r="K113" s="197" t="s">
        <v>21</v>
      </c>
      <c r="L113" s="41"/>
      <c r="M113" s="202" t="s">
        <v>21</v>
      </c>
      <c r="N113" s="203" t="s">
        <v>44</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274</v>
      </c>
      <c r="AT113" s="206" t="s">
        <v>269</v>
      </c>
      <c r="AU113" s="206" t="s">
        <v>82</v>
      </c>
      <c r="AY113" s="19" t="s">
        <v>267</v>
      </c>
      <c r="BE113" s="207">
        <f t="shared" si="4"/>
        <v>0</v>
      </c>
      <c r="BF113" s="207">
        <f t="shared" si="5"/>
        <v>0</v>
      </c>
      <c r="BG113" s="207">
        <f t="shared" si="6"/>
        <v>0</v>
      </c>
      <c r="BH113" s="207">
        <f t="shared" si="7"/>
        <v>0</v>
      </c>
      <c r="BI113" s="207">
        <f t="shared" si="8"/>
        <v>0</v>
      </c>
      <c r="BJ113" s="19" t="s">
        <v>80</v>
      </c>
      <c r="BK113" s="207">
        <f t="shared" si="9"/>
        <v>0</v>
      </c>
      <c r="BL113" s="19" t="s">
        <v>274</v>
      </c>
      <c r="BM113" s="206" t="s">
        <v>793</v>
      </c>
    </row>
    <row r="114" spans="1:65" s="2" customFormat="1" ht="16.5" customHeight="1" x14ac:dyDescent="0.2">
      <c r="A114" s="36"/>
      <c r="B114" s="37"/>
      <c r="C114" s="195" t="s">
        <v>533</v>
      </c>
      <c r="D114" s="195" t="s">
        <v>269</v>
      </c>
      <c r="E114" s="196" t="s">
        <v>2632</v>
      </c>
      <c r="F114" s="197" t="s">
        <v>2633</v>
      </c>
      <c r="G114" s="198" t="s">
        <v>545</v>
      </c>
      <c r="H114" s="199">
        <v>1</v>
      </c>
      <c r="I114" s="200"/>
      <c r="J114" s="201">
        <f t="shared" si="0"/>
        <v>0</v>
      </c>
      <c r="K114" s="197" t="s">
        <v>21</v>
      </c>
      <c r="L114" s="41"/>
      <c r="M114" s="202" t="s">
        <v>21</v>
      </c>
      <c r="N114" s="203" t="s">
        <v>44</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274</v>
      </c>
      <c r="AT114" s="206" t="s">
        <v>269</v>
      </c>
      <c r="AU114" s="206" t="s">
        <v>82</v>
      </c>
      <c r="AY114" s="19" t="s">
        <v>267</v>
      </c>
      <c r="BE114" s="207">
        <f t="shared" si="4"/>
        <v>0</v>
      </c>
      <c r="BF114" s="207">
        <f t="shared" si="5"/>
        <v>0</v>
      </c>
      <c r="BG114" s="207">
        <f t="shared" si="6"/>
        <v>0</v>
      </c>
      <c r="BH114" s="207">
        <f t="shared" si="7"/>
        <v>0</v>
      </c>
      <c r="BI114" s="207">
        <f t="shared" si="8"/>
        <v>0</v>
      </c>
      <c r="BJ114" s="19" t="s">
        <v>80</v>
      </c>
      <c r="BK114" s="207">
        <f t="shared" si="9"/>
        <v>0</v>
      </c>
      <c r="BL114" s="19" t="s">
        <v>274</v>
      </c>
      <c r="BM114" s="206" t="s">
        <v>806</v>
      </c>
    </row>
    <row r="115" spans="1:65" s="2" customFormat="1" ht="16.5" customHeight="1" x14ac:dyDescent="0.2">
      <c r="A115" s="36"/>
      <c r="B115" s="37"/>
      <c r="C115" s="195" t="s">
        <v>542</v>
      </c>
      <c r="D115" s="195" t="s">
        <v>269</v>
      </c>
      <c r="E115" s="196" t="s">
        <v>2634</v>
      </c>
      <c r="F115" s="197" t="s">
        <v>2635</v>
      </c>
      <c r="G115" s="198" t="s">
        <v>296</v>
      </c>
      <c r="H115" s="199">
        <v>66</v>
      </c>
      <c r="I115" s="200"/>
      <c r="J115" s="201">
        <f t="shared" si="0"/>
        <v>0</v>
      </c>
      <c r="K115" s="197" t="s">
        <v>21</v>
      </c>
      <c r="L115" s="41"/>
      <c r="M115" s="202" t="s">
        <v>21</v>
      </c>
      <c r="N115" s="203" t="s">
        <v>44</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274</v>
      </c>
      <c r="AT115" s="206" t="s">
        <v>269</v>
      </c>
      <c r="AU115" s="206" t="s">
        <v>82</v>
      </c>
      <c r="AY115" s="19" t="s">
        <v>267</v>
      </c>
      <c r="BE115" s="207">
        <f t="shared" si="4"/>
        <v>0</v>
      </c>
      <c r="BF115" s="207">
        <f t="shared" si="5"/>
        <v>0</v>
      </c>
      <c r="BG115" s="207">
        <f t="shared" si="6"/>
        <v>0</v>
      </c>
      <c r="BH115" s="207">
        <f t="shared" si="7"/>
        <v>0</v>
      </c>
      <c r="BI115" s="207">
        <f t="shared" si="8"/>
        <v>0</v>
      </c>
      <c r="BJ115" s="19" t="s">
        <v>80</v>
      </c>
      <c r="BK115" s="207">
        <f t="shared" si="9"/>
        <v>0</v>
      </c>
      <c r="BL115" s="19" t="s">
        <v>274</v>
      </c>
      <c r="BM115" s="206" t="s">
        <v>814</v>
      </c>
    </row>
    <row r="116" spans="1:65" s="2" customFormat="1" ht="16.5" customHeight="1" x14ac:dyDescent="0.2">
      <c r="A116" s="36"/>
      <c r="B116" s="37"/>
      <c r="C116" s="195" t="s">
        <v>548</v>
      </c>
      <c r="D116" s="195" t="s">
        <v>269</v>
      </c>
      <c r="E116" s="196" t="s">
        <v>2636</v>
      </c>
      <c r="F116" s="197" t="s">
        <v>2637</v>
      </c>
      <c r="G116" s="198" t="s">
        <v>296</v>
      </c>
      <c r="H116" s="199">
        <v>71</v>
      </c>
      <c r="I116" s="200"/>
      <c r="J116" s="201">
        <f t="shared" si="0"/>
        <v>0</v>
      </c>
      <c r="K116" s="197" t="s">
        <v>21</v>
      </c>
      <c r="L116" s="41"/>
      <c r="M116" s="202" t="s">
        <v>21</v>
      </c>
      <c r="N116" s="203" t="s">
        <v>44</v>
      </c>
      <c r="O116" s="66"/>
      <c r="P116" s="204">
        <f t="shared" si="1"/>
        <v>0</v>
      </c>
      <c r="Q116" s="204">
        <v>0</v>
      </c>
      <c r="R116" s="204">
        <f t="shared" si="2"/>
        <v>0</v>
      </c>
      <c r="S116" s="204">
        <v>0</v>
      </c>
      <c r="T116" s="205">
        <f t="shared" si="3"/>
        <v>0</v>
      </c>
      <c r="U116" s="36"/>
      <c r="V116" s="36"/>
      <c r="W116" s="36"/>
      <c r="X116" s="36"/>
      <c r="Y116" s="36"/>
      <c r="Z116" s="36"/>
      <c r="AA116" s="36"/>
      <c r="AB116" s="36"/>
      <c r="AC116" s="36"/>
      <c r="AD116" s="36"/>
      <c r="AE116" s="36"/>
      <c r="AR116" s="206" t="s">
        <v>274</v>
      </c>
      <c r="AT116" s="206" t="s">
        <v>269</v>
      </c>
      <c r="AU116" s="206" t="s">
        <v>82</v>
      </c>
      <c r="AY116" s="19" t="s">
        <v>267</v>
      </c>
      <c r="BE116" s="207">
        <f t="shared" si="4"/>
        <v>0</v>
      </c>
      <c r="BF116" s="207">
        <f t="shared" si="5"/>
        <v>0</v>
      </c>
      <c r="BG116" s="207">
        <f t="shared" si="6"/>
        <v>0</v>
      </c>
      <c r="BH116" s="207">
        <f t="shared" si="7"/>
        <v>0</v>
      </c>
      <c r="BI116" s="207">
        <f t="shared" si="8"/>
        <v>0</v>
      </c>
      <c r="BJ116" s="19" t="s">
        <v>80</v>
      </c>
      <c r="BK116" s="207">
        <f t="shared" si="9"/>
        <v>0</v>
      </c>
      <c r="BL116" s="19" t="s">
        <v>274</v>
      </c>
      <c r="BM116" s="206" t="s">
        <v>308</v>
      </c>
    </row>
    <row r="117" spans="1:65" s="2" customFormat="1" ht="16.5" customHeight="1" x14ac:dyDescent="0.2">
      <c r="A117" s="36"/>
      <c r="B117" s="37"/>
      <c r="C117" s="195" t="s">
        <v>552</v>
      </c>
      <c r="D117" s="195" t="s">
        <v>269</v>
      </c>
      <c r="E117" s="196" t="s">
        <v>2638</v>
      </c>
      <c r="F117" s="197" t="s">
        <v>2639</v>
      </c>
      <c r="G117" s="198" t="s">
        <v>545</v>
      </c>
      <c r="H117" s="199">
        <v>1</v>
      </c>
      <c r="I117" s="200"/>
      <c r="J117" s="201">
        <f t="shared" si="0"/>
        <v>0</v>
      </c>
      <c r="K117" s="197" t="s">
        <v>21</v>
      </c>
      <c r="L117" s="41"/>
      <c r="M117" s="202" t="s">
        <v>21</v>
      </c>
      <c r="N117" s="203" t="s">
        <v>44</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274</v>
      </c>
      <c r="AT117" s="206" t="s">
        <v>269</v>
      </c>
      <c r="AU117" s="206" t="s">
        <v>82</v>
      </c>
      <c r="AY117" s="19" t="s">
        <v>267</v>
      </c>
      <c r="BE117" s="207">
        <f t="shared" si="4"/>
        <v>0</v>
      </c>
      <c r="BF117" s="207">
        <f t="shared" si="5"/>
        <v>0</v>
      </c>
      <c r="BG117" s="207">
        <f t="shared" si="6"/>
        <v>0</v>
      </c>
      <c r="BH117" s="207">
        <f t="shared" si="7"/>
        <v>0</v>
      </c>
      <c r="BI117" s="207">
        <f t="shared" si="8"/>
        <v>0</v>
      </c>
      <c r="BJ117" s="19" t="s">
        <v>80</v>
      </c>
      <c r="BK117" s="207">
        <f t="shared" si="9"/>
        <v>0</v>
      </c>
      <c r="BL117" s="19" t="s">
        <v>274</v>
      </c>
      <c r="BM117" s="206" t="s">
        <v>830</v>
      </c>
    </row>
    <row r="118" spans="1:65" s="2" customFormat="1" ht="16.5" customHeight="1" x14ac:dyDescent="0.2">
      <c r="A118" s="36"/>
      <c r="B118" s="37"/>
      <c r="C118" s="195" t="s">
        <v>557</v>
      </c>
      <c r="D118" s="195" t="s">
        <v>269</v>
      </c>
      <c r="E118" s="196" t="s">
        <v>2640</v>
      </c>
      <c r="F118" s="197" t="s">
        <v>2641</v>
      </c>
      <c r="G118" s="198" t="s">
        <v>395</v>
      </c>
      <c r="H118" s="199">
        <v>0.93018000000000001</v>
      </c>
      <c r="I118" s="200"/>
      <c r="J118" s="201">
        <f t="shared" si="0"/>
        <v>0</v>
      </c>
      <c r="K118" s="197" t="s">
        <v>21</v>
      </c>
      <c r="L118" s="41"/>
      <c r="M118" s="202" t="s">
        <v>21</v>
      </c>
      <c r="N118" s="203" t="s">
        <v>44</v>
      </c>
      <c r="O118" s="66"/>
      <c r="P118" s="204">
        <f t="shared" si="1"/>
        <v>0</v>
      </c>
      <c r="Q118" s="204">
        <v>0</v>
      </c>
      <c r="R118" s="204">
        <f t="shared" si="2"/>
        <v>0</v>
      </c>
      <c r="S118" s="204">
        <v>0</v>
      </c>
      <c r="T118" s="205">
        <f t="shared" si="3"/>
        <v>0</v>
      </c>
      <c r="U118" s="36"/>
      <c r="V118" s="36"/>
      <c r="W118" s="36"/>
      <c r="X118" s="36"/>
      <c r="Y118" s="36"/>
      <c r="Z118" s="36"/>
      <c r="AA118" s="36"/>
      <c r="AB118" s="36"/>
      <c r="AC118" s="36"/>
      <c r="AD118" s="36"/>
      <c r="AE118" s="36"/>
      <c r="AR118" s="206" t="s">
        <v>274</v>
      </c>
      <c r="AT118" s="206" t="s">
        <v>269</v>
      </c>
      <c r="AU118" s="206" t="s">
        <v>82</v>
      </c>
      <c r="AY118" s="19" t="s">
        <v>267</v>
      </c>
      <c r="BE118" s="207">
        <f t="shared" si="4"/>
        <v>0</v>
      </c>
      <c r="BF118" s="207">
        <f t="shared" si="5"/>
        <v>0</v>
      </c>
      <c r="BG118" s="207">
        <f t="shared" si="6"/>
        <v>0</v>
      </c>
      <c r="BH118" s="207">
        <f t="shared" si="7"/>
        <v>0</v>
      </c>
      <c r="BI118" s="207">
        <f t="shared" si="8"/>
        <v>0</v>
      </c>
      <c r="BJ118" s="19" t="s">
        <v>80</v>
      </c>
      <c r="BK118" s="207">
        <f t="shared" si="9"/>
        <v>0</v>
      </c>
      <c r="BL118" s="19" t="s">
        <v>274</v>
      </c>
      <c r="BM118" s="206" t="s">
        <v>839</v>
      </c>
    </row>
    <row r="119" spans="1:65" s="2" customFormat="1" ht="16.5" customHeight="1" x14ac:dyDescent="0.2">
      <c r="A119" s="36"/>
      <c r="B119" s="37"/>
      <c r="C119" s="195" t="s">
        <v>564</v>
      </c>
      <c r="D119" s="195" t="s">
        <v>269</v>
      </c>
      <c r="E119" s="196" t="s">
        <v>2642</v>
      </c>
      <c r="F119" s="197" t="s">
        <v>2643</v>
      </c>
      <c r="G119" s="198" t="s">
        <v>296</v>
      </c>
      <c r="H119" s="199">
        <v>27</v>
      </c>
      <c r="I119" s="200"/>
      <c r="J119" s="201">
        <f t="shared" si="0"/>
        <v>0</v>
      </c>
      <c r="K119" s="197" t="s">
        <v>21</v>
      </c>
      <c r="L119" s="41"/>
      <c r="M119" s="202" t="s">
        <v>21</v>
      </c>
      <c r="N119" s="203" t="s">
        <v>44</v>
      </c>
      <c r="O119" s="66"/>
      <c r="P119" s="204">
        <f t="shared" si="1"/>
        <v>0</v>
      </c>
      <c r="Q119" s="204">
        <v>0</v>
      </c>
      <c r="R119" s="204">
        <f t="shared" si="2"/>
        <v>0</v>
      </c>
      <c r="S119" s="204">
        <v>0</v>
      </c>
      <c r="T119" s="205">
        <f t="shared" si="3"/>
        <v>0</v>
      </c>
      <c r="U119" s="36"/>
      <c r="V119" s="36"/>
      <c r="W119" s="36"/>
      <c r="X119" s="36"/>
      <c r="Y119" s="36"/>
      <c r="Z119" s="36"/>
      <c r="AA119" s="36"/>
      <c r="AB119" s="36"/>
      <c r="AC119" s="36"/>
      <c r="AD119" s="36"/>
      <c r="AE119" s="36"/>
      <c r="AR119" s="206" t="s">
        <v>274</v>
      </c>
      <c r="AT119" s="206" t="s">
        <v>269</v>
      </c>
      <c r="AU119" s="206" t="s">
        <v>82</v>
      </c>
      <c r="AY119" s="19" t="s">
        <v>267</v>
      </c>
      <c r="BE119" s="207">
        <f t="shared" si="4"/>
        <v>0</v>
      </c>
      <c r="BF119" s="207">
        <f t="shared" si="5"/>
        <v>0</v>
      </c>
      <c r="BG119" s="207">
        <f t="shared" si="6"/>
        <v>0</v>
      </c>
      <c r="BH119" s="207">
        <f t="shared" si="7"/>
        <v>0</v>
      </c>
      <c r="BI119" s="207">
        <f t="shared" si="8"/>
        <v>0</v>
      </c>
      <c r="BJ119" s="19" t="s">
        <v>80</v>
      </c>
      <c r="BK119" s="207">
        <f t="shared" si="9"/>
        <v>0</v>
      </c>
      <c r="BL119" s="19" t="s">
        <v>274</v>
      </c>
      <c r="BM119" s="206" t="s">
        <v>854</v>
      </c>
    </row>
    <row r="120" spans="1:65" s="2" customFormat="1" ht="16.5" customHeight="1" x14ac:dyDescent="0.2">
      <c r="A120" s="36"/>
      <c r="B120" s="37"/>
      <c r="C120" s="195" t="s">
        <v>608</v>
      </c>
      <c r="D120" s="195" t="s">
        <v>269</v>
      </c>
      <c r="E120" s="196" t="s">
        <v>2644</v>
      </c>
      <c r="F120" s="197" t="s">
        <v>2645</v>
      </c>
      <c r="G120" s="198" t="s">
        <v>296</v>
      </c>
      <c r="H120" s="199">
        <v>3</v>
      </c>
      <c r="I120" s="200"/>
      <c r="J120" s="201">
        <f t="shared" si="0"/>
        <v>0</v>
      </c>
      <c r="K120" s="197" t="s">
        <v>21</v>
      </c>
      <c r="L120" s="41"/>
      <c r="M120" s="202" t="s">
        <v>21</v>
      </c>
      <c r="N120" s="203" t="s">
        <v>44</v>
      </c>
      <c r="O120" s="66"/>
      <c r="P120" s="204">
        <f t="shared" si="1"/>
        <v>0</v>
      </c>
      <c r="Q120" s="204">
        <v>0</v>
      </c>
      <c r="R120" s="204">
        <f t="shared" si="2"/>
        <v>0</v>
      </c>
      <c r="S120" s="204">
        <v>0</v>
      </c>
      <c r="T120" s="205">
        <f t="shared" si="3"/>
        <v>0</v>
      </c>
      <c r="U120" s="36"/>
      <c r="V120" s="36"/>
      <c r="W120" s="36"/>
      <c r="X120" s="36"/>
      <c r="Y120" s="36"/>
      <c r="Z120" s="36"/>
      <c r="AA120" s="36"/>
      <c r="AB120" s="36"/>
      <c r="AC120" s="36"/>
      <c r="AD120" s="36"/>
      <c r="AE120" s="36"/>
      <c r="AR120" s="206" t="s">
        <v>274</v>
      </c>
      <c r="AT120" s="206" t="s">
        <v>269</v>
      </c>
      <c r="AU120" s="206" t="s">
        <v>82</v>
      </c>
      <c r="AY120" s="19" t="s">
        <v>267</v>
      </c>
      <c r="BE120" s="207">
        <f t="shared" si="4"/>
        <v>0</v>
      </c>
      <c r="BF120" s="207">
        <f t="shared" si="5"/>
        <v>0</v>
      </c>
      <c r="BG120" s="207">
        <f t="shared" si="6"/>
        <v>0</v>
      </c>
      <c r="BH120" s="207">
        <f t="shared" si="7"/>
        <v>0</v>
      </c>
      <c r="BI120" s="207">
        <f t="shared" si="8"/>
        <v>0</v>
      </c>
      <c r="BJ120" s="19" t="s">
        <v>80</v>
      </c>
      <c r="BK120" s="207">
        <f t="shared" si="9"/>
        <v>0</v>
      </c>
      <c r="BL120" s="19" t="s">
        <v>274</v>
      </c>
      <c r="BM120" s="206" t="s">
        <v>913</v>
      </c>
    </row>
    <row r="121" spans="1:65" s="2" customFormat="1" ht="16.5" customHeight="1" x14ac:dyDescent="0.2">
      <c r="A121" s="36"/>
      <c r="B121" s="37"/>
      <c r="C121" s="195" t="s">
        <v>639</v>
      </c>
      <c r="D121" s="195" t="s">
        <v>269</v>
      </c>
      <c r="E121" s="196" t="s">
        <v>2646</v>
      </c>
      <c r="F121" s="197" t="s">
        <v>2647</v>
      </c>
      <c r="G121" s="198" t="s">
        <v>296</v>
      </c>
      <c r="H121" s="199">
        <v>152</v>
      </c>
      <c r="I121" s="200"/>
      <c r="J121" s="201">
        <f t="shared" si="0"/>
        <v>0</v>
      </c>
      <c r="K121" s="197" t="s">
        <v>21</v>
      </c>
      <c r="L121" s="41"/>
      <c r="M121" s="202" t="s">
        <v>21</v>
      </c>
      <c r="N121" s="203" t="s">
        <v>44</v>
      </c>
      <c r="O121" s="66"/>
      <c r="P121" s="204">
        <f t="shared" si="1"/>
        <v>0</v>
      </c>
      <c r="Q121" s="204">
        <v>0</v>
      </c>
      <c r="R121" s="204">
        <f t="shared" si="2"/>
        <v>0</v>
      </c>
      <c r="S121" s="204">
        <v>0</v>
      </c>
      <c r="T121" s="205">
        <f t="shared" si="3"/>
        <v>0</v>
      </c>
      <c r="U121" s="36"/>
      <c r="V121" s="36"/>
      <c r="W121" s="36"/>
      <c r="X121" s="36"/>
      <c r="Y121" s="36"/>
      <c r="Z121" s="36"/>
      <c r="AA121" s="36"/>
      <c r="AB121" s="36"/>
      <c r="AC121" s="36"/>
      <c r="AD121" s="36"/>
      <c r="AE121" s="36"/>
      <c r="AR121" s="206" t="s">
        <v>274</v>
      </c>
      <c r="AT121" s="206" t="s">
        <v>269</v>
      </c>
      <c r="AU121" s="206" t="s">
        <v>82</v>
      </c>
      <c r="AY121" s="19" t="s">
        <v>267</v>
      </c>
      <c r="BE121" s="207">
        <f t="shared" si="4"/>
        <v>0</v>
      </c>
      <c r="BF121" s="207">
        <f t="shared" si="5"/>
        <v>0</v>
      </c>
      <c r="BG121" s="207">
        <f t="shared" si="6"/>
        <v>0</v>
      </c>
      <c r="BH121" s="207">
        <f t="shared" si="7"/>
        <v>0</v>
      </c>
      <c r="BI121" s="207">
        <f t="shared" si="8"/>
        <v>0</v>
      </c>
      <c r="BJ121" s="19" t="s">
        <v>80</v>
      </c>
      <c r="BK121" s="207">
        <f t="shared" si="9"/>
        <v>0</v>
      </c>
      <c r="BL121" s="19" t="s">
        <v>274</v>
      </c>
      <c r="BM121" s="206" t="s">
        <v>316</v>
      </c>
    </row>
    <row r="122" spans="1:65" s="2" customFormat="1" ht="16.5" customHeight="1" x14ac:dyDescent="0.2">
      <c r="A122" s="36"/>
      <c r="B122" s="37"/>
      <c r="C122" s="195" t="s">
        <v>691</v>
      </c>
      <c r="D122" s="195" t="s">
        <v>269</v>
      </c>
      <c r="E122" s="196" t="s">
        <v>2648</v>
      </c>
      <c r="F122" s="197" t="s">
        <v>2649</v>
      </c>
      <c r="G122" s="198" t="s">
        <v>296</v>
      </c>
      <c r="H122" s="199">
        <v>75</v>
      </c>
      <c r="I122" s="200"/>
      <c r="J122" s="201">
        <f t="shared" si="0"/>
        <v>0</v>
      </c>
      <c r="K122" s="197" t="s">
        <v>21</v>
      </c>
      <c r="L122" s="41"/>
      <c r="M122" s="202" t="s">
        <v>21</v>
      </c>
      <c r="N122" s="203" t="s">
        <v>44</v>
      </c>
      <c r="O122" s="66"/>
      <c r="P122" s="204">
        <f t="shared" si="1"/>
        <v>0</v>
      </c>
      <c r="Q122" s="204">
        <v>0</v>
      </c>
      <c r="R122" s="204">
        <f t="shared" si="2"/>
        <v>0</v>
      </c>
      <c r="S122" s="204">
        <v>0</v>
      </c>
      <c r="T122" s="205">
        <f t="shared" si="3"/>
        <v>0</v>
      </c>
      <c r="U122" s="36"/>
      <c r="V122" s="36"/>
      <c r="W122" s="36"/>
      <c r="X122" s="36"/>
      <c r="Y122" s="36"/>
      <c r="Z122" s="36"/>
      <c r="AA122" s="36"/>
      <c r="AB122" s="36"/>
      <c r="AC122" s="36"/>
      <c r="AD122" s="36"/>
      <c r="AE122" s="36"/>
      <c r="AR122" s="206" t="s">
        <v>274</v>
      </c>
      <c r="AT122" s="206" t="s">
        <v>269</v>
      </c>
      <c r="AU122" s="206" t="s">
        <v>82</v>
      </c>
      <c r="AY122" s="19" t="s">
        <v>267</v>
      </c>
      <c r="BE122" s="207">
        <f t="shared" si="4"/>
        <v>0</v>
      </c>
      <c r="BF122" s="207">
        <f t="shared" si="5"/>
        <v>0</v>
      </c>
      <c r="BG122" s="207">
        <f t="shared" si="6"/>
        <v>0</v>
      </c>
      <c r="BH122" s="207">
        <f t="shared" si="7"/>
        <v>0</v>
      </c>
      <c r="BI122" s="207">
        <f t="shared" si="8"/>
        <v>0</v>
      </c>
      <c r="BJ122" s="19" t="s">
        <v>80</v>
      </c>
      <c r="BK122" s="207">
        <f t="shared" si="9"/>
        <v>0</v>
      </c>
      <c r="BL122" s="19" t="s">
        <v>274</v>
      </c>
      <c r="BM122" s="206" t="s">
        <v>946</v>
      </c>
    </row>
    <row r="123" spans="1:65" s="2" customFormat="1" ht="16.5" customHeight="1" x14ac:dyDescent="0.2">
      <c r="A123" s="36"/>
      <c r="B123" s="37"/>
      <c r="C123" s="195" t="s">
        <v>696</v>
      </c>
      <c r="D123" s="195" t="s">
        <v>269</v>
      </c>
      <c r="E123" s="196" t="s">
        <v>2650</v>
      </c>
      <c r="F123" s="197" t="s">
        <v>2651</v>
      </c>
      <c r="G123" s="198" t="s">
        <v>296</v>
      </c>
      <c r="H123" s="199">
        <v>96</v>
      </c>
      <c r="I123" s="200"/>
      <c r="J123" s="201">
        <f t="shared" si="0"/>
        <v>0</v>
      </c>
      <c r="K123" s="197" t="s">
        <v>21</v>
      </c>
      <c r="L123" s="41"/>
      <c r="M123" s="202" t="s">
        <v>21</v>
      </c>
      <c r="N123" s="203" t="s">
        <v>44</v>
      </c>
      <c r="O123" s="66"/>
      <c r="P123" s="204">
        <f t="shared" si="1"/>
        <v>0</v>
      </c>
      <c r="Q123" s="204">
        <v>0</v>
      </c>
      <c r="R123" s="204">
        <f t="shared" si="2"/>
        <v>0</v>
      </c>
      <c r="S123" s="204">
        <v>0</v>
      </c>
      <c r="T123" s="205">
        <f t="shared" si="3"/>
        <v>0</v>
      </c>
      <c r="U123" s="36"/>
      <c r="V123" s="36"/>
      <c r="W123" s="36"/>
      <c r="X123" s="36"/>
      <c r="Y123" s="36"/>
      <c r="Z123" s="36"/>
      <c r="AA123" s="36"/>
      <c r="AB123" s="36"/>
      <c r="AC123" s="36"/>
      <c r="AD123" s="36"/>
      <c r="AE123" s="36"/>
      <c r="AR123" s="206" t="s">
        <v>274</v>
      </c>
      <c r="AT123" s="206" t="s">
        <v>269</v>
      </c>
      <c r="AU123" s="206" t="s">
        <v>82</v>
      </c>
      <c r="AY123" s="19" t="s">
        <v>267</v>
      </c>
      <c r="BE123" s="207">
        <f t="shared" si="4"/>
        <v>0</v>
      </c>
      <c r="BF123" s="207">
        <f t="shared" si="5"/>
        <v>0</v>
      </c>
      <c r="BG123" s="207">
        <f t="shared" si="6"/>
        <v>0</v>
      </c>
      <c r="BH123" s="207">
        <f t="shared" si="7"/>
        <v>0</v>
      </c>
      <c r="BI123" s="207">
        <f t="shared" si="8"/>
        <v>0</v>
      </c>
      <c r="BJ123" s="19" t="s">
        <v>80</v>
      </c>
      <c r="BK123" s="207">
        <f t="shared" si="9"/>
        <v>0</v>
      </c>
      <c r="BL123" s="19" t="s">
        <v>274</v>
      </c>
      <c r="BM123" s="206" t="s">
        <v>966</v>
      </c>
    </row>
    <row r="124" spans="1:65" s="2" customFormat="1" ht="16.5" customHeight="1" x14ac:dyDescent="0.2">
      <c r="A124" s="36"/>
      <c r="B124" s="37"/>
      <c r="C124" s="195" t="s">
        <v>717</v>
      </c>
      <c r="D124" s="195" t="s">
        <v>269</v>
      </c>
      <c r="E124" s="196" t="s">
        <v>2652</v>
      </c>
      <c r="F124" s="197" t="s">
        <v>2653</v>
      </c>
      <c r="G124" s="198" t="s">
        <v>296</v>
      </c>
      <c r="H124" s="199">
        <v>3</v>
      </c>
      <c r="I124" s="200"/>
      <c r="J124" s="201">
        <f t="shared" si="0"/>
        <v>0</v>
      </c>
      <c r="K124" s="197" t="s">
        <v>21</v>
      </c>
      <c r="L124" s="41"/>
      <c r="M124" s="202" t="s">
        <v>21</v>
      </c>
      <c r="N124" s="203" t="s">
        <v>44</v>
      </c>
      <c r="O124" s="66"/>
      <c r="P124" s="204">
        <f t="shared" si="1"/>
        <v>0</v>
      </c>
      <c r="Q124" s="204">
        <v>0</v>
      </c>
      <c r="R124" s="204">
        <f t="shared" si="2"/>
        <v>0</v>
      </c>
      <c r="S124" s="204">
        <v>0</v>
      </c>
      <c r="T124" s="205">
        <f t="shared" si="3"/>
        <v>0</v>
      </c>
      <c r="U124" s="36"/>
      <c r="V124" s="36"/>
      <c r="W124" s="36"/>
      <c r="X124" s="36"/>
      <c r="Y124" s="36"/>
      <c r="Z124" s="36"/>
      <c r="AA124" s="36"/>
      <c r="AB124" s="36"/>
      <c r="AC124" s="36"/>
      <c r="AD124" s="36"/>
      <c r="AE124" s="36"/>
      <c r="AR124" s="206" t="s">
        <v>274</v>
      </c>
      <c r="AT124" s="206" t="s">
        <v>269</v>
      </c>
      <c r="AU124" s="206" t="s">
        <v>82</v>
      </c>
      <c r="AY124" s="19" t="s">
        <v>267</v>
      </c>
      <c r="BE124" s="207">
        <f t="shared" si="4"/>
        <v>0</v>
      </c>
      <c r="BF124" s="207">
        <f t="shared" si="5"/>
        <v>0</v>
      </c>
      <c r="BG124" s="207">
        <f t="shared" si="6"/>
        <v>0</v>
      </c>
      <c r="BH124" s="207">
        <f t="shared" si="7"/>
        <v>0</v>
      </c>
      <c r="BI124" s="207">
        <f t="shared" si="8"/>
        <v>0</v>
      </c>
      <c r="BJ124" s="19" t="s">
        <v>80</v>
      </c>
      <c r="BK124" s="207">
        <f t="shared" si="9"/>
        <v>0</v>
      </c>
      <c r="BL124" s="19" t="s">
        <v>274</v>
      </c>
      <c r="BM124" s="206" t="s">
        <v>977</v>
      </c>
    </row>
    <row r="125" spans="1:65" s="2" customFormat="1" ht="16.5" customHeight="1" x14ac:dyDescent="0.2">
      <c r="A125" s="36"/>
      <c r="B125" s="37"/>
      <c r="C125" s="195" t="s">
        <v>722</v>
      </c>
      <c r="D125" s="195" t="s">
        <v>269</v>
      </c>
      <c r="E125" s="196" t="s">
        <v>2654</v>
      </c>
      <c r="F125" s="197" t="s">
        <v>2655</v>
      </c>
      <c r="G125" s="198" t="s">
        <v>296</v>
      </c>
      <c r="H125" s="199">
        <v>27</v>
      </c>
      <c r="I125" s="200"/>
      <c r="J125" s="201">
        <f t="shared" ref="J125:J156" si="10">ROUND(I125*H125,2)</f>
        <v>0</v>
      </c>
      <c r="K125" s="197" t="s">
        <v>21</v>
      </c>
      <c r="L125" s="41"/>
      <c r="M125" s="202" t="s">
        <v>21</v>
      </c>
      <c r="N125" s="203" t="s">
        <v>44</v>
      </c>
      <c r="O125" s="66"/>
      <c r="P125" s="204">
        <f t="shared" ref="P125:P156" si="11">O125*H125</f>
        <v>0</v>
      </c>
      <c r="Q125" s="204">
        <v>0</v>
      </c>
      <c r="R125" s="204">
        <f t="shared" ref="R125:R156" si="12">Q125*H125</f>
        <v>0</v>
      </c>
      <c r="S125" s="204">
        <v>0</v>
      </c>
      <c r="T125" s="205">
        <f t="shared" ref="T125:T156" si="13">S125*H125</f>
        <v>0</v>
      </c>
      <c r="U125" s="36"/>
      <c r="V125" s="36"/>
      <c r="W125" s="36"/>
      <c r="X125" s="36"/>
      <c r="Y125" s="36"/>
      <c r="Z125" s="36"/>
      <c r="AA125" s="36"/>
      <c r="AB125" s="36"/>
      <c r="AC125" s="36"/>
      <c r="AD125" s="36"/>
      <c r="AE125" s="36"/>
      <c r="AR125" s="206" t="s">
        <v>274</v>
      </c>
      <c r="AT125" s="206" t="s">
        <v>269</v>
      </c>
      <c r="AU125" s="206" t="s">
        <v>82</v>
      </c>
      <c r="AY125" s="19" t="s">
        <v>267</v>
      </c>
      <c r="BE125" s="207">
        <f t="shared" ref="BE125:BE156" si="14">IF(N125="základní",J125,0)</f>
        <v>0</v>
      </c>
      <c r="BF125" s="207">
        <f t="shared" ref="BF125:BF156" si="15">IF(N125="snížená",J125,0)</f>
        <v>0</v>
      </c>
      <c r="BG125" s="207">
        <f t="shared" ref="BG125:BG156" si="16">IF(N125="zákl. přenesená",J125,0)</f>
        <v>0</v>
      </c>
      <c r="BH125" s="207">
        <f t="shared" ref="BH125:BH156" si="17">IF(N125="sníž. přenesená",J125,0)</f>
        <v>0</v>
      </c>
      <c r="BI125" s="207">
        <f t="shared" ref="BI125:BI156" si="18">IF(N125="nulová",J125,0)</f>
        <v>0</v>
      </c>
      <c r="BJ125" s="19" t="s">
        <v>80</v>
      </c>
      <c r="BK125" s="207">
        <f t="shared" ref="BK125:BK156" si="19">ROUND(I125*H125,2)</f>
        <v>0</v>
      </c>
      <c r="BL125" s="19" t="s">
        <v>274</v>
      </c>
      <c r="BM125" s="206" t="s">
        <v>988</v>
      </c>
    </row>
    <row r="126" spans="1:65" s="2" customFormat="1" ht="16.5" customHeight="1" x14ac:dyDescent="0.2">
      <c r="A126" s="36"/>
      <c r="B126" s="37"/>
      <c r="C126" s="195" t="s">
        <v>736</v>
      </c>
      <c r="D126" s="195" t="s">
        <v>269</v>
      </c>
      <c r="E126" s="196" t="s">
        <v>2656</v>
      </c>
      <c r="F126" s="197" t="s">
        <v>2657</v>
      </c>
      <c r="G126" s="198" t="s">
        <v>296</v>
      </c>
      <c r="H126" s="199">
        <v>58</v>
      </c>
      <c r="I126" s="200"/>
      <c r="J126" s="201">
        <f t="shared" si="10"/>
        <v>0</v>
      </c>
      <c r="K126" s="197" t="s">
        <v>21</v>
      </c>
      <c r="L126" s="41"/>
      <c r="M126" s="202" t="s">
        <v>21</v>
      </c>
      <c r="N126" s="203" t="s">
        <v>44</v>
      </c>
      <c r="O126" s="66"/>
      <c r="P126" s="204">
        <f t="shared" si="11"/>
        <v>0</v>
      </c>
      <c r="Q126" s="204">
        <v>0</v>
      </c>
      <c r="R126" s="204">
        <f t="shared" si="12"/>
        <v>0</v>
      </c>
      <c r="S126" s="204">
        <v>0</v>
      </c>
      <c r="T126" s="205">
        <f t="shared" si="13"/>
        <v>0</v>
      </c>
      <c r="U126" s="36"/>
      <c r="V126" s="36"/>
      <c r="W126" s="36"/>
      <c r="X126" s="36"/>
      <c r="Y126" s="36"/>
      <c r="Z126" s="36"/>
      <c r="AA126" s="36"/>
      <c r="AB126" s="36"/>
      <c r="AC126" s="36"/>
      <c r="AD126" s="36"/>
      <c r="AE126" s="36"/>
      <c r="AR126" s="206" t="s">
        <v>274</v>
      </c>
      <c r="AT126" s="206" t="s">
        <v>269</v>
      </c>
      <c r="AU126" s="206" t="s">
        <v>82</v>
      </c>
      <c r="AY126" s="19" t="s">
        <v>267</v>
      </c>
      <c r="BE126" s="207">
        <f t="shared" si="14"/>
        <v>0</v>
      </c>
      <c r="BF126" s="207">
        <f t="shared" si="15"/>
        <v>0</v>
      </c>
      <c r="BG126" s="207">
        <f t="shared" si="16"/>
        <v>0</v>
      </c>
      <c r="BH126" s="207">
        <f t="shared" si="17"/>
        <v>0</v>
      </c>
      <c r="BI126" s="207">
        <f t="shared" si="18"/>
        <v>0</v>
      </c>
      <c r="BJ126" s="19" t="s">
        <v>80</v>
      </c>
      <c r="BK126" s="207">
        <f t="shared" si="19"/>
        <v>0</v>
      </c>
      <c r="BL126" s="19" t="s">
        <v>274</v>
      </c>
      <c r="BM126" s="206" t="s">
        <v>1003</v>
      </c>
    </row>
    <row r="127" spans="1:65" s="2" customFormat="1" ht="16.5" customHeight="1" x14ac:dyDescent="0.2">
      <c r="A127" s="36"/>
      <c r="B127" s="37"/>
      <c r="C127" s="195" t="s">
        <v>742</v>
      </c>
      <c r="D127" s="195" t="s">
        <v>269</v>
      </c>
      <c r="E127" s="196" t="s">
        <v>2658</v>
      </c>
      <c r="F127" s="197" t="s">
        <v>2659</v>
      </c>
      <c r="G127" s="198" t="s">
        <v>296</v>
      </c>
      <c r="H127" s="199">
        <v>94</v>
      </c>
      <c r="I127" s="200"/>
      <c r="J127" s="201">
        <f t="shared" si="10"/>
        <v>0</v>
      </c>
      <c r="K127" s="197" t="s">
        <v>21</v>
      </c>
      <c r="L127" s="41"/>
      <c r="M127" s="202" t="s">
        <v>21</v>
      </c>
      <c r="N127" s="203" t="s">
        <v>44</v>
      </c>
      <c r="O127" s="66"/>
      <c r="P127" s="204">
        <f t="shared" si="11"/>
        <v>0</v>
      </c>
      <c r="Q127" s="204">
        <v>0</v>
      </c>
      <c r="R127" s="204">
        <f t="shared" si="12"/>
        <v>0</v>
      </c>
      <c r="S127" s="204">
        <v>0</v>
      </c>
      <c r="T127" s="205">
        <f t="shared" si="13"/>
        <v>0</v>
      </c>
      <c r="U127" s="36"/>
      <c r="V127" s="36"/>
      <c r="W127" s="36"/>
      <c r="X127" s="36"/>
      <c r="Y127" s="36"/>
      <c r="Z127" s="36"/>
      <c r="AA127" s="36"/>
      <c r="AB127" s="36"/>
      <c r="AC127" s="36"/>
      <c r="AD127" s="36"/>
      <c r="AE127" s="36"/>
      <c r="AR127" s="206" t="s">
        <v>274</v>
      </c>
      <c r="AT127" s="206" t="s">
        <v>269</v>
      </c>
      <c r="AU127" s="206" t="s">
        <v>82</v>
      </c>
      <c r="AY127" s="19" t="s">
        <v>267</v>
      </c>
      <c r="BE127" s="207">
        <f t="shared" si="14"/>
        <v>0</v>
      </c>
      <c r="BF127" s="207">
        <f t="shared" si="15"/>
        <v>0</v>
      </c>
      <c r="BG127" s="207">
        <f t="shared" si="16"/>
        <v>0</v>
      </c>
      <c r="BH127" s="207">
        <f t="shared" si="17"/>
        <v>0</v>
      </c>
      <c r="BI127" s="207">
        <f t="shared" si="18"/>
        <v>0</v>
      </c>
      <c r="BJ127" s="19" t="s">
        <v>80</v>
      </c>
      <c r="BK127" s="207">
        <f t="shared" si="19"/>
        <v>0</v>
      </c>
      <c r="BL127" s="19" t="s">
        <v>274</v>
      </c>
      <c r="BM127" s="206" t="s">
        <v>1012</v>
      </c>
    </row>
    <row r="128" spans="1:65" s="2" customFormat="1" ht="16.5" customHeight="1" x14ac:dyDescent="0.2">
      <c r="A128" s="36"/>
      <c r="B128" s="37"/>
      <c r="C128" s="195" t="s">
        <v>750</v>
      </c>
      <c r="D128" s="195" t="s">
        <v>269</v>
      </c>
      <c r="E128" s="196" t="s">
        <v>2660</v>
      </c>
      <c r="F128" s="197" t="s">
        <v>2661</v>
      </c>
      <c r="G128" s="198" t="s">
        <v>296</v>
      </c>
      <c r="H128" s="199">
        <v>36</v>
      </c>
      <c r="I128" s="200"/>
      <c r="J128" s="201">
        <f t="shared" si="10"/>
        <v>0</v>
      </c>
      <c r="K128" s="197" t="s">
        <v>21</v>
      </c>
      <c r="L128" s="41"/>
      <c r="M128" s="202" t="s">
        <v>21</v>
      </c>
      <c r="N128" s="203" t="s">
        <v>44</v>
      </c>
      <c r="O128" s="66"/>
      <c r="P128" s="204">
        <f t="shared" si="11"/>
        <v>0</v>
      </c>
      <c r="Q128" s="204">
        <v>0</v>
      </c>
      <c r="R128" s="204">
        <f t="shared" si="12"/>
        <v>0</v>
      </c>
      <c r="S128" s="204">
        <v>0</v>
      </c>
      <c r="T128" s="205">
        <f t="shared" si="13"/>
        <v>0</v>
      </c>
      <c r="U128" s="36"/>
      <c r="V128" s="36"/>
      <c r="W128" s="36"/>
      <c r="X128" s="36"/>
      <c r="Y128" s="36"/>
      <c r="Z128" s="36"/>
      <c r="AA128" s="36"/>
      <c r="AB128" s="36"/>
      <c r="AC128" s="36"/>
      <c r="AD128" s="36"/>
      <c r="AE128" s="36"/>
      <c r="AR128" s="206" t="s">
        <v>274</v>
      </c>
      <c r="AT128" s="206" t="s">
        <v>269</v>
      </c>
      <c r="AU128" s="206" t="s">
        <v>82</v>
      </c>
      <c r="AY128" s="19" t="s">
        <v>267</v>
      </c>
      <c r="BE128" s="207">
        <f t="shared" si="14"/>
        <v>0</v>
      </c>
      <c r="BF128" s="207">
        <f t="shared" si="15"/>
        <v>0</v>
      </c>
      <c r="BG128" s="207">
        <f t="shared" si="16"/>
        <v>0</v>
      </c>
      <c r="BH128" s="207">
        <f t="shared" si="17"/>
        <v>0</v>
      </c>
      <c r="BI128" s="207">
        <f t="shared" si="18"/>
        <v>0</v>
      </c>
      <c r="BJ128" s="19" t="s">
        <v>80</v>
      </c>
      <c r="BK128" s="207">
        <f t="shared" si="19"/>
        <v>0</v>
      </c>
      <c r="BL128" s="19" t="s">
        <v>274</v>
      </c>
      <c r="BM128" s="206" t="s">
        <v>1024</v>
      </c>
    </row>
    <row r="129" spans="1:65" s="2" customFormat="1" ht="16.5" customHeight="1" x14ac:dyDescent="0.2">
      <c r="A129" s="36"/>
      <c r="B129" s="37"/>
      <c r="C129" s="195" t="s">
        <v>756</v>
      </c>
      <c r="D129" s="195" t="s">
        <v>269</v>
      </c>
      <c r="E129" s="196" t="s">
        <v>2662</v>
      </c>
      <c r="F129" s="197" t="s">
        <v>2663</v>
      </c>
      <c r="G129" s="198" t="s">
        <v>296</v>
      </c>
      <c r="H129" s="199">
        <v>39</v>
      </c>
      <c r="I129" s="200"/>
      <c r="J129" s="201">
        <f t="shared" si="10"/>
        <v>0</v>
      </c>
      <c r="K129" s="197" t="s">
        <v>21</v>
      </c>
      <c r="L129" s="41"/>
      <c r="M129" s="202" t="s">
        <v>21</v>
      </c>
      <c r="N129" s="203" t="s">
        <v>44</v>
      </c>
      <c r="O129" s="66"/>
      <c r="P129" s="204">
        <f t="shared" si="11"/>
        <v>0</v>
      </c>
      <c r="Q129" s="204">
        <v>0</v>
      </c>
      <c r="R129" s="204">
        <f t="shared" si="12"/>
        <v>0</v>
      </c>
      <c r="S129" s="204">
        <v>0</v>
      </c>
      <c r="T129" s="205">
        <f t="shared" si="13"/>
        <v>0</v>
      </c>
      <c r="U129" s="36"/>
      <c r="V129" s="36"/>
      <c r="W129" s="36"/>
      <c r="X129" s="36"/>
      <c r="Y129" s="36"/>
      <c r="Z129" s="36"/>
      <c r="AA129" s="36"/>
      <c r="AB129" s="36"/>
      <c r="AC129" s="36"/>
      <c r="AD129" s="36"/>
      <c r="AE129" s="36"/>
      <c r="AR129" s="206" t="s">
        <v>274</v>
      </c>
      <c r="AT129" s="206" t="s">
        <v>269</v>
      </c>
      <c r="AU129" s="206" t="s">
        <v>82</v>
      </c>
      <c r="AY129" s="19" t="s">
        <v>267</v>
      </c>
      <c r="BE129" s="207">
        <f t="shared" si="14"/>
        <v>0</v>
      </c>
      <c r="BF129" s="207">
        <f t="shared" si="15"/>
        <v>0</v>
      </c>
      <c r="BG129" s="207">
        <f t="shared" si="16"/>
        <v>0</v>
      </c>
      <c r="BH129" s="207">
        <f t="shared" si="17"/>
        <v>0</v>
      </c>
      <c r="BI129" s="207">
        <f t="shared" si="18"/>
        <v>0</v>
      </c>
      <c r="BJ129" s="19" t="s">
        <v>80</v>
      </c>
      <c r="BK129" s="207">
        <f t="shared" si="19"/>
        <v>0</v>
      </c>
      <c r="BL129" s="19" t="s">
        <v>274</v>
      </c>
      <c r="BM129" s="206" t="s">
        <v>1034</v>
      </c>
    </row>
    <row r="130" spans="1:65" s="2" customFormat="1" ht="16.5" customHeight="1" x14ac:dyDescent="0.2">
      <c r="A130" s="36"/>
      <c r="B130" s="37"/>
      <c r="C130" s="195" t="s">
        <v>764</v>
      </c>
      <c r="D130" s="195" t="s">
        <v>269</v>
      </c>
      <c r="E130" s="196" t="s">
        <v>2664</v>
      </c>
      <c r="F130" s="197" t="s">
        <v>2665</v>
      </c>
      <c r="G130" s="198" t="s">
        <v>296</v>
      </c>
      <c r="H130" s="199">
        <v>58</v>
      </c>
      <c r="I130" s="200"/>
      <c r="J130" s="201">
        <f t="shared" si="10"/>
        <v>0</v>
      </c>
      <c r="K130" s="197" t="s">
        <v>21</v>
      </c>
      <c r="L130" s="41"/>
      <c r="M130" s="202" t="s">
        <v>21</v>
      </c>
      <c r="N130" s="203" t="s">
        <v>44</v>
      </c>
      <c r="O130" s="66"/>
      <c r="P130" s="204">
        <f t="shared" si="11"/>
        <v>0</v>
      </c>
      <c r="Q130" s="204">
        <v>0</v>
      </c>
      <c r="R130" s="204">
        <f t="shared" si="12"/>
        <v>0</v>
      </c>
      <c r="S130" s="204">
        <v>0</v>
      </c>
      <c r="T130" s="205">
        <f t="shared" si="13"/>
        <v>0</v>
      </c>
      <c r="U130" s="36"/>
      <c r="V130" s="36"/>
      <c r="W130" s="36"/>
      <c r="X130" s="36"/>
      <c r="Y130" s="36"/>
      <c r="Z130" s="36"/>
      <c r="AA130" s="36"/>
      <c r="AB130" s="36"/>
      <c r="AC130" s="36"/>
      <c r="AD130" s="36"/>
      <c r="AE130" s="36"/>
      <c r="AR130" s="206" t="s">
        <v>274</v>
      </c>
      <c r="AT130" s="206" t="s">
        <v>269</v>
      </c>
      <c r="AU130" s="206" t="s">
        <v>82</v>
      </c>
      <c r="AY130" s="19" t="s">
        <v>267</v>
      </c>
      <c r="BE130" s="207">
        <f t="shared" si="14"/>
        <v>0</v>
      </c>
      <c r="BF130" s="207">
        <f t="shared" si="15"/>
        <v>0</v>
      </c>
      <c r="BG130" s="207">
        <f t="shared" si="16"/>
        <v>0</v>
      </c>
      <c r="BH130" s="207">
        <f t="shared" si="17"/>
        <v>0</v>
      </c>
      <c r="BI130" s="207">
        <f t="shared" si="18"/>
        <v>0</v>
      </c>
      <c r="BJ130" s="19" t="s">
        <v>80</v>
      </c>
      <c r="BK130" s="207">
        <f t="shared" si="19"/>
        <v>0</v>
      </c>
      <c r="BL130" s="19" t="s">
        <v>274</v>
      </c>
      <c r="BM130" s="206" t="s">
        <v>1044</v>
      </c>
    </row>
    <row r="131" spans="1:65" s="2" customFormat="1" ht="16.5" customHeight="1" x14ac:dyDescent="0.2">
      <c r="A131" s="36"/>
      <c r="B131" s="37"/>
      <c r="C131" s="195" t="s">
        <v>772</v>
      </c>
      <c r="D131" s="195" t="s">
        <v>269</v>
      </c>
      <c r="E131" s="196" t="s">
        <v>2666</v>
      </c>
      <c r="F131" s="197" t="s">
        <v>2667</v>
      </c>
      <c r="G131" s="198" t="s">
        <v>296</v>
      </c>
      <c r="H131" s="199">
        <v>38</v>
      </c>
      <c r="I131" s="200"/>
      <c r="J131" s="201">
        <f t="shared" si="10"/>
        <v>0</v>
      </c>
      <c r="K131" s="197" t="s">
        <v>21</v>
      </c>
      <c r="L131" s="41"/>
      <c r="M131" s="202" t="s">
        <v>21</v>
      </c>
      <c r="N131" s="203" t="s">
        <v>44</v>
      </c>
      <c r="O131" s="66"/>
      <c r="P131" s="204">
        <f t="shared" si="11"/>
        <v>0</v>
      </c>
      <c r="Q131" s="204">
        <v>0</v>
      </c>
      <c r="R131" s="204">
        <f t="shared" si="12"/>
        <v>0</v>
      </c>
      <c r="S131" s="204">
        <v>0</v>
      </c>
      <c r="T131" s="205">
        <f t="shared" si="13"/>
        <v>0</v>
      </c>
      <c r="U131" s="36"/>
      <c r="V131" s="36"/>
      <c r="W131" s="36"/>
      <c r="X131" s="36"/>
      <c r="Y131" s="36"/>
      <c r="Z131" s="36"/>
      <c r="AA131" s="36"/>
      <c r="AB131" s="36"/>
      <c r="AC131" s="36"/>
      <c r="AD131" s="36"/>
      <c r="AE131" s="36"/>
      <c r="AR131" s="206" t="s">
        <v>274</v>
      </c>
      <c r="AT131" s="206" t="s">
        <v>269</v>
      </c>
      <c r="AU131" s="206" t="s">
        <v>82</v>
      </c>
      <c r="AY131" s="19" t="s">
        <v>267</v>
      </c>
      <c r="BE131" s="207">
        <f t="shared" si="14"/>
        <v>0</v>
      </c>
      <c r="BF131" s="207">
        <f t="shared" si="15"/>
        <v>0</v>
      </c>
      <c r="BG131" s="207">
        <f t="shared" si="16"/>
        <v>0</v>
      </c>
      <c r="BH131" s="207">
        <f t="shared" si="17"/>
        <v>0</v>
      </c>
      <c r="BI131" s="207">
        <f t="shared" si="18"/>
        <v>0</v>
      </c>
      <c r="BJ131" s="19" t="s">
        <v>80</v>
      </c>
      <c r="BK131" s="207">
        <f t="shared" si="19"/>
        <v>0</v>
      </c>
      <c r="BL131" s="19" t="s">
        <v>274</v>
      </c>
      <c r="BM131" s="206" t="s">
        <v>547</v>
      </c>
    </row>
    <row r="132" spans="1:65" s="2" customFormat="1" ht="16.5" customHeight="1" x14ac:dyDescent="0.2">
      <c r="A132" s="36"/>
      <c r="B132" s="37"/>
      <c r="C132" s="195" t="s">
        <v>778</v>
      </c>
      <c r="D132" s="195" t="s">
        <v>269</v>
      </c>
      <c r="E132" s="196" t="s">
        <v>2668</v>
      </c>
      <c r="F132" s="197" t="s">
        <v>2669</v>
      </c>
      <c r="G132" s="198" t="s">
        <v>545</v>
      </c>
      <c r="H132" s="199">
        <v>1</v>
      </c>
      <c r="I132" s="200"/>
      <c r="J132" s="201">
        <f t="shared" si="10"/>
        <v>0</v>
      </c>
      <c r="K132" s="197" t="s">
        <v>21</v>
      </c>
      <c r="L132" s="41"/>
      <c r="M132" s="202" t="s">
        <v>21</v>
      </c>
      <c r="N132" s="203" t="s">
        <v>44</v>
      </c>
      <c r="O132" s="66"/>
      <c r="P132" s="204">
        <f t="shared" si="11"/>
        <v>0</v>
      </c>
      <c r="Q132" s="204">
        <v>0</v>
      </c>
      <c r="R132" s="204">
        <f t="shared" si="12"/>
        <v>0</v>
      </c>
      <c r="S132" s="204">
        <v>0</v>
      </c>
      <c r="T132" s="205">
        <f t="shared" si="13"/>
        <v>0</v>
      </c>
      <c r="U132" s="36"/>
      <c r="V132" s="36"/>
      <c r="W132" s="36"/>
      <c r="X132" s="36"/>
      <c r="Y132" s="36"/>
      <c r="Z132" s="36"/>
      <c r="AA132" s="36"/>
      <c r="AB132" s="36"/>
      <c r="AC132" s="36"/>
      <c r="AD132" s="36"/>
      <c r="AE132" s="36"/>
      <c r="AR132" s="206" t="s">
        <v>274</v>
      </c>
      <c r="AT132" s="206" t="s">
        <v>269</v>
      </c>
      <c r="AU132" s="206" t="s">
        <v>82</v>
      </c>
      <c r="AY132" s="19" t="s">
        <v>267</v>
      </c>
      <c r="BE132" s="207">
        <f t="shared" si="14"/>
        <v>0</v>
      </c>
      <c r="BF132" s="207">
        <f t="shared" si="15"/>
        <v>0</v>
      </c>
      <c r="BG132" s="207">
        <f t="shared" si="16"/>
        <v>0</v>
      </c>
      <c r="BH132" s="207">
        <f t="shared" si="17"/>
        <v>0</v>
      </c>
      <c r="BI132" s="207">
        <f t="shared" si="18"/>
        <v>0</v>
      </c>
      <c r="BJ132" s="19" t="s">
        <v>80</v>
      </c>
      <c r="BK132" s="207">
        <f t="shared" si="19"/>
        <v>0</v>
      </c>
      <c r="BL132" s="19" t="s">
        <v>274</v>
      </c>
      <c r="BM132" s="206" t="s">
        <v>1074</v>
      </c>
    </row>
    <row r="133" spans="1:65" s="2" customFormat="1" ht="16.5" customHeight="1" x14ac:dyDescent="0.2">
      <c r="A133" s="36"/>
      <c r="B133" s="37"/>
      <c r="C133" s="195" t="s">
        <v>782</v>
      </c>
      <c r="D133" s="195" t="s">
        <v>269</v>
      </c>
      <c r="E133" s="196" t="s">
        <v>2670</v>
      </c>
      <c r="F133" s="197" t="s">
        <v>2671</v>
      </c>
      <c r="G133" s="198" t="s">
        <v>545</v>
      </c>
      <c r="H133" s="199">
        <v>4</v>
      </c>
      <c r="I133" s="200"/>
      <c r="J133" s="201">
        <f t="shared" si="10"/>
        <v>0</v>
      </c>
      <c r="K133" s="197" t="s">
        <v>21</v>
      </c>
      <c r="L133" s="41"/>
      <c r="M133" s="202" t="s">
        <v>21</v>
      </c>
      <c r="N133" s="203" t="s">
        <v>44</v>
      </c>
      <c r="O133" s="66"/>
      <c r="P133" s="204">
        <f t="shared" si="11"/>
        <v>0</v>
      </c>
      <c r="Q133" s="204">
        <v>0</v>
      </c>
      <c r="R133" s="204">
        <f t="shared" si="12"/>
        <v>0</v>
      </c>
      <c r="S133" s="204">
        <v>0</v>
      </c>
      <c r="T133" s="205">
        <f t="shared" si="13"/>
        <v>0</v>
      </c>
      <c r="U133" s="36"/>
      <c r="V133" s="36"/>
      <c r="W133" s="36"/>
      <c r="X133" s="36"/>
      <c r="Y133" s="36"/>
      <c r="Z133" s="36"/>
      <c r="AA133" s="36"/>
      <c r="AB133" s="36"/>
      <c r="AC133" s="36"/>
      <c r="AD133" s="36"/>
      <c r="AE133" s="36"/>
      <c r="AR133" s="206" t="s">
        <v>274</v>
      </c>
      <c r="AT133" s="206" t="s">
        <v>269</v>
      </c>
      <c r="AU133" s="206" t="s">
        <v>82</v>
      </c>
      <c r="AY133" s="19" t="s">
        <v>267</v>
      </c>
      <c r="BE133" s="207">
        <f t="shared" si="14"/>
        <v>0</v>
      </c>
      <c r="BF133" s="207">
        <f t="shared" si="15"/>
        <v>0</v>
      </c>
      <c r="BG133" s="207">
        <f t="shared" si="16"/>
        <v>0</v>
      </c>
      <c r="BH133" s="207">
        <f t="shared" si="17"/>
        <v>0</v>
      </c>
      <c r="BI133" s="207">
        <f t="shared" si="18"/>
        <v>0</v>
      </c>
      <c r="BJ133" s="19" t="s">
        <v>80</v>
      </c>
      <c r="BK133" s="207">
        <f t="shared" si="19"/>
        <v>0</v>
      </c>
      <c r="BL133" s="19" t="s">
        <v>274</v>
      </c>
      <c r="BM133" s="206" t="s">
        <v>1088</v>
      </c>
    </row>
    <row r="134" spans="1:65" s="2" customFormat="1" ht="16.5" customHeight="1" x14ac:dyDescent="0.2">
      <c r="A134" s="36"/>
      <c r="B134" s="37"/>
      <c r="C134" s="195" t="s">
        <v>788</v>
      </c>
      <c r="D134" s="195" t="s">
        <v>269</v>
      </c>
      <c r="E134" s="196" t="s">
        <v>2672</v>
      </c>
      <c r="F134" s="197" t="s">
        <v>2673</v>
      </c>
      <c r="G134" s="198" t="s">
        <v>545</v>
      </c>
      <c r="H134" s="199">
        <v>8</v>
      </c>
      <c r="I134" s="200"/>
      <c r="J134" s="201">
        <f t="shared" si="10"/>
        <v>0</v>
      </c>
      <c r="K134" s="197" t="s">
        <v>21</v>
      </c>
      <c r="L134" s="41"/>
      <c r="M134" s="202" t="s">
        <v>21</v>
      </c>
      <c r="N134" s="203" t="s">
        <v>44</v>
      </c>
      <c r="O134" s="66"/>
      <c r="P134" s="204">
        <f t="shared" si="11"/>
        <v>0</v>
      </c>
      <c r="Q134" s="204">
        <v>0</v>
      </c>
      <c r="R134" s="204">
        <f t="shared" si="12"/>
        <v>0</v>
      </c>
      <c r="S134" s="204">
        <v>0</v>
      </c>
      <c r="T134" s="205">
        <f t="shared" si="13"/>
        <v>0</v>
      </c>
      <c r="U134" s="36"/>
      <c r="V134" s="36"/>
      <c r="W134" s="36"/>
      <c r="X134" s="36"/>
      <c r="Y134" s="36"/>
      <c r="Z134" s="36"/>
      <c r="AA134" s="36"/>
      <c r="AB134" s="36"/>
      <c r="AC134" s="36"/>
      <c r="AD134" s="36"/>
      <c r="AE134" s="36"/>
      <c r="AR134" s="206" t="s">
        <v>274</v>
      </c>
      <c r="AT134" s="206" t="s">
        <v>269</v>
      </c>
      <c r="AU134" s="206" t="s">
        <v>82</v>
      </c>
      <c r="AY134" s="19" t="s">
        <v>267</v>
      </c>
      <c r="BE134" s="207">
        <f t="shared" si="14"/>
        <v>0</v>
      </c>
      <c r="BF134" s="207">
        <f t="shared" si="15"/>
        <v>0</v>
      </c>
      <c r="BG134" s="207">
        <f t="shared" si="16"/>
        <v>0</v>
      </c>
      <c r="BH134" s="207">
        <f t="shared" si="17"/>
        <v>0</v>
      </c>
      <c r="BI134" s="207">
        <f t="shared" si="18"/>
        <v>0</v>
      </c>
      <c r="BJ134" s="19" t="s">
        <v>80</v>
      </c>
      <c r="BK134" s="207">
        <f t="shared" si="19"/>
        <v>0</v>
      </c>
      <c r="BL134" s="19" t="s">
        <v>274</v>
      </c>
      <c r="BM134" s="206" t="s">
        <v>1104</v>
      </c>
    </row>
    <row r="135" spans="1:65" s="2" customFormat="1" ht="16.5" customHeight="1" x14ac:dyDescent="0.2">
      <c r="A135" s="36"/>
      <c r="B135" s="37"/>
      <c r="C135" s="195" t="s">
        <v>793</v>
      </c>
      <c r="D135" s="195" t="s">
        <v>269</v>
      </c>
      <c r="E135" s="196" t="s">
        <v>2674</v>
      </c>
      <c r="F135" s="197" t="s">
        <v>2675</v>
      </c>
      <c r="G135" s="198" t="s">
        <v>545</v>
      </c>
      <c r="H135" s="199">
        <v>1</v>
      </c>
      <c r="I135" s="200"/>
      <c r="J135" s="201">
        <f t="shared" si="10"/>
        <v>0</v>
      </c>
      <c r="K135" s="197" t="s">
        <v>21</v>
      </c>
      <c r="L135" s="41"/>
      <c r="M135" s="202" t="s">
        <v>21</v>
      </c>
      <c r="N135" s="203" t="s">
        <v>44</v>
      </c>
      <c r="O135" s="66"/>
      <c r="P135" s="204">
        <f t="shared" si="11"/>
        <v>0</v>
      </c>
      <c r="Q135" s="204">
        <v>0</v>
      </c>
      <c r="R135" s="204">
        <f t="shared" si="12"/>
        <v>0</v>
      </c>
      <c r="S135" s="204">
        <v>0</v>
      </c>
      <c r="T135" s="205">
        <f t="shared" si="13"/>
        <v>0</v>
      </c>
      <c r="U135" s="36"/>
      <c r="V135" s="36"/>
      <c r="W135" s="36"/>
      <c r="X135" s="36"/>
      <c r="Y135" s="36"/>
      <c r="Z135" s="36"/>
      <c r="AA135" s="36"/>
      <c r="AB135" s="36"/>
      <c r="AC135" s="36"/>
      <c r="AD135" s="36"/>
      <c r="AE135" s="36"/>
      <c r="AR135" s="206" t="s">
        <v>274</v>
      </c>
      <c r="AT135" s="206" t="s">
        <v>269</v>
      </c>
      <c r="AU135" s="206" t="s">
        <v>82</v>
      </c>
      <c r="AY135" s="19" t="s">
        <v>267</v>
      </c>
      <c r="BE135" s="207">
        <f t="shared" si="14"/>
        <v>0</v>
      </c>
      <c r="BF135" s="207">
        <f t="shared" si="15"/>
        <v>0</v>
      </c>
      <c r="BG135" s="207">
        <f t="shared" si="16"/>
        <v>0</v>
      </c>
      <c r="BH135" s="207">
        <f t="shared" si="17"/>
        <v>0</v>
      </c>
      <c r="BI135" s="207">
        <f t="shared" si="18"/>
        <v>0</v>
      </c>
      <c r="BJ135" s="19" t="s">
        <v>80</v>
      </c>
      <c r="BK135" s="207">
        <f t="shared" si="19"/>
        <v>0</v>
      </c>
      <c r="BL135" s="19" t="s">
        <v>274</v>
      </c>
      <c r="BM135" s="206" t="s">
        <v>1114</v>
      </c>
    </row>
    <row r="136" spans="1:65" s="2" customFormat="1" ht="16.5" customHeight="1" x14ac:dyDescent="0.2">
      <c r="A136" s="36"/>
      <c r="B136" s="37"/>
      <c r="C136" s="195" t="s">
        <v>799</v>
      </c>
      <c r="D136" s="195" t="s">
        <v>269</v>
      </c>
      <c r="E136" s="196" t="s">
        <v>2676</v>
      </c>
      <c r="F136" s="197" t="s">
        <v>2677</v>
      </c>
      <c r="G136" s="198" t="s">
        <v>545</v>
      </c>
      <c r="H136" s="199">
        <v>1</v>
      </c>
      <c r="I136" s="200"/>
      <c r="J136" s="201">
        <f t="shared" si="10"/>
        <v>0</v>
      </c>
      <c r="K136" s="197" t="s">
        <v>21</v>
      </c>
      <c r="L136" s="41"/>
      <c r="M136" s="202" t="s">
        <v>21</v>
      </c>
      <c r="N136" s="203" t="s">
        <v>44</v>
      </c>
      <c r="O136" s="66"/>
      <c r="P136" s="204">
        <f t="shared" si="11"/>
        <v>0</v>
      </c>
      <c r="Q136" s="204">
        <v>0</v>
      </c>
      <c r="R136" s="204">
        <f t="shared" si="12"/>
        <v>0</v>
      </c>
      <c r="S136" s="204">
        <v>0</v>
      </c>
      <c r="T136" s="205">
        <f t="shared" si="13"/>
        <v>0</v>
      </c>
      <c r="U136" s="36"/>
      <c r="V136" s="36"/>
      <c r="W136" s="36"/>
      <c r="X136" s="36"/>
      <c r="Y136" s="36"/>
      <c r="Z136" s="36"/>
      <c r="AA136" s="36"/>
      <c r="AB136" s="36"/>
      <c r="AC136" s="36"/>
      <c r="AD136" s="36"/>
      <c r="AE136" s="36"/>
      <c r="AR136" s="206" t="s">
        <v>274</v>
      </c>
      <c r="AT136" s="206" t="s">
        <v>269</v>
      </c>
      <c r="AU136" s="206" t="s">
        <v>82</v>
      </c>
      <c r="AY136" s="19" t="s">
        <v>267</v>
      </c>
      <c r="BE136" s="207">
        <f t="shared" si="14"/>
        <v>0</v>
      </c>
      <c r="BF136" s="207">
        <f t="shared" si="15"/>
        <v>0</v>
      </c>
      <c r="BG136" s="207">
        <f t="shared" si="16"/>
        <v>0</v>
      </c>
      <c r="BH136" s="207">
        <f t="shared" si="17"/>
        <v>0</v>
      </c>
      <c r="BI136" s="207">
        <f t="shared" si="18"/>
        <v>0</v>
      </c>
      <c r="BJ136" s="19" t="s">
        <v>80</v>
      </c>
      <c r="BK136" s="207">
        <f t="shared" si="19"/>
        <v>0</v>
      </c>
      <c r="BL136" s="19" t="s">
        <v>274</v>
      </c>
      <c r="BM136" s="206" t="s">
        <v>1131</v>
      </c>
    </row>
    <row r="137" spans="1:65" s="2" customFormat="1" ht="16.5" customHeight="1" x14ac:dyDescent="0.2">
      <c r="A137" s="36"/>
      <c r="B137" s="37"/>
      <c r="C137" s="195" t="s">
        <v>806</v>
      </c>
      <c r="D137" s="195" t="s">
        <v>269</v>
      </c>
      <c r="E137" s="196" t="s">
        <v>2678</v>
      </c>
      <c r="F137" s="197" t="s">
        <v>2679</v>
      </c>
      <c r="G137" s="198" t="s">
        <v>545</v>
      </c>
      <c r="H137" s="199">
        <v>1</v>
      </c>
      <c r="I137" s="200"/>
      <c r="J137" s="201">
        <f t="shared" si="10"/>
        <v>0</v>
      </c>
      <c r="K137" s="197" t="s">
        <v>21</v>
      </c>
      <c r="L137" s="41"/>
      <c r="M137" s="202" t="s">
        <v>21</v>
      </c>
      <c r="N137" s="203" t="s">
        <v>44</v>
      </c>
      <c r="O137" s="66"/>
      <c r="P137" s="204">
        <f t="shared" si="11"/>
        <v>0</v>
      </c>
      <c r="Q137" s="204">
        <v>0</v>
      </c>
      <c r="R137" s="204">
        <f t="shared" si="12"/>
        <v>0</v>
      </c>
      <c r="S137" s="204">
        <v>0</v>
      </c>
      <c r="T137" s="205">
        <f t="shared" si="13"/>
        <v>0</v>
      </c>
      <c r="U137" s="36"/>
      <c r="V137" s="36"/>
      <c r="W137" s="36"/>
      <c r="X137" s="36"/>
      <c r="Y137" s="36"/>
      <c r="Z137" s="36"/>
      <c r="AA137" s="36"/>
      <c r="AB137" s="36"/>
      <c r="AC137" s="36"/>
      <c r="AD137" s="36"/>
      <c r="AE137" s="36"/>
      <c r="AR137" s="206" t="s">
        <v>274</v>
      </c>
      <c r="AT137" s="206" t="s">
        <v>269</v>
      </c>
      <c r="AU137" s="206" t="s">
        <v>82</v>
      </c>
      <c r="AY137" s="19" t="s">
        <v>267</v>
      </c>
      <c r="BE137" s="207">
        <f t="shared" si="14"/>
        <v>0</v>
      </c>
      <c r="BF137" s="207">
        <f t="shared" si="15"/>
        <v>0</v>
      </c>
      <c r="BG137" s="207">
        <f t="shared" si="16"/>
        <v>0</v>
      </c>
      <c r="BH137" s="207">
        <f t="shared" si="17"/>
        <v>0</v>
      </c>
      <c r="BI137" s="207">
        <f t="shared" si="18"/>
        <v>0</v>
      </c>
      <c r="BJ137" s="19" t="s">
        <v>80</v>
      </c>
      <c r="BK137" s="207">
        <f t="shared" si="19"/>
        <v>0</v>
      </c>
      <c r="BL137" s="19" t="s">
        <v>274</v>
      </c>
      <c r="BM137" s="206" t="s">
        <v>1163</v>
      </c>
    </row>
    <row r="138" spans="1:65" s="2" customFormat="1" ht="16.5" customHeight="1" x14ac:dyDescent="0.2">
      <c r="A138" s="36"/>
      <c r="B138" s="37"/>
      <c r="C138" s="195" t="s">
        <v>810</v>
      </c>
      <c r="D138" s="195" t="s">
        <v>269</v>
      </c>
      <c r="E138" s="196" t="s">
        <v>2680</v>
      </c>
      <c r="F138" s="197" t="s">
        <v>2681</v>
      </c>
      <c r="G138" s="198" t="s">
        <v>545</v>
      </c>
      <c r="H138" s="199">
        <v>1</v>
      </c>
      <c r="I138" s="200"/>
      <c r="J138" s="201">
        <f t="shared" si="10"/>
        <v>0</v>
      </c>
      <c r="K138" s="197" t="s">
        <v>21</v>
      </c>
      <c r="L138" s="41"/>
      <c r="M138" s="202" t="s">
        <v>21</v>
      </c>
      <c r="N138" s="203" t="s">
        <v>44</v>
      </c>
      <c r="O138" s="66"/>
      <c r="P138" s="204">
        <f t="shared" si="11"/>
        <v>0</v>
      </c>
      <c r="Q138" s="204">
        <v>0</v>
      </c>
      <c r="R138" s="204">
        <f t="shared" si="12"/>
        <v>0</v>
      </c>
      <c r="S138" s="204">
        <v>0</v>
      </c>
      <c r="T138" s="205">
        <f t="shared" si="13"/>
        <v>0</v>
      </c>
      <c r="U138" s="36"/>
      <c r="V138" s="36"/>
      <c r="W138" s="36"/>
      <c r="X138" s="36"/>
      <c r="Y138" s="36"/>
      <c r="Z138" s="36"/>
      <c r="AA138" s="36"/>
      <c r="AB138" s="36"/>
      <c r="AC138" s="36"/>
      <c r="AD138" s="36"/>
      <c r="AE138" s="36"/>
      <c r="AR138" s="206" t="s">
        <v>274</v>
      </c>
      <c r="AT138" s="206" t="s">
        <v>269</v>
      </c>
      <c r="AU138" s="206" t="s">
        <v>82</v>
      </c>
      <c r="AY138" s="19" t="s">
        <v>267</v>
      </c>
      <c r="BE138" s="207">
        <f t="shared" si="14"/>
        <v>0</v>
      </c>
      <c r="BF138" s="207">
        <f t="shared" si="15"/>
        <v>0</v>
      </c>
      <c r="BG138" s="207">
        <f t="shared" si="16"/>
        <v>0</v>
      </c>
      <c r="BH138" s="207">
        <f t="shared" si="17"/>
        <v>0</v>
      </c>
      <c r="BI138" s="207">
        <f t="shared" si="18"/>
        <v>0</v>
      </c>
      <c r="BJ138" s="19" t="s">
        <v>80</v>
      </c>
      <c r="BK138" s="207">
        <f t="shared" si="19"/>
        <v>0</v>
      </c>
      <c r="BL138" s="19" t="s">
        <v>274</v>
      </c>
      <c r="BM138" s="206" t="s">
        <v>1184</v>
      </c>
    </row>
    <row r="139" spans="1:65" s="2" customFormat="1" ht="16.5" customHeight="1" x14ac:dyDescent="0.2">
      <c r="A139" s="36"/>
      <c r="B139" s="37"/>
      <c r="C139" s="195" t="s">
        <v>814</v>
      </c>
      <c r="D139" s="195" t="s">
        <v>269</v>
      </c>
      <c r="E139" s="196" t="s">
        <v>2682</v>
      </c>
      <c r="F139" s="197" t="s">
        <v>2683</v>
      </c>
      <c r="G139" s="198" t="s">
        <v>545</v>
      </c>
      <c r="H139" s="199">
        <v>1</v>
      </c>
      <c r="I139" s="200"/>
      <c r="J139" s="201">
        <f t="shared" si="10"/>
        <v>0</v>
      </c>
      <c r="K139" s="197" t="s">
        <v>21</v>
      </c>
      <c r="L139" s="41"/>
      <c r="M139" s="202" t="s">
        <v>21</v>
      </c>
      <c r="N139" s="203" t="s">
        <v>44</v>
      </c>
      <c r="O139" s="66"/>
      <c r="P139" s="204">
        <f t="shared" si="11"/>
        <v>0</v>
      </c>
      <c r="Q139" s="204">
        <v>0</v>
      </c>
      <c r="R139" s="204">
        <f t="shared" si="12"/>
        <v>0</v>
      </c>
      <c r="S139" s="204">
        <v>0</v>
      </c>
      <c r="T139" s="205">
        <f t="shared" si="13"/>
        <v>0</v>
      </c>
      <c r="U139" s="36"/>
      <c r="V139" s="36"/>
      <c r="W139" s="36"/>
      <c r="X139" s="36"/>
      <c r="Y139" s="36"/>
      <c r="Z139" s="36"/>
      <c r="AA139" s="36"/>
      <c r="AB139" s="36"/>
      <c r="AC139" s="36"/>
      <c r="AD139" s="36"/>
      <c r="AE139" s="36"/>
      <c r="AR139" s="206" t="s">
        <v>274</v>
      </c>
      <c r="AT139" s="206" t="s">
        <v>269</v>
      </c>
      <c r="AU139" s="206" t="s">
        <v>82</v>
      </c>
      <c r="AY139" s="19" t="s">
        <v>267</v>
      </c>
      <c r="BE139" s="207">
        <f t="shared" si="14"/>
        <v>0</v>
      </c>
      <c r="BF139" s="207">
        <f t="shared" si="15"/>
        <v>0</v>
      </c>
      <c r="BG139" s="207">
        <f t="shared" si="16"/>
        <v>0</v>
      </c>
      <c r="BH139" s="207">
        <f t="shared" si="17"/>
        <v>0</v>
      </c>
      <c r="BI139" s="207">
        <f t="shared" si="18"/>
        <v>0</v>
      </c>
      <c r="BJ139" s="19" t="s">
        <v>80</v>
      </c>
      <c r="BK139" s="207">
        <f t="shared" si="19"/>
        <v>0</v>
      </c>
      <c r="BL139" s="19" t="s">
        <v>274</v>
      </c>
      <c r="BM139" s="206" t="s">
        <v>1195</v>
      </c>
    </row>
    <row r="140" spans="1:65" s="2" customFormat="1" ht="16.5" customHeight="1" x14ac:dyDescent="0.2">
      <c r="A140" s="36"/>
      <c r="B140" s="37"/>
      <c r="C140" s="195" t="s">
        <v>818</v>
      </c>
      <c r="D140" s="195" t="s">
        <v>269</v>
      </c>
      <c r="E140" s="196" t="s">
        <v>2684</v>
      </c>
      <c r="F140" s="197" t="s">
        <v>2685</v>
      </c>
      <c r="G140" s="198" t="s">
        <v>545</v>
      </c>
      <c r="H140" s="199">
        <v>1</v>
      </c>
      <c r="I140" s="200"/>
      <c r="J140" s="201">
        <f t="shared" si="10"/>
        <v>0</v>
      </c>
      <c r="K140" s="197" t="s">
        <v>21</v>
      </c>
      <c r="L140" s="41"/>
      <c r="M140" s="202" t="s">
        <v>21</v>
      </c>
      <c r="N140" s="203" t="s">
        <v>44</v>
      </c>
      <c r="O140" s="66"/>
      <c r="P140" s="204">
        <f t="shared" si="11"/>
        <v>0</v>
      </c>
      <c r="Q140" s="204">
        <v>0</v>
      </c>
      <c r="R140" s="204">
        <f t="shared" si="12"/>
        <v>0</v>
      </c>
      <c r="S140" s="204">
        <v>0</v>
      </c>
      <c r="T140" s="205">
        <f t="shared" si="13"/>
        <v>0</v>
      </c>
      <c r="U140" s="36"/>
      <c r="V140" s="36"/>
      <c r="W140" s="36"/>
      <c r="X140" s="36"/>
      <c r="Y140" s="36"/>
      <c r="Z140" s="36"/>
      <c r="AA140" s="36"/>
      <c r="AB140" s="36"/>
      <c r="AC140" s="36"/>
      <c r="AD140" s="36"/>
      <c r="AE140" s="36"/>
      <c r="AR140" s="206" t="s">
        <v>274</v>
      </c>
      <c r="AT140" s="206" t="s">
        <v>269</v>
      </c>
      <c r="AU140" s="206" t="s">
        <v>82</v>
      </c>
      <c r="AY140" s="19" t="s">
        <v>267</v>
      </c>
      <c r="BE140" s="207">
        <f t="shared" si="14"/>
        <v>0</v>
      </c>
      <c r="BF140" s="207">
        <f t="shared" si="15"/>
        <v>0</v>
      </c>
      <c r="BG140" s="207">
        <f t="shared" si="16"/>
        <v>0</v>
      </c>
      <c r="BH140" s="207">
        <f t="shared" si="17"/>
        <v>0</v>
      </c>
      <c r="BI140" s="207">
        <f t="shared" si="18"/>
        <v>0</v>
      </c>
      <c r="BJ140" s="19" t="s">
        <v>80</v>
      </c>
      <c r="BK140" s="207">
        <f t="shared" si="19"/>
        <v>0</v>
      </c>
      <c r="BL140" s="19" t="s">
        <v>274</v>
      </c>
      <c r="BM140" s="206" t="s">
        <v>1206</v>
      </c>
    </row>
    <row r="141" spans="1:65" s="2" customFormat="1" ht="16.5" customHeight="1" x14ac:dyDescent="0.2">
      <c r="A141" s="36"/>
      <c r="B141" s="37"/>
      <c r="C141" s="195" t="s">
        <v>308</v>
      </c>
      <c r="D141" s="195" t="s">
        <v>269</v>
      </c>
      <c r="E141" s="196" t="s">
        <v>2686</v>
      </c>
      <c r="F141" s="197" t="s">
        <v>2687</v>
      </c>
      <c r="G141" s="198" t="s">
        <v>545</v>
      </c>
      <c r="H141" s="199">
        <v>1</v>
      </c>
      <c r="I141" s="200"/>
      <c r="J141" s="201">
        <f t="shared" si="10"/>
        <v>0</v>
      </c>
      <c r="K141" s="197" t="s">
        <v>21</v>
      </c>
      <c r="L141" s="41"/>
      <c r="M141" s="202" t="s">
        <v>21</v>
      </c>
      <c r="N141" s="203" t="s">
        <v>44</v>
      </c>
      <c r="O141" s="66"/>
      <c r="P141" s="204">
        <f t="shared" si="11"/>
        <v>0</v>
      </c>
      <c r="Q141" s="204">
        <v>0</v>
      </c>
      <c r="R141" s="204">
        <f t="shared" si="12"/>
        <v>0</v>
      </c>
      <c r="S141" s="204">
        <v>0</v>
      </c>
      <c r="T141" s="205">
        <f t="shared" si="13"/>
        <v>0</v>
      </c>
      <c r="U141" s="36"/>
      <c r="V141" s="36"/>
      <c r="W141" s="36"/>
      <c r="X141" s="36"/>
      <c r="Y141" s="36"/>
      <c r="Z141" s="36"/>
      <c r="AA141" s="36"/>
      <c r="AB141" s="36"/>
      <c r="AC141" s="36"/>
      <c r="AD141" s="36"/>
      <c r="AE141" s="36"/>
      <c r="AR141" s="206" t="s">
        <v>274</v>
      </c>
      <c r="AT141" s="206" t="s">
        <v>269</v>
      </c>
      <c r="AU141" s="206" t="s">
        <v>82</v>
      </c>
      <c r="AY141" s="19" t="s">
        <v>267</v>
      </c>
      <c r="BE141" s="207">
        <f t="shared" si="14"/>
        <v>0</v>
      </c>
      <c r="BF141" s="207">
        <f t="shared" si="15"/>
        <v>0</v>
      </c>
      <c r="BG141" s="207">
        <f t="shared" si="16"/>
        <v>0</v>
      </c>
      <c r="BH141" s="207">
        <f t="shared" si="17"/>
        <v>0</v>
      </c>
      <c r="BI141" s="207">
        <f t="shared" si="18"/>
        <v>0</v>
      </c>
      <c r="BJ141" s="19" t="s">
        <v>80</v>
      </c>
      <c r="BK141" s="207">
        <f t="shared" si="19"/>
        <v>0</v>
      </c>
      <c r="BL141" s="19" t="s">
        <v>274</v>
      </c>
      <c r="BM141" s="206" t="s">
        <v>1220</v>
      </c>
    </row>
    <row r="142" spans="1:65" s="2" customFormat="1" ht="16.5" customHeight="1" x14ac:dyDescent="0.2">
      <c r="A142" s="36"/>
      <c r="B142" s="37"/>
      <c r="C142" s="195" t="s">
        <v>826</v>
      </c>
      <c r="D142" s="195" t="s">
        <v>269</v>
      </c>
      <c r="E142" s="196" t="s">
        <v>2688</v>
      </c>
      <c r="F142" s="197" t="s">
        <v>2689</v>
      </c>
      <c r="G142" s="198" t="s">
        <v>545</v>
      </c>
      <c r="H142" s="199">
        <v>3</v>
      </c>
      <c r="I142" s="200"/>
      <c r="J142" s="201">
        <f t="shared" si="10"/>
        <v>0</v>
      </c>
      <c r="K142" s="197" t="s">
        <v>21</v>
      </c>
      <c r="L142" s="41"/>
      <c r="M142" s="202" t="s">
        <v>21</v>
      </c>
      <c r="N142" s="203" t="s">
        <v>44</v>
      </c>
      <c r="O142" s="66"/>
      <c r="P142" s="204">
        <f t="shared" si="11"/>
        <v>0</v>
      </c>
      <c r="Q142" s="204">
        <v>0</v>
      </c>
      <c r="R142" s="204">
        <f t="shared" si="12"/>
        <v>0</v>
      </c>
      <c r="S142" s="204">
        <v>0</v>
      </c>
      <c r="T142" s="205">
        <f t="shared" si="13"/>
        <v>0</v>
      </c>
      <c r="U142" s="36"/>
      <c r="V142" s="36"/>
      <c r="W142" s="36"/>
      <c r="X142" s="36"/>
      <c r="Y142" s="36"/>
      <c r="Z142" s="36"/>
      <c r="AA142" s="36"/>
      <c r="AB142" s="36"/>
      <c r="AC142" s="36"/>
      <c r="AD142" s="36"/>
      <c r="AE142" s="36"/>
      <c r="AR142" s="206" t="s">
        <v>274</v>
      </c>
      <c r="AT142" s="206" t="s">
        <v>269</v>
      </c>
      <c r="AU142" s="206" t="s">
        <v>82</v>
      </c>
      <c r="AY142" s="19" t="s">
        <v>267</v>
      </c>
      <c r="BE142" s="207">
        <f t="shared" si="14"/>
        <v>0</v>
      </c>
      <c r="BF142" s="207">
        <f t="shared" si="15"/>
        <v>0</v>
      </c>
      <c r="BG142" s="207">
        <f t="shared" si="16"/>
        <v>0</v>
      </c>
      <c r="BH142" s="207">
        <f t="shared" si="17"/>
        <v>0</v>
      </c>
      <c r="BI142" s="207">
        <f t="shared" si="18"/>
        <v>0</v>
      </c>
      <c r="BJ142" s="19" t="s">
        <v>80</v>
      </c>
      <c r="BK142" s="207">
        <f t="shared" si="19"/>
        <v>0</v>
      </c>
      <c r="BL142" s="19" t="s">
        <v>274</v>
      </c>
      <c r="BM142" s="206" t="s">
        <v>1231</v>
      </c>
    </row>
    <row r="143" spans="1:65" s="2" customFormat="1" ht="16.5" customHeight="1" x14ac:dyDescent="0.2">
      <c r="A143" s="36"/>
      <c r="B143" s="37"/>
      <c r="C143" s="195" t="s">
        <v>830</v>
      </c>
      <c r="D143" s="195" t="s">
        <v>269</v>
      </c>
      <c r="E143" s="196" t="s">
        <v>2690</v>
      </c>
      <c r="F143" s="197" t="s">
        <v>2691</v>
      </c>
      <c r="G143" s="198" t="s">
        <v>2692</v>
      </c>
      <c r="H143" s="199">
        <v>5</v>
      </c>
      <c r="I143" s="200"/>
      <c r="J143" s="201">
        <f t="shared" si="10"/>
        <v>0</v>
      </c>
      <c r="K143" s="197" t="s">
        <v>21</v>
      </c>
      <c r="L143" s="41"/>
      <c r="M143" s="202" t="s">
        <v>21</v>
      </c>
      <c r="N143" s="203" t="s">
        <v>44</v>
      </c>
      <c r="O143" s="66"/>
      <c r="P143" s="204">
        <f t="shared" si="11"/>
        <v>0</v>
      </c>
      <c r="Q143" s="204">
        <v>0</v>
      </c>
      <c r="R143" s="204">
        <f t="shared" si="12"/>
        <v>0</v>
      </c>
      <c r="S143" s="204">
        <v>0</v>
      </c>
      <c r="T143" s="205">
        <f t="shared" si="13"/>
        <v>0</v>
      </c>
      <c r="U143" s="36"/>
      <c r="V143" s="36"/>
      <c r="W143" s="36"/>
      <c r="X143" s="36"/>
      <c r="Y143" s="36"/>
      <c r="Z143" s="36"/>
      <c r="AA143" s="36"/>
      <c r="AB143" s="36"/>
      <c r="AC143" s="36"/>
      <c r="AD143" s="36"/>
      <c r="AE143" s="36"/>
      <c r="AR143" s="206" t="s">
        <v>274</v>
      </c>
      <c r="AT143" s="206" t="s">
        <v>269</v>
      </c>
      <c r="AU143" s="206" t="s">
        <v>82</v>
      </c>
      <c r="AY143" s="19" t="s">
        <v>267</v>
      </c>
      <c r="BE143" s="207">
        <f t="shared" si="14"/>
        <v>0</v>
      </c>
      <c r="BF143" s="207">
        <f t="shared" si="15"/>
        <v>0</v>
      </c>
      <c r="BG143" s="207">
        <f t="shared" si="16"/>
        <v>0</v>
      </c>
      <c r="BH143" s="207">
        <f t="shared" si="17"/>
        <v>0</v>
      </c>
      <c r="BI143" s="207">
        <f t="shared" si="18"/>
        <v>0</v>
      </c>
      <c r="BJ143" s="19" t="s">
        <v>80</v>
      </c>
      <c r="BK143" s="207">
        <f t="shared" si="19"/>
        <v>0</v>
      </c>
      <c r="BL143" s="19" t="s">
        <v>274</v>
      </c>
      <c r="BM143" s="206" t="s">
        <v>1242</v>
      </c>
    </row>
    <row r="144" spans="1:65" s="2" customFormat="1" ht="16.5" customHeight="1" x14ac:dyDescent="0.2">
      <c r="A144" s="36"/>
      <c r="B144" s="37"/>
      <c r="C144" s="195" t="s">
        <v>834</v>
      </c>
      <c r="D144" s="195" t="s">
        <v>269</v>
      </c>
      <c r="E144" s="196" t="s">
        <v>2693</v>
      </c>
      <c r="F144" s="197" t="s">
        <v>2694</v>
      </c>
      <c r="G144" s="198" t="s">
        <v>545</v>
      </c>
      <c r="H144" s="199">
        <v>22</v>
      </c>
      <c r="I144" s="200"/>
      <c r="J144" s="201">
        <f t="shared" si="10"/>
        <v>0</v>
      </c>
      <c r="K144" s="197" t="s">
        <v>21</v>
      </c>
      <c r="L144" s="41"/>
      <c r="M144" s="202" t="s">
        <v>21</v>
      </c>
      <c r="N144" s="203" t="s">
        <v>44</v>
      </c>
      <c r="O144" s="66"/>
      <c r="P144" s="204">
        <f t="shared" si="11"/>
        <v>0</v>
      </c>
      <c r="Q144" s="204">
        <v>0</v>
      </c>
      <c r="R144" s="204">
        <f t="shared" si="12"/>
        <v>0</v>
      </c>
      <c r="S144" s="204">
        <v>0</v>
      </c>
      <c r="T144" s="205">
        <f t="shared" si="13"/>
        <v>0</v>
      </c>
      <c r="U144" s="36"/>
      <c r="V144" s="36"/>
      <c r="W144" s="36"/>
      <c r="X144" s="36"/>
      <c r="Y144" s="36"/>
      <c r="Z144" s="36"/>
      <c r="AA144" s="36"/>
      <c r="AB144" s="36"/>
      <c r="AC144" s="36"/>
      <c r="AD144" s="36"/>
      <c r="AE144" s="36"/>
      <c r="AR144" s="206" t="s">
        <v>274</v>
      </c>
      <c r="AT144" s="206" t="s">
        <v>269</v>
      </c>
      <c r="AU144" s="206" t="s">
        <v>82</v>
      </c>
      <c r="AY144" s="19" t="s">
        <v>267</v>
      </c>
      <c r="BE144" s="207">
        <f t="shared" si="14"/>
        <v>0</v>
      </c>
      <c r="BF144" s="207">
        <f t="shared" si="15"/>
        <v>0</v>
      </c>
      <c r="BG144" s="207">
        <f t="shared" si="16"/>
        <v>0</v>
      </c>
      <c r="BH144" s="207">
        <f t="shared" si="17"/>
        <v>0</v>
      </c>
      <c r="BI144" s="207">
        <f t="shared" si="18"/>
        <v>0</v>
      </c>
      <c r="BJ144" s="19" t="s">
        <v>80</v>
      </c>
      <c r="BK144" s="207">
        <f t="shared" si="19"/>
        <v>0</v>
      </c>
      <c r="BL144" s="19" t="s">
        <v>274</v>
      </c>
      <c r="BM144" s="206" t="s">
        <v>1253</v>
      </c>
    </row>
    <row r="145" spans="1:65" s="2" customFormat="1" ht="16.5" customHeight="1" x14ac:dyDescent="0.2">
      <c r="A145" s="36"/>
      <c r="B145" s="37"/>
      <c r="C145" s="195" t="s">
        <v>839</v>
      </c>
      <c r="D145" s="195" t="s">
        <v>269</v>
      </c>
      <c r="E145" s="196" t="s">
        <v>2695</v>
      </c>
      <c r="F145" s="197" t="s">
        <v>2696</v>
      </c>
      <c r="G145" s="198" t="s">
        <v>545</v>
      </c>
      <c r="H145" s="199">
        <v>1</v>
      </c>
      <c r="I145" s="200"/>
      <c r="J145" s="201">
        <f t="shared" si="10"/>
        <v>0</v>
      </c>
      <c r="K145" s="197" t="s">
        <v>21</v>
      </c>
      <c r="L145" s="41"/>
      <c r="M145" s="202" t="s">
        <v>21</v>
      </c>
      <c r="N145" s="203" t="s">
        <v>44</v>
      </c>
      <c r="O145" s="66"/>
      <c r="P145" s="204">
        <f t="shared" si="11"/>
        <v>0</v>
      </c>
      <c r="Q145" s="204">
        <v>0</v>
      </c>
      <c r="R145" s="204">
        <f t="shared" si="12"/>
        <v>0</v>
      </c>
      <c r="S145" s="204">
        <v>0</v>
      </c>
      <c r="T145" s="205">
        <f t="shared" si="13"/>
        <v>0</v>
      </c>
      <c r="U145" s="36"/>
      <c r="V145" s="36"/>
      <c r="W145" s="36"/>
      <c r="X145" s="36"/>
      <c r="Y145" s="36"/>
      <c r="Z145" s="36"/>
      <c r="AA145" s="36"/>
      <c r="AB145" s="36"/>
      <c r="AC145" s="36"/>
      <c r="AD145" s="36"/>
      <c r="AE145" s="36"/>
      <c r="AR145" s="206" t="s">
        <v>274</v>
      </c>
      <c r="AT145" s="206" t="s">
        <v>269</v>
      </c>
      <c r="AU145" s="206" t="s">
        <v>82</v>
      </c>
      <c r="AY145" s="19" t="s">
        <v>267</v>
      </c>
      <c r="BE145" s="207">
        <f t="shared" si="14"/>
        <v>0</v>
      </c>
      <c r="BF145" s="207">
        <f t="shared" si="15"/>
        <v>0</v>
      </c>
      <c r="BG145" s="207">
        <f t="shared" si="16"/>
        <v>0</v>
      </c>
      <c r="BH145" s="207">
        <f t="shared" si="17"/>
        <v>0</v>
      </c>
      <c r="BI145" s="207">
        <f t="shared" si="18"/>
        <v>0</v>
      </c>
      <c r="BJ145" s="19" t="s">
        <v>80</v>
      </c>
      <c r="BK145" s="207">
        <f t="shared" si="19"/>
        <v>0</v>
      </c>
      <c r="BL145" s="19" t="s">
        <v>274</v>
      </c>
      <c r="BM145" s="206" t="s">
        <v>1265</v>
      </c>
    </row>
    <row r="146" spans="1:65" s="2" customFormat="1" ht="16.5" customHeight="1" x14ac:dyDescent="0.2">
      <c r="A146" s="36"/>
      <c r="B146" s="37"/>
      <c r="C146" s="195" t="s">
        <v>848</v>
      </c>
      <c r="D146" s="195" t="s">
        <v>269</v>
      </c>
      <c r="E146" s="196" t="s">
        <v>2697</v>
      </c>
      <c r="F146" s="197" t="s">
        <v>2698</v>
      </c>
      <c r="G146" s="198" t="s">
        <v>545</v>
      </c>
      <c r="H146" s="199">
        <v>1</v>
      </c>
      <c r="I146" s="200"/>
      <c r="J146" s="201">
        <f t="shared" si="10"/>
        <v>0</v>
      </c>
      <c r="K146" s="197" t="s">
        <v>21</v>
      </c>
      <c r="L146" s="41"/>
      <c r="M146" s="202" t="s">
        <v>21</v>
      </c>
      <c r="N146" s="203" t="s">
        <v>44</v>
      </c>
      <c r="O146" s="66"/>
      <c r="P146" s="204">
        <f t="shared" si="11"/>
        <v>0</v>
      </c>
      <c r="Q146" s="204">
        <v>0</v>
      </c>
      <c r="R146" s="204">
        <f t="shared" si="12"/>
        <v>0</v>
      </c>
      <c r="S146" s="204">
        <v>0</v>
      </c>
      <c r="T146" s="205">
        <f t="shared" si="13"/>
        <v>0</v>
      </c>
      <c r="U146" s="36"/>
      <c r="V146" s="36"/>
      <c r="W146" s="36"/>
      <c r="X146" s="36"/>
      <c r="Y146" s="36"/>
      <c r="Z146" s="36"/>
      <c r="AA146" s="36"/>
      <c r="AB146" s="36"/>
      <c r="AC146" s="36"/>
      <c r="AD146" s="36"/>
      <c r="AE146" s="36"/>
      <c r="AR146" s="206" t="s">
        <v>274</v>
      </c>
      <c r="AT146" s="206" t="s">
        <v>269</v>
      </c>
      <c r="AU146" s="206" t="s">
        <v>82</v>
      </c>
      <c r="AY146" s="19" t="s">
        <v>267</v>
      </c>
      <c r="BE146" s="207">
        <f t="shared" si="14"/>
        <v>0</v>
      </c>
      <c r="BF146" s="207">
        <f t="shared" si="15"/>
        <v>0</v>
      </c>
      <c r="BG146" s="207">
        <f t="shared" si="16"/>
        <v>0</v>
      </c>
      <c r="BH146" s="207">
        <f t="shared" si="17"/>
        <v>0</v>
      </c>
      <c r="BI146" s="207">
        <f t="shared" si="18"/>
        <v>0</v>
      </c>
      <c r="BJ146" s="19" t="s">
        <v>80</v>
      </c>
      <c r="BK146" s="207">
        <f t="shared" si="19"/>
        <v>0</v>
      </c>
      <c r="BL146" s="19" t="s">
        <v>274</v>
      </c>
      <c r="BM146" s="206" t="s">
        <v>1274</v>
      </c>
    </row>
    <row r="147" spans="1:65" s="2" customFormat="1" ht="16.5" customHeight="1" x14ac:dyDescent="0.2">
      <c r="A147" s="36"/>
      <c r="B147" s="37"/>
      <c r="C147" s="195" t="s">
        <v>854</v>
      </c>
      <c r="D147" s="195" t="s">
        <v>269</v>
      </c>
      <c r="E147" s="196" t="s">
        <v>2699</v>
      </c>
      <c r="F147" s="197" t="s">
        <v>2700</v>
      </c>
      <c r="G147" s="198" t="s">
        <v>296</v>
      </c>
      <c r="H147" s="199">
        <v>353</v>
      </c>
      <c r="I147" s="200"/>
      <c r="J147" s="201">
        <f t="shared" si="10"/>
        <v>0</v>
      </c>
      <c r="K147" s="197" t="s">
        <v>21</v>
      </c>
      <c r="L147" s="41"/>
      <c r="M147" s="202" t="s">
        <v>21</v>
      </c>
      <c r="N147" s="203" t="s">
        <v>44</v>
      </c>
      <c r="O147" s="66"/>
      <c r="P147" s="204">
        <f t="shared" si="11"/>
        <v>0</v>
      </c>
      <c r="Q147" s="204">
        <v>0</v>
      </c>
      <c r="R147" s="204">
        <f t="shared" si="12"/>
        <v>0</v>
      </c>
      <c r="S147" s="204">
        <v>0</v>
      </c>
      <c r="T147" s="205">
        <f t="shared" si="13"/>
        <v>0</v>
      </c>
      <c r="U147" s="36"/>
      <c r="V147" s="36"/>
      <c r="W147" s="36"/>
      <c r="X147" s="36"/>
      <c r="Y147" s="36"/>
      <c r="Z147" s="36"/>
      <c r="AA147" s="36"/>
      <c r="AB147" s="36"/>
      <c r="AC147" s="36"/>
      <c r="AD147" s="36"/>
      <c r="AE147" s="36"/>
      <c r="AR147" s="206" t="s">
        <v>274</v>
      </c>
      <c r="AT147" s="206" t="s">
        <v>269</v>
      </c>
      <c r="AU147" s="206" t="s">
        <v>82</v>
      </c>
      <c r="AY147" s="19" t="s">
        <v>267</v>
      </c>
      <c r="BE147" s="207">
        <f t="shared" si="14"/>
        <v>0</v>
      </c>
      <c r="BF147" s="207">
        <f t="shared" si="15"/>
        <v>0</v>
      </c>
      <c r="BG147" s="207">
        <f t="shared" si="16"/>
        <v>0</v>
      </c>
      <c r="BH147" s="207">
        <f t="shared" si="17"/>
        <v>0</v>
      </c>
      <c r="BI147" s="207">
        <f t="shared" si="18"/>
        <v>0</v>
      </c>
      <c r="BJ147" s="19" t="s">
        <v>80</v>
      </c>
      <c r="BK147" s="207">
        <f t="shared" si="19"/>
        <v>0</v>
      </c>
      <c r="BL147" s="19" t="s">
        <v>274</v>
      </c>
      <c r="BM147" s="206" t="s">
        <v>1294</v>
      </c>
    </row>
    <row r="148" spans="1:65" s="2" customFormat="1" ht="16.5" customHeight="1" x14ac:dyDescent="0.2">
      <c r="A148" s="36"/>
      <c r="B148" s="37"/>
      <c r="C148" s="195" t="s">
        <v>885</v>
      </c>
      <c r="D148" s="195" t="s">
        <v>269</v>
      </c>
      <c r="E148" s="196" t="s">
        <v>2701</v>
      </c>
      <c r="F148" s="197" t="s">
        <v>2702</v>
      </c>
      <c r="G148" s="198" t="s">
        <v>296</v>
      </c>
      <c r="H148" s="199">
        <v>353</v>
      </c>
      <c r="I148" s="200"/>
      <c r="J148" s="201">
        <f t="shared" si="10"/>
        <v>0</v>
      </c>
      <c r="K148" s="197" t="s">
        <v>21</v>
      </c>
      <c r="L148" s="41"/>
      <c r="M148" s="202" t="s">
        <v>21</v>
      </c>
      <c r="N148" s="203" t="s">
        <v>44</v>
      </c>
      <c r="O148" s="66"/>
      <c r="P148" s="204">
        <f t="shared" si="11"/>
        <v>0</v>
      </c>
      <c r="Q148" s="204">
        <v>0</v>
      </c>
      <c r="R148" s="204">
        <f t="shared" si="12"/>
        <v>0</v>
      </c>
      <c r="S148" s="204">
        <v>0</v>
      </c>
      <c r="T148" s="205">
        <f t="shared" si="13"/>
        <v>0</v>
      </c>
      <c r="U148" s="36"/>
      <c r="V148" s="36"/>
      <c r="W148" s="36"/>
      <c r="X148" s="36"/>
      <c r="Y148" s="36"/>
      <c r="Z148" s="36"/>
      <c r="AA148" s="36"/>
      <c r="AB148" s="36"/>
      <c r="AC148" s="36"/>
      <c r="AD148" s="36"/>
      <c r="AE148" s="36"/>
      <c r="AR148" s="206" t="s">
        <v>274</v>
      </c>
      <c r="AT148" s="206" t="s">
        <v>269</v>
      </c>
      <c r="AU148" s="206" t="s">
        <v>82</v>
      </c>
      <c r="AY148" s="19" t="s">
        <v>267</v>
      </c>
      <c r="BE148" s="207">
        <f t="shared" si="14"/>
        <v>0</v>
      </c>
      <c r="BF148" s="207">
        <f t="shared" si="15"/>
        <v>0</v>
      </c>
      <c r="BG148" s="207">
        <f t="shared" si="16"/>
        <v>0</v>
      </c>
      <c r="BH148" s="207">
        <f t="shared" si="17"/>
        <v>0</v>
      </c>
      <c r="BI148" s="207">
        <f t="shared" si="18"/>
        <v>0</v>
      </c>
      <c r="BJ148" s="19" t="s">
        <v>80</v>
      </c>
      <c r="BK148" s="207">
        <f t="shared" si="19"/>
        <v>0</v>
      </c>
      <c r="BL148" s="19" t="s">
        <v>274</v>
      </c>
      <c r="BM148" s="206" t="s">
        <v>1305</v>
      </c>
    </row>
    <row r="149" spans="1:65" s="2" customFormat="1" ht="16.5" customHeight="1" x14ac:dyDescent="0.2">
      <c r="A149" s="36"/>
      <c r="B149" s="37"/>
      <c r="C149" s="195" t="s">
        <v>913</v>
      </c>
      <c r="D149" s="195" t="s">
        <v>269</v>
      </c>
      <c r="E149" s="196" t="s">
        <v>2703</v>
      </c>
      <c r="F149" s="197" t="s">
        <v>2704</v>
      </c>
      <c r="G149" s="198" t="s">
        <v>395</v>
      </c>
      <c r="H149" s="199">
        <v>0.30499999999999999</v>
      </c>
      <c r="I149" s="200"/>
      <c r="J149" s="201">
        <f t="shared" si="10"/>
        <v>0</v>
      </c>
      <c r="K149" s="197" t="s">
        <v>21</v>
      </c>
      <c r="L149" s="41"/>
      <c r="M149" s="202" t="s">
        <v>21</v>
      </c>
      <c r="N149" s="203" t="s">
        <v>44</v>
      </c>
      <c r="O149" s="66"/>
      <c r="P149" s="204">
        <f t="shared" si="11"/>
        <v>0</v>
      </c>
      <c r="Q149" s="204">
        <v>0</v>
      </c>
      <c r="R149" s="204">
        <f t="shared" si="12"/>
        <v>0</v>
      </c>
      <c r="S149" s="204">
        <v>0</v>
      </c>
      <c r="T149" s="205">
        <f t="shared" si="13"/>
        <v>0</v>
      </c>
      <c r="U149" s="36"/>
      <c r="V149" s="36"/>
      <c r="W149" s="36"/>
      <c r="X149" s="36"/>
      <c r="Y149" s="36"/>
      <c r="Z149" s="36"/>
      <c r="AA149" s="36"/>
      <c r="AB149" s="36"/>
      <c r="AC149" s="36"/>
      <c r="AD149" s="36"/>
      <c r="AE149" s="36"/>
      <c r="AR149" s="206" t="s">
        <v>274</v>
      </c>
      <c r="AT149" s="206" t="s">
        <v>269</v>
      </c>
      <c r="AU149" s="206" t="s">
        <v>82</v>
      </c>
      <c r="AY149" s="19" t="s">
        <v>267</v>
      </c>
      <c r="BE149" s="207">
        <f t="shared" si="14"/>
        <v>0</v>
      </c>
      <c r="BF149" s="207">
        <f t="shared" si="15"/>
        <v>0</v>
      </c>
      <c r="BG149" s="207">
        <f t="shared" si="16"/>
        <v>0</v>
      </c>
      <c r="BH149" s="207">
        <f t="shared" si="17"/>
        <v>0</v>
      </c>
      <c r="BI149" s="207">
        <f t="shared" si="18"/>
        <v>0</v>
      </c>
      <c r="BJ149" s="19" t="s">
        <v>80</v>
      </c>
      <c r="BK149" s="207">
        <f t="shared" si="19"/>
        <v>0</v>
      </c>
      <c r="BL149" s="19" t="s">
        <v>274</v>
      </c>
      <c r="BM149" s="206" t="s">
        <v>1316</v>
      </c>
    </row>
    <row r="150" spans="1:65" s="2" customFormat="1" ht="16.5" customHeight="1" x14ac:dyDescent="0.2">
      <c r="A150" s="36"/>
      <c r="B150" s="37"/>
      <c r="C150" s="195" t="s">
        <v>917</v>
      </c>
      <c r="D150" s="195" t="s">
        <v>269</v>
      </c>
      <c r="E150" s="196" t="s">
        <v>2705</v>
      </c>
      <c r="F150" s="197" t="s">
        <v>2706</v>
      </c>
      <c r="G150" s="198" t="s">
        <v>2707</v>
      </c>
      <c r="H150" s="199">
        <v>4</v>
      </c>
      <c r="I150" s="200"/>
      <c r="J150" s="201">
        <f t="shared" si="10"/>
        <v>0</v>
      </c>
      <c r="K150" s="197" t="s">
        <v>21</v>
      </c>
      <c r="L150" s="41"/>
      <c r="M150" s="202" t="s">
        <v>21</v>
      </c>
      <c r="N150" s="203" t="s">
        <v>44</v>
      </c>
      <c r="O150" s="66"/>
      <c r="P150" s="204">
        <f t="shared" si="11"/>
        <v>0</v>
      </c>
      <c r="Q150" s="204">
        <v>0</v>
      </c>
      <c r="R150" s="204">
        <f t="shared" si="12"/>
        <v>0</v>
      </c>
      <c r="S150" s="204">
        <v>0</v>
      </c>
      <c r="T150" s="205">
        <f t="shared" si="13"/>
        <v>0</v>
      </c>
      <c r="U150" s="36"/>
      <c r="V150" s="36"/>
      <c r="W150" s="36"/>
      <c r="X150" s="36"/>
      <c r="Y150" s="36"/>
      <c r="Z150" s="36"/>
      <c r="AA150" s="36"/>
      <c r="AB150" s="36"/>
      <c r="AC150" s="36"/>
      <c r="AD150" s="36"/>
      <c r="AE150" s="36"/>
      <c r="AR150" s="206" t="s">
        <v>274</v>
      </c>
      <c r="AT150" s="206" t="s">
        <v>269</v>
      </c>
      <c r="AU150" s="206" t="s">
        <v>82</v>
      </c>
      <c r="AY150" s="19" t="s">
        <v>267</v>
      </c>
      <c r="BE150" s="207">
        <f t="shared" si="14"/>
        <v>0</v>
      </c>
      <c r="BF150" s="207">
        <f t="shared" si="15"/>
        <v>0</v>
      </c>
      <c r="BG150" s="207">
        <f t="shared" si="16"/>
        <v>0</v>
      </c>
      <c r="BH150" s="207">
        <f t="shared" si="17"/>
        <v>0</v>
      </c>
      <c r="BI150" s="207">
        <f t="shared" si="18"/>
        <v>0</v>
      </c>
      <c r="BJ150" s="19" t="s">
        <v>80</v>
      </c>
      <c r="BK150" s="207">
        <f t="shared" si="19"/>
        <v>0</v>
      </c>
      <c r="BL150" s="19" t="s">
        <v>274</v>
      </c>
      <c r="BM150" s="206" t="s">
        <v>1329</v>
      </c>
    </row>
    <row r="151" spans="1:65" s="2" customFormat="1" ht="16.5" customHeight="1" x14ac:dyDescent="0.2">
      <c r="A151" s="36"/>
      <c r="B151" s="37"/>
      <c r="C151" s="195" t="s">
        <v>316</v>
      </c>
      <c r="D151" s="195" t="s">
        <v>269</v>
      </c>
      <c r="E151" s="196" t="s">
        <v>2708</v>
      </c>
      <c r="F151" s="197" t="s">
        <v>2709</v>
      </c>
      <c r="G151" s="198" t="s">
        <v>2707</v>
      </c>
      <c r="H151" s="199">
        <v>3</v>
      </c>
      <c r="I151" s="200"/>
      <c r="J151" s="201">
        <f t="shared" si="10"/>
        <v>0</v>
      </c>
      <c r="K151" s="197" t="s">
        <v>21</v>
      </c>
      <c r="L151" s="41"/>
      <c r="M151" s="202" t="s">
        <v>21</v>
      </c>
      <c r="N151" s="203" t="s">
        <v>44</v>
      </c>
      <c r="O151" s="66"/>
      <c r="P151" s="204">
        <f t="shared" si="11"/>
        <v>0</v>
      </c>
      <c r="Q151" s="204">
        <v>0</v>
      </c>
      <c r="R151" s="204">
        <f t="shared" si="12"/>
        <v>0</v>
      </c>
      <c r="S151" s="204">
        <v>0</v>
      </c>
      <c r="T151" s="205">
        <f t="shared" si="13"/>
        <v>0</v>
      </c>
      <c r="U151" s="36"/>
      <c r="V151" s="36"/>
      <c r="W151" s="36"/>
      <c r="X151" s="36"/>
      <c r="Y151" s="36"/>
      <c r="Z151" s="36"/>
      <c r="AA151" s="36"/>
      <c r="AB151" s="36"/>
      <c r="AC151" s="36"/>
      <c r="AD151" s="36"/>
      <c r="AE151" s="36"/>
      <c r="AR151" s="206" t="s">
        <v>274</v>
      </c>
      <c r="AT151" s="206" t="s">
        <v>269</v>
      </c>
      <c r="AU151" s="206" t="s">
        <v>82</v>
      </c>
      <c r="AY151" s="19" t="s">
        <v>267</v>
      </c>
      <c r="BE151" s="207">
        <f t="shared" si="14"/>
        <v>0</v>
      </c>
      <c r="BF151" s="207">
        <f t="shared" si="15"/>
        <v>0</v>
      </c>
      <c r="BG151" s="207">
        <f t="shared" si="16"/>
        <v>0</v>
      </c>
      <c r="BH151" s="207">
        <f t="shared" si="17"/>
        <v>0</v>
      </c>
      <c r="BI151" s="207">
        <f t="shared" si="18"/>
        <v>0</v>
      </c>
      <c r="BJ151" s="19" t="s">
        <v>80</v>
      </c>
      <c r="BK151" s="207">
        <f t="shared" si="19"/>
        <v>0</v>
      </c>
      <c r="BL151" s="19" t="s">
        <v>274</v>
      </c>
      <c r="BM151" s="206" t="s">
        <v>1339</v>
      </c>
    </row>
    <row r="152" spans="1:65" s="2" customFormat="1" ht="16.5" customHeight="1" x14ac:dyDescent="0.2">
      <c r="A152" s="36"/>
      <c r="B152" s="37"/>
      <c r="C152" s="195" t="s">
        <v>934</v>
      </c>
      <c r="D152" s="195" t="s">
        <v>269</v>
      </c>
      <c r="E152" s="196" t="s">
        <v>2710</v>
      </c>
      <c r="F152" s="197" t="s">
        <v>2711</v>
      </c>
      <c r="G152" s="198" t="s">
        <v>2707</v>
      </c>
      <c r="H152" s="199">
        <v>1</v>
      </c>
      <c r="I152" s="200"/>
      <c r="J152" s="201">
        <f t="shared" si="10"/>
        <v>0</v>
      </c>
      <c r="K152" s="197" t="s">
        <v>21</v>
      </c>
      <c r="L152" s="41"/>
      <c r="M152" s="202" t="s">
        <v>21</v>
      </c>
      <c r="N152" s="203" t="s">
        <v>44</v>
      </c>
      <c r="O152" s="66"/>
      <c r="P152" s="204">
        <f t="shared" si="11"/>
        <v>0</v>
      </c>
      <c r="Q152" s="204">
        <v>0</v>
      </c>
      <c r="R152" s="204">
        <f t="shared" si="12"/>
        <v>0</v>
      </c>
      <c r="S152" s="204">
        <v>0</v>
      </c>
      <c r="T152" s="205">
        <f t="shared" si="13"/>
        <v>0</v>
      </c>
      <c r="U152" s="36"/>
      <c r="V152" s="36"/>
      <c r="W152" s="36"/>
      <c r="X152" s="36"/>
      <c r="Y152" s="36"/>
      <c r="Z152" s="36"/>
      <c r="AA152" s="36"/>
      <c r="AB152" s="36"/>
      <c r="AC152" s="36"/>
      <c r="AD152" s="36"/>
      <c r="AE152" s="36"/>
      <c r="AR152" s="206" t="s">
        <v>274</v>
      </c>
      <c r="AT152" s="206" t="s">
        <v>269</v>
      </c>
      <c r="AU152" s="206" t="s">
        <v>82</v>
      </c>
      <c r="AY152" s="19" t="s">
        <v>267</v>
      </c>
      <c r="BE152" s="207">
        <f t="shared" si="14"/>
        <v>0</v>
      </c>
      <c r="BF152" s="207">
        <f t="shared" si="15"/>
        <v>0</v>
      </c>
      <c r="BG152" s="207">
        <f t="shared" si="16"/>
        <v>0</v>
      </c>
      <c r="BH152" s="207">
        <f t="shared" si="17"/>
        <v>0</v>
      </c>
      <c r="BI152" s="207">
        <f t="shared" si="18"/>
        <v>0</v>
      </c>
      <c r="BJ152" s="19" t="s">
        <v>80</v>
      </c>
      <c r="BK152" s="207">
        <f t="shared" si="19"/>
        <v>0</v>
      </c>
      <c r="BL152" s="19" t="s">
        <v>274</v>
      </c>
      <c r="BM152" s="206" t="s">
        <v>1354</v>
      </c>
    </row>
    <row r="153" spans="1:65" s="2" customFormat="1" ht="16.5" customHeight="1" x14ac:dyDescent="0.2">
      <c r="A153" s="36"/>
      <c r="B153" s="37"/>
      <c r="C153" s="195" t="s">
        <v>946</v>
      </c>
      <c r="D153" s="195" t="s">
        <v>269</v>
      </c>
      <c r="E153" s="196" t="s">
        <v>2712</v>
      </c>
      <c r="F153" s="197" t="s">
        <v>2713</v>
      </c>
      <c r="G153" s="198" t="s">
        <v>2707</v>
      </c>
      <c r="H153" s="199">
        <v>1</v>
      </c>
      <c r="I153" s="200"/>
      <c r="J153" s="201">
        <f t="shared" si="10"/>
        <v>0</v>
      </c>
      <c r="K153" s="197" t="s">
        <v>21</v>
      </c>
      <c r="L153" s="41"/>
      <c r="M153" s="202" t="s">
        <v>21</v>
      </c>
      <c r="N153" s="203" t="s">
        <v>44</v>
      </c>
      <c r="O153" s="66"/>
      <c r="P153" s="204">
        <f t="shared" si="11"/>
        <v>0</v>
      </c>
      <c r="Q153" s="204">
        <v>0</v>
      </c>
      <c r="R153" s="204">
        <f t="shared" si="12"/>
        <v>0</v>
      </c>
      <c r="S153" s="204">
        <v>0</v>
      </c>
      <c r="T153" s="205">
        <f t="shared" si="13"/>
        <v>0</v>
      </c>
      <c r="U153" s="36"/>
      <c r="V153" s="36"/>
      <c r="W153" s="36"/>
      <c r="X153" s="36"/>
      <c r="Y153" s="36"/>
      <c r="Z153" s="36"/>
      <c r="AA153" s="36"/>
      <c r="AB153" s="36"/>
      <c r="AC153" s="36"/>
      <c r="AD153" s="36"/>
      <c r="AE153" s="36"/>
      <c r="AR153" s="206" t="s">
        <v>274</v>
      </c>
      <c r="AT153" s="206" t="s">
        <v>269</v>
      </c>
      <c r="AU153" s="206" t="s">
        <v>82</v>
      </c>
      <c r="AY153" s="19" t="s">
        <v>267</v>
      </c>
      <c r="BE153" s="207">
        <f t="shared" si="14"/>
        <v>0</v>
      </c>
      <c r="BF153" s="207">
        <f t="shared" si="15"/>
        <v>0</v>
      </c>
      <c r="BG153" s="207">
        <f t="shared" si="16"/>
        <v>0</v>
      </c>
      <c r="BH153" s="207">
        <f t="shared" si="17"/>
        <v>0</v>
      </c>
      <c r="BI153" s="207">
        <f t="shared" si="18"/>
        <v>0</v>
      </c>
      <c r="BJ153" s="19" t="s">
        <v>80</v>
      </c>
      <c r="BK153" s="207">
        <f t="shared" si="19"/>
        <v>0</v>
      </c>
      <c r="BL153" s="19" t="s">
        <v>274</v>
      </c>
      <c r="BM153" s="206" t="s">
        <v>1371</v>
      </c>
    </row>
    <row r="154" spans="1:65" s="2" customFormat="1" ht="16.5" customHeight="1" x14ac:dyDescent="0.2">
      <c r="A154" s="36"/>
      <c r="B154" s="37"/>
      <c r="C154" s="195" t="s">
        <v>957</v>
      </c>
      <c r="D154" s="195" t="s">
        <v>269</v>
      </c>
      <c r="E154" s="196" t="s">
        <v>2714</v>
      </c>
      <c r="F154" s="197" t="s">
        <v>2715</v>
      </c>
      <c r="G154" s="198" t="s">
        <v>545</v>
      </c>
      <c r="H154" s="199">
        <v>1</v>
      </c>
      <c r="I154" s="200"/>
      <c r="J154" s="201">
        <f t="shared" si="10"/>
        <v>0</v>
      </c>
      <c r="K154" s="197" t="s">
        <v>21</v>
      </c>
      <c r="L154" s="41"/>
      <c r="M154" s="202" t="s">
        <v>21</v>
      </c>
      <c r="N154" s="203" t="s">
        <v>44</v>
      </c>
      <c r="O154" s="66"/>
      <c r="P154" s="204">
        <f t="shared" si="11"/>
        <v>0</v>
      </c>
      <c r="Q154" s="204">
        <v>0</v>
      </c>
      <c r="R154" s="204">
        <f t="shared" si="12"/>
        <v>0</v>
      </c>
      <c r="S154" s="204">
        <v>0</v>
      </c>
      <c r="T154" s="205">
        <f t="shared" si="13"/>
        <v>0</v>
      </c>
      <c r="U154" s="36"/>
      <c r="V154" s="36"/>
      <c r="W154" s="36"/>
      <c r="X154" s="36"/>
      <c r="Y154" s="36"/>
      <c r="Z154" s="36"/>
      <c r="AA154" s="36"/>
      <c r="AB154" s="36"/>
      <c r="AC154" s="36"/>
      <c r="AD154" s="36"/>
      <c r="AE154" s="36"/>
      <c r="AR154" s="206" t="s">
        <v>274</v>
      </c>
      <c r="AT154" s="206" t="s">
        <v>269</v>
      </c>
      <c r="AU154" s="206" t="s">
        <v>82</v>
      </c>
      <c r="AY154" s="19" t="s">
        <v>267</v>
      </c>
      <c r="BE154" s="207">
        <f t="shared" si="14"/>
        <v>0</v>
      </c>
      <c r="BF154" s="207">
        <f t="shared" si="15"/>
        <v>0</v>
      </c>
      <c r="BG154" s="207">
        <f t="shared" si="16"/>
        <v>0</v>
      </c>
      <c r="BH154" s="207">
        <f t="shared" si="17"/>
        <v>0</v>
      </c>
      <c r="BI154" s="207">
        <f t="shared" si="18"/>
        <v>0</v>
      </c>
      <c r="BJ154" s="19" t="s">
        <v>80</v>
      </c>
      <c r="BK154" s="207">
        <f t="shared" si="19"/>
        <v>0</v>
      </c>
      <c r="BL154" s="19" t="s">
        <v>274</v>
      </c>
      <c r="BM154" s="206" t="s">
        <v>1385</v>
      </c>
    </row>
    <row r="155" spans="1:65" s="2" customFormat="1" ht="16.5" customHeight="1" x14ac:dyDescent="0.2">
      <c r="A155" s="36"/>
      <c r="B155" s="37"/>
      <c r="C155" s="195" t="s">
        <v>966</v>
      </c>
      <c r="D155" s="195" t="s">
        <v>269</v>
      </c>
      <c r="E155" s="196" t="s">
        <v>2716</v>
      </c>
      <c r="F155" s="197" t="s">
        <v>2717</v>
      </c>
      <c r="G155" s="198" t="s">
        <v>545</v>
      </c>
      <c r="H155" s="199">
        <v>4</v>
      </c>
      <c r="I155" s="200"/>
      <c r="J155" s="201">
        <f t="shared" si="10"/>
        <v>0</v>
      </c>
      <c r="K155" s="197" t="s">
        <v>21</v>
      </c>
      <c r="L155" s="41"/>
      <c r="M155" s="202" t="s">
        <v>21</v>
      </c>
      <c r="N155" s="203" t="s">
        <v>44</v>
      </c>
      <c r="O155" s="66"/>
      <c r="P155" s="204">
        <f t="shared" si="11"/>
        <v>0</v>
      </c>
      <c r="Q155" s="204">
        <v>0</v>
      </c>
      <c r="R155" s="204">
        <f t="shared" si="12"/>
        <v>0</v>
      </c>
      <c r="S155" s="204">
        <v>0</v>
      </c>
      <c r="T155" s="205">
        <f t="shared" si="13"/>
        <v>0</v>
      </c>
      <c r="U155" s="36"/>
      <c r="V155" s="36"/>
      <c r="W155" s="36"/>
      <c r="X155" s="36"/>
      <c r="Y155" s="36"/>
      <c r="Z155" s="36"/>
      <c r="AA155" s="36"/>
      <c r="AB155" s="36"/>
      <c r="AC155" s="36"/>
      <c r="AD155" s="36"/>
      <c r="AE155" s="36"/>
      <c r="AR155" s="206" t="s">
        <v>274</v>
      </c>
      <c r="AT155" s="206" t="s">
        <v>269</v>
      </c>
      <c r="AU155" s="206" t="s">
        <v>82</v>
      </c>
      <c r="AY155" s="19" t="s">
        <v>267</v>
      </c>
      <c r="BE155" s="207">
        <f t="shared" si="14"/>
        <v>0</v>
      </c>
      <c r="BF155" s="207">
        <f t="shared" si="15"/>
        <v>0</v>
      </c>
      <c r="BG155" s="207">
        <f t="shared" si="16"/>
        <v>0</v>
      </c>
      <c r="BH155" s="207">
        <f t="shared" si="17"/>
        <v>0</v>
      </c>
      <c r="BI155" s="207">
        <f t="shared" si="18"/>
        <v>0</v>
      </c>
      <c r="BJ155" s="19" t="s">
        <v>80</v>
      </c>
      <c r="BK155" s="207">
        <f t="shared" si="19"/>
        <v>0</v>
      </c>
      <c r="BL155" s="19" t="s">
        <v>274</v>
      </c>
      <c r="BM155" s="206" t="s">
        <v>1394</v>
      </c>
    </row>
    <row r="156" spans="1:65" s="2" customFormat="1" ht="16.5" customHeight="1" x14ac:dyDescent="0.2">
      <c r="A156" s="36"/>
      <c r="B156" s="37"/>
      <c r="C156" s="195" t="s">
        <v>970</v>
      </c>
      <c r="D156" s="195" t="s">
        <v>269</v>
      </c>
      <c r="E156" s="196" t="s">
        <v>2718</v>
      </c>
      <c r="F156" s="197" t="s">
        <v>2719</v>
      </c>
      <c r="G156" s="198" t="s">
        <v>545</v>
      </c>
      <c r="H156" s="199">
        <v>4</v>
      </c>
      <c r="I156" s="200"/>
      <c r="J156" s="201">
        <f t="shared" si="10"/>
        <v>0</v>
      </c>
      <c r="K156" s="197" t="s">
        <v>21</v>
      </c>
      <c r="L156" s="41"/>
      <c r="M156" s="202" t="s">
        <v>21</v>
      </c>
      <c r="N156" s="203" t="s">
        <v>44</v>
      </c>
      <c r="O156" s="66"/>
      <c r="P156" s="204">
        <f t="shared" si="11"/>
        <v>0</v>
      </c>
      <c r="Q156" s="204">
        <v>0</v>
      </c>
      <c r="R156" s="204">
        <f t="shared" si="12"/>
        <v>0</v>
      </c>
      <c r="S156" s="204">
        <v>0</v>
      </c>
      <c r="T156" s="205">
        <f t="shared" si="13"/>
        <v>0</v>
      </c>
      <c r="U156" s="36"/>
      <c r="V156" s="36"/>
      <c r="W156" s="36"/>
      <c r="X156" s="36"/>
      <c r="Y156" s="36"/>
      <c r="Z156" s="36"/>
      <c r="AA156" s="36"/>
      <c r="AB156" s="36"/>
      <c r="AC156" s="36"/>
      <c r="AD156" s="36"/>
      <c r="AE156" s="36"/>
      <c r="AR156" s="206" t="s">
        <v>274</v>
      </c>
      <c r="AT156" s="206" t="s">
        <v>269</v>
      </c>
      <c r="AU156" s="206" t="s">
        <v>82</v>
      </c>
      <c r="AY156" s="19" t="s">
        <v>267</v>
      </c>
      <c r="BE156" s="207">
        <f t="shared" si="14"/>
        <v>0</v>
      </c>
      <c r="BF156" s="207">
        <f t="shared" si="15"/>
        <v>0</v>
      </c>
      <c r="BG156" s="207">
        <f t="shared" si="16"/>
        <v>0</v>
      </c>
      <c r="BH156" s="207">
        <f t="shared" si="17"/>
        <v>0</v>
      </c>
      <c r="BI156" s="207">
        <f t="shared" si="18"/>
        <v>0</v>
      </c>
      <c r="BJ156" s="19" t="s">
        <v>80</v>
      </c>
      <c r="BK156" s="207">
        <f t="shared" si="19"/>
        <v>0</v>
      </c>
      <c r="BL156" s="19" t="s">
        <v>274</v>
      </c>
      <c r="BM156" s="206" t="s">
        <v>1404</v>
      </c>
    </row>
    <row r="157" spans="1:65" s="2" customFormat="1" ht="16.5" customHeight="1" x14ac:dyDescent="0.2">
      <c r="A157" s="36"/>
      <c r="B157" s="37"/>
      <c r="C157" s="195" t="s">
        <v>977</v>
      </c>
      <c r="D157" s="195" t="s">
        <v>269</v>
      </c>
      <c r="E157" s="196" t="s">
        <v>2720</v>
      </c>
      <c r="F157" s="197" t="s">
        <v>2721</v>
      </c>
      <c r="G157" s="198" t="s">
        <v>545</v>
      </c>
      <c r="H157" s="199">
        <v>4</v>
      </c>
      <c r="I157" s="200"/>
      <c r="J157" s="201">
        <f t="shared" ref="J157:J169" si="20">ROUND(I157*H157,2)</f>
        <v>0</v>
      </c>
      <c r="K157" s="197" t="s">
        <v>21</v>
      </c>
      <c r="L157" s="41"/>
      <c r="M157" s="202" t="s">
        <v>21</v>
      </c>
      <c r="N157" s="203" t="s">
        <v>44</v>
      </c>
      <c r="O157" s="66"/>
      <c r="P157" s="204">
        <f t="shared" ref="P157:P169" si="21">O157*H157</f>
        <v>0</v>
      </c>
      <c r="Q157" s="204">
        <v>0</v>
      </c>
      <c r="R157" s="204">
        <f t="shared" ref="R157:R169" si="22">Q157*H157</f>
        <v>0</v>
      </c>
      <c r="S157" s="204">
        <v>0</v>
      </c>
      <c r="T157" s="205">
        <f t="shared" ref="T157:T169" si="23">S157*H157</f>
        <v>0</v>
      </c>
      <c r="U157" s="36"/>
      <c r="V157" s="36"/>
      <c r="W157" s="36"/>
      <c r="X157" s="36"/>
      <c r="Y157" s="36"/>
      <c r="Z157" s="36"/>
      <c r="AA157" s="36"/>
      <c r="AB157" s="36"/>
      <c r="AC157" s="36"/>
      <c r="AD157" s="36"/>
      <c r="AE157" s="36"/>
      <c r="AR157" s="206" t="s">
        <v>274</v>
      </c>
      <c r="AT157" s="206" t="s">
        <v>269</v>
      </c>
      <c r="AU157" s="206" t="s">
        <v>82</v>
      </c>
      <c r="AY157" s="19" t="s">
        <v>267</v>
      </c>
      <c r="BE157" s="207">
        <f t="shared" ref="BE157:BE169" si="24">IF(N157="základní",J157,0)</f>
        <v>0</v>
      </c>
      <c r="BF157" s="207">
        <f t="shared" ref="BF157:BF169" si="25">IF(N157="snížená",J157,0)</f>
        <v>0</v>
      </c>
      <c r="BG157" s="207">
        <f t="shared" ref="BG157:BG169" si="26">IF(N157="zákl. přenesená",J157,0)</f>
        <v>0</v>
      </c>
      <c r="BH157" s="207">
        <f t="shared" ref="BH157:BH169" si="27">IF(N157="sníž. přenesená",J157,0)</f>
        <v>0</v>
      </c>
      <c r="BI157" s="207">
        <f t="shared" ref="BI157:BI169" si="28">IF(N157="nulová",J157,0)</f>
        <v>0</v>
      </c>
      <c r="BJ157" s="19" t="s">
        <v>80</v>
      </c>
      <c r="BK157" s="207">
        <f t="shared" ref="BK157:BK169" si="29">ROUND(I157*H157,2)</f>
        <v>0</v>
      </c>
      <c r="BL157" s="19" t="s">
        <v>274</v>
      </c>
      <c r="BM157" s="206" t="s">
        <v>1416</v>
      </c>
    </row>
    <row r="158" spans="1:65" s="2" customFormat="1" ht="16.5" customHeight="1" x14ac:dyDescent="0.2">
      <c r="A158" s="36"/>
      <c r="B158" s="37"/>
      <c r="C158" s="195" t="s">
        <v>981</v>
      </c>
      <c r="D158" s="195" t="s">
        <v>269</v>
      </c>
      <c r="E158" s="196" t="s">
        <v>2722</v>
      </c>
      <c r="F158" s="197" t="s">
        <v>2723</v>
      </c>
      <c r="G158" s="198" t="s">
        <v>545</v>
      </c>
      <c r="H158" s="199">
        <v>1</v>
      </c>
      <c r="I158" s="200"/>
      <c r="J158" s="201">
        <f t="shared" si="20"/>
        <v>0</v>
      </c>
      <c r="K158" s="197" t="s">
        <v>21</v>
      </c>
      <c r="L158" s="41"/>
      <c r="M158" s="202" t="s">
        <v>21</v>
      </c>
      <c r="N158" s="203" t="s">
        <v>44</v>
      </c>
      <c r="O158" s="66"/>
      <c r="P158" s="204">
        <f t="shared" si="21"/>
        <v>0</v>
      </c>
      <c r="Q158" s="204">
        <v>0</v>
      </c>
      <c r="R158" s="204">
        <f t="shared" si="22"/>
        <v>0</v>
      </c>
      <c r="S158" s="204">
        <v>0</v>
      </c>
      <c r="T158" s="205">
        <f t="shared" si="23"/>
        <v>0</v>
      </c>
      <c r="U158" s="36"/>
      <c r="V158" s="36"/>
      <c r="W158" s="36"/>
      <c r="X158" s="36"/>
      <c r="Y158" s="36"/>
      <c r="Z158" s="36"/>
      <c r="AA158" s="36"/>
      <c r="AB158" s="36"/>
      <c r="AC158" s="36"/>
      <c r="AD158" s="36"/>
      <c r="AE158" s="36"/>
      <c r="AR158" s="206" t="s">
        <v>274</v>
      </c>
      <c r="AT158" s="206" t="s">
        <v>269</v>
      </c>
      <c r="AU158" s="206" t="s">
        <v>82</v>
      </c>
      <c r="AY158" s="19" t="s">
        <v>267</v>
      </c>
      <c r="BE158" s="207">
        <f t="shared" si="24"/>
        <v>0</v>
      </c>
      <c r="BF158" s="207">
        <f t="shared" si="25"/>
        <v>0</v>
      </c>
      <c r="BG158" s="207">
        <f t="shared" si="26"/>
        <v>0</v>
      </c>
      <c r="BH158" s="207">
        <f t="shared" si="27"/>
        <v>0</v>
      </c>
      <c r="BI158" s="207">
        <f t="shared" si="28"/>
        <v>0</v>
      </c>
      <c r="BJ158" s="19" t="s">
        <v>80</v>
      </c>
      <c r="BK158" s="207">
        <f t="shared" si="29"/>
        <v>0</v>
      </c>
      <c r="BL158" s="19" t="s">
        <v>274</v>
      </c>
      <c r="BM158" s="206" t="s">
        <v>1428</v>
      </c>
    </row>
    <row r="159" spans="1:65" s="2" customFormat="1" ht="16.5" customHeight="1" x14ac:dyDescent="0.2">
      <c r="A159" s="36"/>
      <c r="B159" s="37"/>
      <c r="C159" s="195" t="s">
        <v>988</v>
      </c>
      <c r="D159" s="195" t="s">
        <v>269</v>
      </c>
      <c r="E159" s="196" t="s">
        <v>2724</v>
      </c>
      <c r="F159" s="197" t="s">
        <v>2725</v>
      </c>
      <c r="G159" s="198" t="s">
        <v>2707</v>
      </c>
      <c r="H159" s="199">
        <v>8</v>
      </c>
      <c r="I159" s="200"/>
      <c r="J159" s="201">
        <f t="shared" si="20"/>
        <v>0</v>
      </c>
      <c r="K159" s="197" t="s">
        <v>21</v>
      </c>
      <c r="L159" s="41"/>
      <c r="M159" s="202" t="s">
        <v>21</v>
      </c>
      <c r="N159" s="203" t="s">
        <v>44</v>
      </c>
      <c r="O159" s="66"/>
      <c r="P159" s="204">
        <f t="shared" si="21"/>
        <v>0</v>
      </c>
      <c r="Q159" s="204">
        <v>0</v>
      </c>
      <c r="R159" s="204">
        <f t="shared" si="22"/>
        <v>0</v>
      </c>
      <c r="S159" s="204">
        <v>0</v>
      </c>
      <c r="T159" s="205">
        <f t="shared" si="23"/>
        <v>0</v>
      </c>
      <c r="U159" s="36"/>
      <c r="V159" s="36"/>
      <c r="W159" s="36"/>
      <c r="X159" s="36"/>
      <c r="Y159" s="36"/>
      <c r="Z159" s="36"/>
      <c r="AA159" s="36"/>
      <c r="AB159" s="36"/>
      <c r="AC159" s="36"/>
      <c r="AD159" s="36"/>
      <c r="AE159" s="36"/>
      <c r="AR159" s="206" t="s">
        <v>274</v>
      </c>
      <c r="AT159" s="206" t="s">
        <v>269</v>
      </c>
      <c r="AU159" s="206" t="s">
        <v>82</v>
      </c>
      <c r="AY159" s="19" t="s">
        <v>267</v>
      </c>
      <c r="BE159" s="207">
        <f t="shared" si="24"/>
        <v>0</v>
      </c>
      <c r="BF159" s="207">
        <f t="shared" si="25"/>
        <v>0</v>
      </c>
      <c r="BG159" s="207">
        <f t="shared" si="26"/>
        <v>0</v>
      </c>
      <c r="BH159" s="207">
        <f t="shared" si="27"/>
        <v>0</v>
      </c>
      <c r="BI159" s="207">
        <f t="shared" si="28"/>
        <v>0</v>
      </c>
      <c r="BJ159" s="19" t="s">
        <v>80</v>
      </c>
      <c r="BK159" s="207">
        <f t="shared" si="29"/>
        <v>0</v>
      </c>
      <c r="BL159" s="19" t="s">
        <v>274</v>
      </c>
      <c r="BM159" s="206" t="s">
        <v>1438</v>
      </c>
    </row>
    <row r="160" spans="1:65" s="2" customFormat="1" ht="16.5" customHeight="1" x14ac:dyDescent="0.2">
      <c r="A160" s="36"/>
      <c r="B160" s="37"/>
      <c r="C160" s="195" t="s">
        <v>995</v>
      </c>
      <c r="D160" s="195" t="s">
        <v>269</v>
      </c>
      <c r="E160" s="196" t="s">
        <v>2726</v>
      </c>
      <c r="F160" s="197" t="s">
        <v>2727</v>
      </c>
      <c r="G160" s="198" t="s">
        <v>545</v>
      </c>
      <c r="H160" s="199">
        <v>4</v>
      </c>
      <c r="I160" s="200"/>
      <c r="J160" s="201">
        <f t="shared" si="20"/>
        <v>0</v>
      </c>
      <c r="K160" s="197" t="s">
        <v>21</v>
      </c>
      <c r="L160" s="41"/>
      <c r="M160" s="202" t="s">
        <v>21</v>
      </c>
      <c r="N160" s="203" t="s">
        <v>44</v>
      </c>
      <c r="O160" s="66"/>
      <c r="P160" s="204">
        <f t="shared" si="21"/>
        <v>0</v>
      </c>
      <c r="Q160" s="204">
        <v>0</v>
      </c>
      <c r="R160" s="204">
        <f t="shared" si="22"/>
        <v>0</v>
      </c>
      <c r="S160" s="204">
        <v>0</v>
      </c>
      <c r="T160" s="205">
        <f t="shared" si="23"/>
        <v>0</v>
      </c>
      <c r="U160" s="36"/>
      <c r="V160" s="36"/>
      <c r="W160" s="36"/>
      <c r="X160" s="36"/>
      <c r="Y160" s="36"/>
      <c r="Z160" s="36"/>
      <c r="AA160" s="36"/>
      <c r="AB160" s="36"/>
      <c r="AC160" s="36"/>
      <c r="AD160" s="36"/>
      <c r="AE160" s="36"/>
      <c r="AR160" s="206" t="s">
        <v>274</v>
      </c>
      <c r="AT160" s="206" t="s">
        <v>269</v>
      </c>
      <c r="AU160" s="206" t="s">
        <v>82</v>
      </c>
      <c r="AY160" s="19" t="s">
        <v>267</v>
      </c>
      <c r="BE160" s="207">
        <f t="shared" si="24"/>
        <v>0</v>
      </c>
      <c r="BF160" s="207">
        <f t="shared" si="25"/>
        <v>0</v>
      </c>
      <c r="BG160" s="207">
        <f t="shared" si="26"/>
        <v>0</v>
      </c>
      <c r="BH160" s="207">
        <f t="shared" si="27"/>
        <v>0</v>
      </c>
      <c r="BI160" s="207">
        <f t="shared" si="28"/>
        <v>0</v>
      </c>
      <c r="BJ160" s="19" t="s">
        <v>80</v>
      </c>
      <c r="BK160" s="207">
        <f t="shared" si="29"/>
        <v>0</v>
      </c>
      <c r="BL160" s="19" t="s">
        <v>274</v>
      </c>
      <c r="BM160" s="206" t="s">
        <v>1452</v>
      </c>
    </row>
    <row r="161" spans="1:65" s="2" customFormat="1" ht="16.5" customHeight="1" x14ac:dyDescent="0.2">
      <c r="A161" s="36"/>
      <c r="B161" s="37"/>
      <c r="C161" s="195" t="s">
        <v>1003</v>
      </c>
      <c r="D161" s="195" t="s">
        <v>269</v>
      </c>
      <c r="E161" s="196" t="s">
        <v>2728</v>
      </c>
      <c r="F161" s="197" t="s">
        <v>2729</v>
      </c>
      <c r="G161" s="198" t="s">
        <v>395</v>
      </c>
      <c r="H161" s="199">
        <v>0.161</v>
      </c>
      <c r="I161" s="200"/>
      <c r="J161" s="201">
        <f t="shared" si="20"/>
        <v>0</v>
      </c>
      <c r="K161" s="197" t="s">
        <v>21</v>
      </c>
      <c r="L161" s="41"/>
      <c r="M161" s="202" t="s">
        <v>21</v>
      </c>
      <c r="N161" s="203" t="s">
        <v>44</v>
      </c>
      <c r="O161" s="66"/>
      <c r="P161" s="204">
        <f t="shared" si="21"/>
        <v>0</v>
      </c>
      <c r="Q161" s="204">
        <v>0</v>
      </c>
      <c r="R161" s="204">
        <f t="shared" si="22"/>
        <v>0</v>
      </c>
      <c r="S161" s="204">
        <v>0</v>
      </c>
      <c r="T161" s="205">
        <f t="shared" si="23"/>
        <v>0</v>
      </c>
      <c r="U161" s="36"/>
      <c r="V161" s="36"/>
      <c r="W161" s="36"/>
      <c r="X161" s="36"/>
      <c r="Y161" s="36"/>
      <c r="Z161" s="36"/>
      <c r="AA161" s="36"/>
      <c r="AB161" s="36"/>
      <c r="AC161" s="36"/>
      <c r="AD161" s="36"/>
      <c r="AE161" s="36"/>
      <c r="AR161" s="206" t="s">
        <v>274</v>
      </c>
      <c r="AT161" s="206" t="s">
        <v>269</v>
      </c>
      <c r="AU161" s="206" t="s">
        <v>82</v>
      </c>
      <c r="AY161" s="19" t="s">
        <v>267</v>
      </c>
      <c r="BE161" s="207">
        <f t="shared" si="24"/>
        <v>0</v>
      </c>
      <c r="BF161" s="207">
        <f t="shared" si="25"/>
        <v>0</v>
      </c>
      <c r="BG161" s="207">
        <f t="shared" si="26"/>
        <v>0</v>
      </c>
      <c r="BH161" s="207">
        <f t="shared" si="27"/>
        <v>0</v>
      </c>
      <c r="BI161" s="207">
        <f t="shared" si="28"/>
        <v>0</v>
      </c>
      <c r="BJ161" s="19" t="s">
        <v>80</v>
      </c>
      <c r="BK161" s="207">
        <f t="shared" si="29"/>
        <v>0</v>
      </c>
      <c r="BL161" s="19" t="s">
        <v>274</v>
      </c>
      <c r="BM161" s="206" t="s">
        <v>1463</v>
      </c>
    </row>
    <row r="162" spans="1:65" s="2" customFormat="1" ht="16.5" customHeight="1" x14ac:dyDescent="0.2">
      <c r="A162" s="36"/>
      <c r="B162" s="37"/>
      <c r="C162" s="195" t="s">
        <v>1008</v>
      </c>
      <c r="D162" s="195" t="s">
        <v>269</v>
      </c>
      <c r="E162" s="196" t="s">
        <v>2730</v>
      </c>
      <c r="F162" s="197" t="s">
        <v>2731</v>
      </c>
      <c r="G162" s="198" t="s">
        <v>2707</v>
      </c>
      <c r="H162" s="199">
        <v>4</v>
      </c>
      <c r="I162" s="200"/>
      <c r="J162" s="201">
        <f t="shared" si="20"/>
        <v>0</v>
      </c>
      <c r="K162" s="197" t="s">
        <v>21</v>
      </c>
      <c r="L162" s="41"/>
      <c r="M162" s="202" t="s">
        <v>21</v>
      </c>
      <c r="N162" s="203" t="s">
        <v>44</v>
      </c>
      <c r="O162" s="66"/>
      <c r="P162" s="204">
        <f t="shared" si="21"/>
        <v>0</v>
      </c>
      <c r="Q162" s="204">
        <v>0</v>
      </c>
      <c r="R162" s="204">
        <f t="shared" si="22"/>
        <v>0</v>
      </c>
      <c r="S162" s="204">
        <v>0</v>
      </c>
      <c r="T162" s="205">
        <f t="shared" si="23"/>
        <v>0</v>
      </c>
      <c r="U162" s="36"/>
      <c r="V162" s="36"/>
      <c r="W162" s="36"/>
      <c r="X162" s="36"/>
      <c r="Y162" s="36"/>
      <c r="Z162" s="36"/>
      <c r="AA162" s="36"/>
      <c r="AB162" s="36"/>
      <c r="AC162" s="36"/>
      <c r="AD162" s="36"/>
      <c r="AE162" s="36"/>
      <c r="AR162" s="206" t="s">
        <v>274</v>
      </c>
      <c r="AT162" s="206" t="s">
        <v>269</v>
      </c>
      <c r="AU162" s="206" t="s">
        <v>82</v>
      </c>
      <c r="AY162" s="19" t="s">
        <v>267</v>
      </c>
      <c r="BE162" s="207">
        <f t="shared" si="24"/>
        <v>0</v>
      </c>
      <c r="BF162" s="207">
        <f t="shared" si="25"/>
        <v>0</v>
      </c>
      <c r="BG162" s="207">
        <f t="shared" si="26"/>
        <v>0</v>
      </c>
      <c r="BH162" s="207">
        <f t="shared" si="27"/>
        <v>0</v>
      </c>
      <c r="BI162" s="207">
        <f t="shared" si="28"/>
        <v>0</v>
      </c>
      <c r="BJ162" s="19" t="s">
        <v>80</v>
      </c>
      <c r="BK162" s="207">
        <f t="shared" si="29"/>
        <v>0</v>
      </c>
      <c r="BL162" s="19" t="s">
        <v>274</v>
      </c>
      <c r="BM162" s="206" t="s">
        <v>1474</v>
      </c>
    </row>
    <row r="163" spans="1:65" s="2" customFormat="1" ht="16.5" customHeight="1" x14ac:dyDescent="0.2">
      <c r="A163" s="36"/>
      <c r="B163" s="37"/>
      <c r="C163" s="195" t="s">
        <v>1012</v>
      </c>
      <c r="D163" s="195" t="s">
        <v>269</v>
      </c>
      <c r="E163" s="196" t="s">
        <v>2732</v>
      </c>
      <c r="F163" s="197" t="s">
        <v>2733</v>
      </c>
      <c r="G163" s="198" t="s">
        <v>2707</v>
      </c>
      <c r="H163" s="199">
        <v>3</v>
      </c>
      <c r="I163" s="200"/>
      <c r="J163" s="201">
        <f t="shared" si="20"/>
        <v>0</v>
      </c>
      <c r="K163" s="197" t="s">
        <v>21</v>
      </c>
      <c r="L163" s="41"/>
      <c r="M163" s="202" t="s">
        <v>21</v>
      </c>
      <c r="N163" s="203" t="s">
        <v>44</v>
      </c>
      <c r="O163" s="66"/>
      <c r="P163" s="204">
        <f t="shared" si="21"/>
        <v>0</v>
      </c>
      <c r="Q163" s="204">
        <v>0</v>
      </c>
      <c r="R163" s="204">
        <f t="shared" si="22"/>
        <v>0</v>
      </c>
      <c r="S163" s="204">
        <v>0</v>
      </c>
      <c r="T163" s="205">
        <f t="shared" si="23"/>
        <v>0</v>
      </c>
      <c r="U163" s="36"/>
      <c r="V163" s="36"/>
      <c r="W163" s="36"/>
      <c r="X163" s="36"/>
      <c r="Y163" s="36"/>
      <c r="Z163" s="36"/>
      <c r="AA163" s="36"/>
      <c r="AB163" s="36"/>
      <c r="AC163" s="36"/>
      <c r="AD163" s="36"/>
      <c r="AE163" s="36"/>
      <c r="AR163" s="206" t="s">
        <v>274</v>
      </c>
      <c r="AT163" s="206" t="s">
        <v>269</v>
      </c>
      <c r="AU163" s="206" t="s">
        <v>82</v>
      </c>
      <c r="AY163" s="19" t="s">
        <v>267</v>
      </c>
      <c r="BE163" s="207">
        <f t="shared" si="24"/>
        <v>0</v>
      </c>
      <c r="BF163" s="207">
        <f t="shared" si="25"/>
        <v>0</v>
      </c>
      <c r="BG163" s="207">
        <f t="shared" si="26"/>
        <v>0</v>
      </c>
      <c r="BH163" s="207">
        <f t="shared" si="27"/>
        <v>0</v>
      </c>
      <c r="BI163" s="207">
        <f t="shared" si="28"/>
        <v>0</v>
      </c>
      <c r="BJ163" s="19" t="s">
        <v>80</v>
      </c>
      <c r="BK163" s="207">
        <f t="shared" si="29"/>
        <v>0</v>
      </c>
      <c r="BL163" s="19" t="s">
        <v>274</v>
      </c>
      <c r="BM163" s="206" t="s">
        <v>1488</v>
      </c>
    </row>
    <row r="164" spans="1:65" s="2" customFormat="1" ht="16.5" customHeight="1" x14ac:dyDescent="0.2">
      <c r="A164" s="36"/>
      <c r="B164" s="37"/>
      <c r="C164" s="195" t="s">
        <v>1017</v>
      </c>
      <c r="D164" s="195" t="s">
        <v>269</v>
      </c>
      <c r="E164" s="196" t="s">
        <v>2734</v>
      </c>
      <c r="F164" s="197" t="s">
        <v>2735</v>
      </c>
      <c r="G164" s="198" t="s">
        <v>2707</v>
      </c>
      <c r="H164" s="199">
        <v>1</v>
      </c>
      <c r="I164" s="200"/>
      <c r="J164" s="201">
        <f t="shared" si="20"/>
        <v>0</v>
      </c>
      <c r="K164" s="197" t="s">
        <v>21</v>
      </c>
      <c r="L164" s="41"/>
      <c r="M164" s="202" t="s">
        <v>21</v>
      </c>
      <c r="N164" s="203" t="s">
        <v>44</v>
      </c>
      <c r="O164" s="66"/>
      <c r="P164" s="204">
        <f t="shared" si="21"/>
        <v>0</v>
      </c>
      <c r="Q164" s="204">
        <v>0</v>
      </c>
      <c r="R164" s="204">
        <f t="shared" si="22"/>
        <v>0</v>
      </c>
      <c r="S164" s="204">
        <v>0</v>
      </c>
      <c r="T164" s="205">
        <f t="shared" si="23"/>
        <v>0</v>
      </c>
      <c r="U164" s="36"/>
      <c r="V164" s="36"/>
      <c r="W164" s="36"/>
      <c r="X164" s="36"/>
      <c r="Y164" s="36"/>
      <c r="Z164" s="36"/>
      <c r="AA164" s="36"/>
      <c r="AB164" s="36"/>
      <c r="AC164" s="36"/>
      <c r="AD164" s="36"/>
      <c r="AE164" s="36"/>
      <c r="AR164" s="206" t="s">
        <v>274</v>
      </c>
      <c r="AT164" s="206" t="s">
        <v>269</v>
      </c>
      <c r="AU164" s="206" t="s">
        <v>82</v>
      </c>
      <c r="AY164" s="19" t="s">
        <v>267</v>
      </c>
      <c r="BE164" s="207">
        <f t="shared" si="24"/>
        <v>0</v>
      </c>
      <c r="BF164" s="207">
        <f t="shared" si="25"/>
        <v>0</v>
      </c>
      <c r="BG164" s="207">
        <f t="shared" si="26"/>
        <v>0</v>
      </c>
      <c r="BH164" s="207">
        <f t="shared" si="27"/>
        <v>0</v>
      </c>
      <c r="BI164" s="207">
        <f t="shared" si="28"/>
        <v>0</v>
      </c>
      <c r="BJ164" s="19" t="s">
        <v>80</v>
      </c>
      <c r="BK164" s="207">
        <f t="shared" si="29"/>
        <v>0</v>
      </c>
      <c r="BL164" s="19" t="s">
        <v>274</v>
      </c>
      <c r="BM164" s="206" t="s">
        <v>1498</v>
      </c>
    </row>
    <row r="165" spans="1:65" s="2" customFormat="1" ht="16.5" customHeight="1" x14ac:dyDescent="0.2">
      <c r="A165" s="36"/>
      <c r="B165" s="37"/>
      <c r="C165" s="195" t="s">
        <v>1024</v>
      </c>
      <c r="D165" s="195" t="s">
        <v>269</v>
      </c>
      <c r="E165" s="196" t="s">
        <v>2736</v>
      </c>
      <c r="F165" s="197" t="s">
        <v>2737</v>
      </c>
      <c r="G165" s="198" t="s">
        <v>2707</v>
      </c>
      <c r="H165" s="199">
        <v>1</v>
      </c>
      <c r="I165" s="200"/>
      <c r="J165" s="201">
        <f t="shared" si="20"/>
        <v>0</v>
      </c>
      <c r="K165" s="197" t="s">
        <v>21</v>
      </c>
      <c r="L165" s="41"/>
      <c r="M165" s="202" t="s">
        <v>21</v>
      </c>
      <c r="N165" s="203" t="s">
        <v>44</v>
      </c>
      <c r="O165" s="66"/>
      <c r="P165" s="204">
        <f t="shared" si="21"/>
        <v>0</v>
      </c>
      <c r="Q165" s="204">
        <v>0</v>
      </c>
      <c r="R165" s="204">
        <f t="shared" si="22"/>
        <v>0</v>
      </c>
      <c r="S165" s="204">
        <v>0</v>
      </c>
      <c r="T165" s="205">
        <f t="shared" si="23"/>
        <v>0</v>
      </c>
      <c r="U165" s="36"/>
      <c r="V165" s="36"/>
      <c r="W165" s="36"/>
      <c r="X165" s="36"/>
      <c r="Y165" s="36"/>
      <c r="Z165" s="36"/>
      <c r="AA165" s="36"/>
      <c r="AB165" s="36"/>
      <c r="AC165" s="36"/>
      <c r="AD165" s="36"/>
      <c r="AE165" s="36"/>
      <c r="AR165" s="206" t="s">
        <v>274</v>
      </c>
      <c r="AT165" s="206" t="s">
        <v>269</v>
      </c>
      <c r="AU165" s="206" t="s">
        <v>82</v>
      </c>
      <c r="AY165" s="19" t="s">
        <v>267</v>
      </c>
      <c r="BE165" s="207">
        <f t="shared" si="24"/>
        <v>0</v>
      </c>
      <c r="BF165" s="207">
        <f t="shared" si="25"/>
        <v>0</v>
      </c>
      <c r="BG165" s="207">
        <f t="shared" si="26"/>
        <v>0</v>
      </c>
      <c r="BH165" s="207">
        <f t="shared" si="27"/>
        <v>0</v>
      </c>
      <c r="BI165" s="207">
        <f t="shared" si="28"/>
        <v>0</v>
      </c>
      <c r="BJ165" s="19" t="s">
        <v>80</v>
      </c>
      <c r="BK165" s="207">
        <f t="shared" si="29"/>
        <v>0</v>
      </c>
      <c r="BL165" s="19" t="s">
        <v>274</v>
      </c>
      <c r="BM165" s="206" t="s">
        <v>1507</v>
      </c>
    </row>
    <row r="166" spans="1:65" s="2" customFormat="1" ht="16.5" customHeight="1" x14ac:dyDescent="0.2">
      <c r="A166" s="36"/>
      <c r="B166" s="37"/>
      <c r="C166" s="195" t="s">
        <v>1029</v>
      </c>
      <c r="D166" s="195" t="s">
        <v>269</v>
      </c>
      <c r="E166" s="196" t="s">
        <v>2738</v>
      </c>
      <c r="F166" s="197" t="s">
        <v>2739</v>
      </c>
      <c r="G166" s="198" t="s">
        <v>2707</v>
      </c>
      <c r="H166" s="199">
        <v>4</v>
      </c>
      <c r="I166" s="200"/>
      <c r="J166" s="201">
        <f t="shared" si="20"/>
        <v>0</v>
      </c>
      <c r="K166" s="197" t="s">
        <v>21</v>
      </c>
      <c r="L166" s="41"/>
      <c r="M166" s="202" t="s">
        <v>21</v>
      </c>
      <c r="N166" s="203" t="s">
        <v>44</v>
      </c>
      <c r="O166" s="66"/>
      <c r="P166" s="204">
        <f t="shared" si="21"/>
        <v>0</v>
      </c>
      <c r="Q166" s="204">
        <v>0</v>
      </c>
      <c r="R166" s="204">
        <f t="shared" si="22"/>
        <v>0</v>
      </c>
      <c r="S166" s="204">
        <v>0</v>
      </c>
      <c r="T166" s="205">
        <f t="shared" si="23"/>
        <v>0</v>
      </c>
      <c r="U166" s="36"/>
      <c r="V166" s="36"/>
      <c r="W166" s="36"/>
      <c r="X166" s="36"/>
      <c r="Y166" s="36"/>
      <c r="Z166" s="36"/>
      <c r="AA166" s="36"/>
      <c r="AB166" s="36"/>
      <c r="AC166" s="36"/>
      <c r="AD166" s="36"/>
      <c r="AE166" s="36"/>
      <c r="AR166" s="206" t="s">
        <v>274</v>
      </c>
      <c r="AT166" s="206" t="s">
        <v>269</v>
      </c>
      <c r="AU166" s="206" t="s">
        <v>82</v>
      </c>
      <c r="AY166" s="19" t="s">
        <v>267</v>
      </c>
      <c r="BE166" s="207">
        <f t="shared" si="24"/>
        <v>0</v>
      </c>
      <c r="BF166" s="207">
        <f t="shared" si="25"/>
        <v>0</v>
      </c>
      <c r="BG166" s="207">
        <f t="shared" si="26"/>
        <v>0</v>
      </c>
      <c r="BH166" s="207">
        <f t="shared" si="27"/>
        <v>0</v>
      </c>
      <c r="BI166" s="207">
        <f t="shared" si="28"/>
        <v>0</v>
      </c>
      <c r="BJ166" s="19" t="s">
        <v>80</v>
      </c>
      <c r="BK166" s="207">
        <f t="shared" si="29"/>
        <v>0</v>
      </c>
      <c r="BL166" s="19" t="s">
        <v>274</v>
      </c>
      <c r="BM166" s="206" t="s">
        <v>1521</v>
      </c>
    </row>
    <row r="167" spans="1:65" s="2" customFormat="1" ht="16.5" customHeight="1" x14ac:dyDescent="0.2">
      <c r="A167" s="36"/>
      <c r="B167" s="37"/>
      <c r="C167" s="195" t="s">
        <v>1034</v>
      </c>
      <c r="D167" s="195" t="s">
        <v>269</v>
      </c>
      <c r="E167" s="196" t="s">
        <v>2740</v>
      </c>
      <c r="F167" s="197" t="s">
        <v>2741</v>
      </c>
      <c r="G167" s="198" t="s">
        <v>395</v>
      </c>
      <c r="H167" s="199">
        <v>0.13700000000000001</v>
      </c>
      <c r="I167" s="200"/>
      <c r="J167" s="201">
        <f t="shared" si="20"/>
        <v>0</v>
      </c>
      <c r="K167" s="197" t="s">
        <v>21</v>
      </c>
      <c r="L167" s="41"/>
      <c r="M167" s="202" t="s">
        <v>21</v>
      </c>
      <c r="N167" s="203" t="s">
        <v>44</v>
      </c>
      <c r="O167" s="66"/>
      <c r="P167" s="204">
        <f t="shared" si="21"/>
        <v>0</v>
      </c>
      <c r="Q167" s="204">
        <v>0</v>
      </c>
      <c r="R167" s="204">
        <f t="shared" si="22"/>
        <v>0</v>
      </c>
      <c r="S167" s="204">
        <v>0</v>
      </c>
      <c r="T167" s="205">
        <f t="shared" si="23"/>
        <v>0</v>
      </c>
      <c r="U167" s="36"/>
      <c r="V167" s="36"/>
      <c r="W167" s="36"/>
      <c r="X167" s="36"/>
      <c r="Y167" s="36"/>
      <c r="Z167" s="36"/>
      <c r="AA167" s="36"/>
      <c r="AB167" s="36"/>
      <c r="AC167" s="36"/>
      <c r="AD167" s="36"/>
      <c r="AE167" s="36"/>
      <c r="AR167" s="206" t="s">
        <v>274</v>
      </c>
      <c r="AT167" s="206" t="s">
        <v>269</v>
      </c>
      <c r="AU167" s="206" t="s">
        <v>82</v>
      </c>
      <c r="AY167" s="19" t="s">
        <v>267</v>
      </c>
      <c r="BE167" s="207">
        <f t="shared" si="24"/>
        <v>0</v>
      </c>
      <c r="BF167" s="207">
        <f t="shared" si="25"/>
        <v>0</v>
      </c>
      <c r="BG167" s="207">
        <f t="shared" si="26"/>
        <v>0</v>
      </c>
      <c r="BH167" s="207">
        <f t="shared" si="27"/>
        <v>0</v>
      </c>
      <c r="BI167" s="207">
        <f t="shared" si="28"/>
        <v>0</v>
      </c>
      <c r="BJ167" s="19" t="s">
        <v>80</v>
      </c>
      <c r="BK167" s="207">
        <f t="shared" si="29"/>
        <v>0</v>
      </c>
      <c r="BL167" s="19" t="s">
        <v>274</v>
      </c>
      <c r="BM167" s="206" t="s">
        <v>1539</v>
      </c>
    </row>
    <row r="168" spans="1:65" s="2" customFormat="1" ht="16.5" customHeight="1" x14ac:dyDescent="0.2">
      <c r="A168" s="36"/>
      <c r="B168" s="37"/>
      <c r="C168" s="195" t="s">
        <v>1039</v>
      </c>
      <c r="D168" s="195" t="s">
        <v>269</v>
      </c>
      <c r="E168" s="196" t="s">
        <v>2742</v>
      </c>
      <c r="F168" s="197" t="s">
        <v>2743</v>
      </c>
      <c r="G168" s="198" t="s">
        <v>2707</v>
      </c>
      <c r="H168" s="199">
        <v>1</v>
      </c>
      <c r="I168" s="200"/>
      <c r="J168" s="201">
        <f t="shared" si="20"/>
        <v>0</v>
      </c>
      <c r="K168" s="197" t="s">
        <v>21</v>
      </c>
      <c r="L168" s="41"/>
      <c r="M168" s="202" t="s">
        <v>21</v>
      </c>
      <c r="N168" s="203" t="s">
        <v>44</v>
      </c>
      <c r="O168" s="66"/>
      <c r="P168" s="204">
        <f t="shared" si="21"/>
        <v>0</v>
      </c>
      <c r="Q168" s="204">
        <v>0</v>
      </c>
      <c r="R168" s="204">
        <f t="shared" si="22"/>
        <v>0</v>
      </c>
      <c r="S168" s="204">
        <v>0</v>
      </c>
      <c r="T168" s="205">
        <f t="shared" si="23"/>
        <v>0</v>
      </c>
      <c r="U168" s="36"/>
      <c r="V168" s="36"/>
      <c r="W168" s="36"/>
      <c r="X168" s="36"/>
      <c r="Y168" s="36"/>
      <c r="Z168" s="36"/>
      <c r="AA168" s="36"/>
      <c r="AB168" s="36"/>
      <c r="AC168" s="36"/>
      <c r="AD168" s="36"/>
      <c r="AE168" s="36"/>
      <c r="AR168" s="206" t="s">
        <v>274</v>
      </c>
      <c r="AT168" s="206" t="s">
        <v>269</v>
      </c>
      <c r="AU168" s="206" t="s">
        <v>82</v>
      </c>
      <c r="AY168" s="19" t="s">
        <v>267</v>
      </c>
      <c r="BE168" s="207">
        <f t="shared" si="24"/>
        <v>0</v>
      </c>
      <c r="BF168" s="207">
        <f t="shared" si="25"/>
        <v>0</v>
      </c>
      <c r="BG168" s="207">
        <f t="shared" si="26"/>
        <v>0</v>
      </c>
      <c r="BH168" s="207">
        <f t="shared" si="27"/>
        <v>0</v>
      </c>
      <c r="BI168" s="207">
        <f t="shared" si="28"/>
        <v>0</v>
      </c>
      <c r="BJ168" s="19" t="s">
        <v>80</v>
      </c>
      <c r="BK168" s="207">
        <f t="shared" si="29"/>
        <v>0</v>
      </c>
      <c r="BL168" s="19" t="s">
        <v>274</v>
      </c>
      <c r="BM168" s="206" t="s">
        <v>1548</v>
      </c>
    </row>
    <row r="169" spans="1:65" s="2" customFormat="1" ht="16.5" customHeight="1" x14ac:dyDescent="0.2">
      <c r="A169" s="36"/>
      <c r="B169" s="37"/>
      <c r="C169" s="195" t="s">
        <v>1044</v>
      </c>
      <c r="D169" s="195" t="s">
        <v>269</v>
      </c>
      <c r="E169" s="196" t="s">
        <v>2744</v>
      </c>
      <c r="F169" s="197" t="s">
        <v>2745</v>
      </c>
      <c r="G169" s="198" t="s">
        <v>545</v>
      </c>
      <c r="H169" s="199">
        <v>1</v>
      </c>
      <c r="I169" s="200"/>
      <c r="J169" s="201">
        <f t="shared" si="20"/>
        <v>0</v>
      </c>
      <c r="K169" s="197" t="s">
        <v>21</v>
      </c>
      <c r="L169" s="41"/>
      <c r="M169" s="265" t="s">
        <v>21</v>
      </c>
      <c r="N169" s="266" t="s">
        <v>44</v>
      </c>
      <c r="O169" s="267"/>
      <c r="P169" s="268">
        <f t="shared" si="21"/>
        <v>0</v>
      </c>
      <c r="Q169" s="268">
        <v>0</v>
      </c>
      <c r="R169" s="268">
        <f t="shared" si="22"/>
        <v>0</v>
      </c>
      <c r="S169" s="268">
        <v>0</v>
      </c>
      <c r="T169" s="269">
        <f t="shared" si="23"/>
        <v>0</v>
      </c>
      <c r="U169" s="36"/>
      <c r="V169" s="36"/>
      <c r="W169" s="36"/>
      <c r="X169" s="36"/>
      <c r="Y169" s="36"/>
      <c r="Z169" s="36"/>
      <c r="AA169" s="36"/>
      <c r="AB169" s="36"/>
      <c r="AC169" s="36"/>
      <c r="AD169" s="36"/>
      <c r="AE169" s="36"/>
      <c r="AR169" s="206" t="s">
        <v>274</v>
      </c>
      <c r="AT169" s="206" t="s">
        <v>269</v>
      </c>
      <c r="AU169" s="206" t="s">
        <v>82</v>
      </c>
      <c r="AY169" s="19" t="s">
        <v>267</v>
      </c>
      <c r="BE169" s="207">
        <f t="shared" si="24"/>
        <v>0</v>
      </c>
      <c r="BF169" s="207">
        <f t="shared" si="25"/>
        <v>0</v>
      </c>
      <c r="BG169" s="207">
        <f t="shared" si="26"/>
        <v>0</v>
      </c>
      <c r="BH169" s="207">
        <f t="shared" si="27"/>
        <v>0</v>
      </c>
      <c r="BI169" s="207">
        <f t="shared" si="28"/>
        <v>0</v>
      </c>
      <c r="BJ169" s="19" t="s">
        <v>80</v>
      </c>
      <c r="BK169" s="207">
        <f t="shared" si="29"/>
        <v>0</v>
      </c>
      <c r="BL169" s="19" t="s">
        <v>274</v>
      </c>
      <c r="BM169" s="206" t="s">
        <v>1558</v>
      </c>
    </row>
    <row r="170" spans="1:65" s="2" customFormat="1" ht="6.95" customHeight="1" x14ac:dyDescent="0.2">
      <c r="A170" s="36"/>
      <c r="B170" s="49"/>
      <c r="C170" s="50"/>
      <c r="D170" s="50"/>
      <c r="E170" s="50"/>
      <c r="F170" s="50"/>
      <c r="G170" s="50"/>
      <c r="H170" s="50"/>
      <c r="I170" s="145"/>
      <c r="J170" s="50"/>
      <c r="K170" s="50"/>
      <c r="L170" s="41"/>
      <c r="M170" s="36"/>
      <c r="O170" s="36"/>
      <c r="P170" s="36"/>
      <c r="Q170" s="36"/>
      <c r="R170" s="36"/>
      <c r="S170" s="36"/>
      <c r="T170" s="36"/>
      <c r="U170" s="36"/>
      <c r="V170" s="36"/>
      <c r="W170" s="36"/>
      <c r="X170" s="36"/>
      <c r="Y170" s="36"/>
      <c r="Z170" s="36"/>
      <c r="AA170" s="36"/>
      <c r="AB170" s="36"/>
      <c r="AC170" s="36"/>
      <c r="AD170" s="36"/>
      <c r="AE170" s="36"/>
    </row>
  </sheetData>
  <sheetProtection algorithmName="SHA-512" hashValue="+IizMsYKEvjPV0/b+toLzXGZjNql9qCIl15sRNuquRV4HJK1dn1JIoHQlEYHO3Y5QyCuAYIruGOryJDP9WHwVg==" saltValue="MxZCNI2PJtKYNkseYZMB/Q==" spinCount="100000" sheet="1" objects="1" scenarios="1" formatColumns="0" formatRows="0" autoFilter="0"/>
  <autoFilter ref="C86:K169" xr:uid="{00000000-0009-0000-0000-000002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42"/>
  <sheetViews>
    <sheetView showGridLines="0" workbookViewId="0"/>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387"/>
      <c r="M2" s="387"/>
      <c r="N2" s="387"/>
      <c r="O2" s="387"/>
      <c r="P2" s="387"/>
      <c r="Q2" s="387"/>
      <c r="R2" s="387"/>
      <c r="S2" s="387"/>
      <c r="T2" s="387"/>
      <c r="U2" s="387"/>
      <c r="V2" s="387"/>
      <c r="AT2" s="19" t="s">
        <v>93</v>
      </c>
    </row>
    <row r="3" spans="1:46" s="1" customFormat="1" ht="6.95" customHeight="1" x14ac:dyDescent="0.2">
      <c r="B3" s="112"/>
      <c r="C3" s="113"/>
      <c r="D3" s="113"/>
      <c r="E3" s="113"/>
      <c r="F3" s="113"/>
      <c r="G3" s="113"/>
      <c r="H3" s="113"/>
      <c r="I3" s="114"/>
      <c r="J3" s="113"/>
      <c r="K3" s="113"/>
      <c r="L3" s="22"/>
      <c r="AT3" s="19" t="s">
        <v>82</v>
      </c>
    </row>
    <row r="4" spans="1:46" s="1" customFormat="1" ht="24.95" customHeight="1" x14ac:dyDescent="0.2">
      <c r="B4" s="22"/>
      <c r="D4" s="115" t="s">
        <v>146</v>
      </c>
      <c r="I4" s="110"/>
      <c r="L4" s="22"/>
      <c r="M4" s="116" t="s">
        <v>10</v>
      </c>
      <c r="AT4" s="19" t="s">
        <v>4</v>
      </c>
    </row>
    <row r="5" spans="1:46" s="1" customFormat="1" ht="6.95"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5" t="str">
        <f>'Rekapitulace stavby'!K6</f>
        <v>Sportovní hala při ZŠ Rychnovská 139, Praha 18</v>
      </c>
      <c r="F7" s="416"/>
      <c r="G7" s="416"/>
      <c r="H7" s="416"/>
      <c r="I7" s="110"/>
      <c r="L7" s="22"/>
    </row>
    <row r="8" spans="1:46" s="1" customFormat="1" ht="12" customHeight="1" x14ac:dyDescent="0.2">
      <c r="B8" s="22"/>
      <c r="D8" s="117" t="s">
        <v>159</v>
      </c>
      <c r="I8" s="110"/>
      <c r="L8" s="22"/>
    </row>
    <row r="9" spans="1:46" s="2" customFormat="1" ht="16.5" customHeight="1" x14ac:dyDescent="0.2">
      <c r="A9" s="36"/>
      <c r="B9" s="41"/>
      <c r="C9" s="36"/>
      <c r="D9" s="36"/>
      <c r="E9" s="415" t="s">
        <v>163</v>
      </c>
      <c r="F9" s="417"/>
      <c r="G9" s="417"/>
      <c r="H9" s="417"/>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8" t="s">
        <v>2746</v>
      </c>
      <c r="F11" s="417"/>
      <c r="G11" s="417"/>
      <c r="H11" s="417"/>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5"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19" t="str">
        <f>'Rekapitulace stavby'!E14</f>
        <v>Vyplň údaj</v>
      </c>
      <c r="F20" s="420"/>
      <c r="G20" s="420"/>
      <c r="H20" s="420"/>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5"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5"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1" t="s">
        <v>21</v>
      </c>
      <c r="F29" s="421"/>
      <c r="G29" s="421"/>
      <c r="H29" s="421"/>
      <c r="I29" s="124"/>
      <c r="J29" s="122"/>
      <c r="K29" s="122"/>
      <c r="L29" s="125"/>
      <c r="S29" s="122"/>
      <c r="T29" s="122"/>
      <c r="U29" s="122"/>
      <c r="V29" s="122"/>
      <c r="W29" s="122"/>
      <c r="X29" s="122"/>
      <c r="Y29" s="122"/>
      <c r="Z29" s="122"/>
      <c r="AA29" s="122"/>
      <c r="AB29" s="122"/>
      <c r="AC29" s="122"/>
      <c r="AD29" s="122"/>
      <c r="AE29" s="122"/>
    </row>
    <row r="30" spans="1:31" s="2" customFormat="1" ht="6.95"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ROUND(J89, 2)</f>
        <v>0</v>
      </c>
      <c r="K32" s="36"/>
      <c r="L32" s="119"/>
      <c r="S32" s="36"/>
      <c r="T32" s="36"/>
      <c r="U32" s="36"/>
      <c r="V32" s="36"/>
      <c r="W32" s="36"/>
      <c r="X32" s="36"/>
      <c r="Y32" s="36"/>
      <c r="Z32" s="36"/>
      <c r="AA32" s="36"/>
      <c r="AB32" s="36"/>
      <c r="AC32" s="36"/>
      <c r="AD32" s="36"/>
      <c r="AE32" s="36"/>
    </row>
    <row r="33" spans="1:31" s="2" customFormat="1" ht="6.95"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x14ac:dyDescent="0.2">
      <c r="A35" s="36"/>
      <c r="B35" s="41"/>
      <c r="C35" s="36"/>
      <c r="D35" s="132" t="s">
        <v>43</v>
      </c>
      <c r="E35" s="117" t="s">
        <v>44</v>
      </c>
      <c r="F35" s="133">
        <f>ROUND((SUM(BE89:BE141)),  2)</f>
        <v>0</v>
      </c>
      <c r="G35" s="36"/>
      <c r="H35" s="36"/>
      <c r="I35" s="134">
        <v>0.21</v>
      </c>
      <c r="J35" s="133">
        <f>ROUND(((SUM(BE89:BE141))*I35),  2)</f>
        <v>0</v>
      </c>
      <c r="K35" s="36"/>
      <c r="L35" s="119"/>
      <c r="S35" s="36"/>
      <c r="T35" s="36"/>
      <c r="U35" s="36"/>
      <c r="V35" s="36"/>
      <c r="W35" s="36"/>
      <c r="X35" s="36"/>
      <c r="Y35" s="36"/>
      <c r="Z35" s="36"/>
      <c r="AA35" s="36"/>
      <c r="AB35" s="36"/>
      <c r="AC35" s="36"/>
      <c r="AD35" s="36"/>
      <c r="AE35" s="36"/>
    </row>
    <row r="36" spans="1:31" s="2" customFormat="1" ht="14.45" customHeight="1" x14ac:dyDescent="0.2">
      <c r="A36" s="36"/>
      <c r="B36" s="41"/>
      <c r="C36" s="36"/>
      <c r="D36" s="36"/>
      <c r="E36" s="117" t="s">
        <v>45</v>
      </c>
      <c r="F36" s="133">
        <f>ROUND((SUM(BF89:BF141)),  2)</f>
        <v>0</v>
      </c>
      <c r="G36" s="36"/>
      <c r="H36" s="36"/>
      <c r="I36" s="134">
        <v>0.15</v>
      </c>
      <c r="J36" s="133">
        <f>ROUND(((SUM(BF89:BF141))*I36),  2)</f>
        <v>0</v>
      </c>
      <c r="K36" s="36"/>
      <c r="L36" s="119"/>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7" t="s">
        <v>46</v>
      </c>
      <c r="F37" s="133">
        <f>ROUND((SUM(BG89:BG141)),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7" t="s">
        <v>47</v>
      </c>
      <c r="F38" s="133">
        <f>ROUND((SUM(BH89:BH141)),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7" t="s">
        <v>48</v>
      </c>
      <c r="F39" s="133">
        <f>ROUND((SUM(BI89:BI141)),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3" t="str">
        <f>E7</f>
        <v>Sportovní hala při ZŠ Rychnovská 139, Praha 18</v>
      </c>
      <c r="F50" s="414"/>
      <c r="G50" s="414"/>
      <c r="H50" s="414"/>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3" t="s">
        <v>163</v>
      </c>
      <c r="F52" s="412"/>
      <c r="G52" s="412"/>
      <c r="H52" s="412"/>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408" t="str">
        <f>E11</f>
        <v>D.1.4.b - Vzduchotechnika</v>
      </c>
      <c r="F54" s="412"/>
      <c r="G54" s="412"/>
      <c r="H54" s="412"/>
      <c r="I54" s="118"/>
      <c r="J54" s="38"/>
      <c r="K54" s="38"/>
      <c r="L54" s="119"/>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2"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x14ac:dyDescent="0.2">
      <c r="A63" s="36"/>
      <c r="B63" s="37"/>
      <c r="C63" s="153" t="s">
        <v>71</v>
      </c>
      <c r="D63" s="38"/>
      <c r="E63" s="38"/>
      <c r="F63" s="38"/>
      <c r="G63" s="38"/>
      <c r="H63" s="38"/>
      <c r="I63" s="118"/>
      <c r="J63" s="79">
        <f>J89</f>
        <v>0</v>
      </c>
      <c r="K63" s="38"/>
      <c r="L63" s="119"/>
      <c r="S63" s="36"/>
      <c r="T63" s="36"/>
      <c r="U63" s="36"/>
      <c r="V63" s="36"/>
      <c r="W63" s="36"/>
      <c r="X63" s="36"/>
      <c r="Y63" s="36"/>
      <c r="Z63" s="36"/>
      <c r="AA63" s="36"/>
      <c r="AB63" s="36"/>
      <c r="AC63" s="36"/>
      <c r="AD63" s="36"/>
      <c r="AE63" s="36"/>
      <c r="AU63" s="19" t="s">
        <v>214</v>
      </c>
    </row>
    <row r="64" spans="1:47" s="9" customFormat="1" ht="24.95" customHeight="1" x14ac:dyDescent="0.2">
      <c r="B64" s="154"/>
      <c r="C64" s="155"/>
      <c r="D64" s="156" t="s">
        <v>2747</v>
      </c>
      <c r="E64" s="157"/>
      <c r="F64" s="157"/>
      <c r="G64" s="157"/>
      <c r="H64" s="157"/>
      <c r="I64" s="158"/>
      <c r="J64" s="159">
        <f>J90</f>
        <v>0</v>
      </c>
      <c r="K64" s="155"/>
      <c r="L64" s="160"/>
    </row>
    <row r="65" spans="1:31" s="9" customFormat="1" ht="24.95" customHeight="1" x14ac:dyDescent="0.2">
      <c r="B65" s="154"/>
      <c r="C65" s="155"/>
      <c r="D65" s="156" t="s">
        <v>2748</v>
      </c>
      <c r="E65" s="157"/>
      <c r="F65" s="157"/>
      <c r="G65" s="157"/>
      <c r="H65" s="157"/>
      <c r="I65" s="158"/>
      <c r="J65" s="159">
        <f>J109</f>
        <v>0</v>
      </c>
      <c r="K65" s="155"/>
      <c r="L65" s="160"/>
    </row>
    <row r="66" spans="1:31" s="9" customFormat="1" ht="24.95" customHeight="1" x14ac:dyDescent="0.2">
      <c r="B66" s="154"/>
      <c r="C66" s="155"/>
      <c r="D66" s="156" t="s">
        <v>2749</v>
      </c>
      <c r="E66" s="157"/>
      <c r="F66" s="157"/>
      <c r="G66" s="157"/>
      <c r="H66" s="157"/>
      <c r="I66" s="158"/>
      <c r="J66" s="159">
        <f>J128</f>
        <v>0</v>
      </c>
      <c r="K66" s="155"/>
      <c r="L66" s="160"/>
    </row>
    <row r="67" spans="1:31" s="9" customFormat="1" ht="24.95" customHeight="1" x14ac:dyDescent="0.2">
      <c r="B67" s="154"/>
      <c r="C67" s="155"/>
      <c r="D67" s="156" t="s">
        <v>2750</v>
      </c>
      <c r="E67" s="157"/>
      <c r="F67" s="157"/>
      <c r="G67" s="157"/>
      <c r="H67" s="157"/>
      <c r="I67" s="158"/>
      <c r="J67" s="159">
        <f>J138</f>
        <v>0</v>
      </c>
      <c r="K67" s="155"/>
      <c r="L67" s="160"/>
    </row>
    <row r="68" spans="1:31" s="2" customFormat="1" ht="21.75" customHeight="1" x14ac:dyDescent="0.2">
      <c r="A68" s="36"/>
      <c r="B68" s="37"/>
      <c r="C68" s="38"/>
      <c r="D68" s="38"/>
      <c r="E68" s="38"/>
      <c r="F68" s="38"/>
      <c r="G68" s="38"/>
      <c r="H68" s="38"/>
      <c r="I68" s="118"/>
      <c r="J68" s="38"/>
      <c r="K68" s="38"/>
      <c r="L68" s="119"/>
      <c r="S68" s="36"/>
      <c r="T68" s="36"/>
      <c r="U68" s="36"/>
      <c r="V68" s="36"/>
      <c r="W68" s="36"/>
      <c r="X68" s="36"/>
      <c r="Y68" s="36"/>
      <c r="Z68" s="36"/>
      <c r="AA68" s="36"/>
      <c r="AB68" s="36"/>
      <c r="AC68" s="36"/>
      <c r="AD68" s="36"/>
      <c r="AE68" s="36"/>
    </row>
    <row r="69" spans="1:31" s="2" customFormat="1" ht="6.95" customHeight="1" x14ac:dyDescent="0.2">
      <c r="A69" s="36"/>
      <c r="B69" s="49"/>
      <c r="C69" s="50"/>
      <c r="D69" s="50"/>
      <c r="E69" s="50"/>
      <c r="F69" s="50"/>
      <c r="G69" s="50"/>
      <c r="H69" s="50"/>
      <c r="I69" s="145"/>
      <c r="J69" s="50"/>
      <c r="K69" s="50"/>
      <c r="L69" s="119"/>
      <c r="S69" s="36"/>
      <c r="T69" s="36"/>
      <c r="U69" s="36"/>
      <c r="V69" s="36"/>
      <c r="W69" s="36"/>
      <c r="X69" s="36"/>
      <c r="Y69" s="36"/>
      <c r="Z69" s="36"/>
      <c r="AA69" s="36"/>
      <c r="AB69" s="36"/>
      <c r="AC69" s="36"/>
      <c r="AD69" s="36"/>
      <c r="AE69" s="36"/>
    </row>
    <row r="73" spans="1:31" s="2" customFormat="1" ht="6.95" customHeight="1" x14ac:dyDescent="0.2">
      <c r="A73" s="36"/>
      <c r="B73" s="51"/>
      <c r="C73" s="52"/>
      <c r="D73" s="52"/>
      <c r="E73" s="52"/>
      <c r="F73" s="52"/>
      <c r="G73" s="52"/>
      <c r="H73" s="52"/>
      <c r="I73" s="148"/>
      <c r="J73" s="52"/>
      <c r="K73" s="52"/>
      <c r="L73" s="119"/>
      <c r="S73" s="36"/>
      <c r="T73" s="36"/>
      <c r="U73" s="36"/>
      <c r="V73" s="36"/>
      <c r="W73" s="36"/>
      <c r="X73" s="36"/>
      <c r="Y73" s="36"/>
      <c r="Z73" s="36"/>
      <c r="AA73" s="36"/>
      <c r="AB73" s="36"/>
      <c r="AC73" s="36"/>
      <c r="AD73" s="36"/>
      <c r="AE73" s="36"/>
    </row>
    <row r="74" spans="1:31" s="2" customFormat="1" ht="24.95" customHeight="1" x14ac:dyDescent="0.2">
      <c r="A74" s="36"/>
      <c r="B74" s="37"/>
      <c r="C74" s="25" t="s">
        <v>252</v>
      </c>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ht="6.95" customHeight="1" x14ac:dyDescent="0.2">
      <c r="A75" s="36"/>
      <c r="B75" s="37"/>
      <c r="C75" s="38"/>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12" customHeight="1" x14ac:dyDescent="0.2">
      <c r="A76" s="36"/>
      <c r="B76" s="37"/>
      <c r="C76" s="31" t="s">
        <v>16</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6.5" customHeight="1" x14ac:dyDescent="0.2">
      <c r="A77" s="36"/>
      <c r="B77" s="37"/>
      <c r="C77" s="38"/>
      <c r="D77" s="38"/>
      <c r="E77" s="413" t="str">
        <f>E7</f>
        <v>Sportovní hala při ZŠ Rychnovská 139, Praha 18</v>
      </c>
      <c r="F77" s="414"/>
      <c r="G77" s="414"/>
      <c r="H77" s="414"/>
      <c r="I77" s="118"/>
      <c r="J77" s="38"/>
      <c r="K77" s="38"/>
      <c r="L77" s="119"/>
      <c r="S77" s="36"/>
      <c r="T77" s="36"/>
      <c r="U77" s="36"/>
      <c r="V77" s="36"/>
      <c r="W77" s="36"/>
      <c r="X77" s="36"/>
      <c r="Y77" s="36"/>
      <c r="Z77" s="36"/>
      <c r="AA77" s="36"/>
      <c r="AB77" s="36"/>
      <c r="AC77" s="36"/>
      <c r="AD77" s="36"/>
      <c r="AE77" s="36"/>
    </row>
    <row r="78" spans="1:31" s="1" customFormat="1" ht="12" customHeight="1" x14ac:dyDescent="0.2">
      <c r="B78" s="23"/>
      <c r="C78" s="31" t="s">
        <v>159</v>
      </c>
      <c r="D78" s="24"/>
      <c r="E78" s="24"/>
      <c r="F78" s="24"/>
      <c r="G78" s="24"/>
      <c r="H78" s="24"/>
      <c r="I78" s="110"/>
      <c r="J78" s="24"/>
      <c r="K78" s="24"/>
      <c r="L78" s="22"/>
    </row>
    <row r="79" spans="1:31" s="2" customFormat="1" ht="16.5" customHeight="1" x14ac:dyDescent="0.2">
      <c r="A79" s="36"/>
      <c r="B79" s="37"/>
      <c r="C79" s="38"/>
      <c r="D79" s="38"/>
      <c r="E79" s="413" t="s">
        <v>163</v>
      </c>
      <c r="F79" s="412"/>
      <c r="G79" s="412"/>
      <c r="H79" s="412"/>
      <c r="I79" s="118"/>
      <c r="J79" s="38"/>
      <c r="K79" s="38"/>
      <c r="L79" s="119"/>
      <c r="S79" s="36"/>
      <c r="T79" s="36"/>
      <c r="U79" s="36"/>
      <c r="V79" s="36"/>
      <c r="W79" s="36"/>
      <c r="X79" s="36"/>
      <c r="Y79" s="36"/>
      <c r="Z79" s="36"/>
      <c r="AA79" s="36"/>
      <c r="AB79" s="36"/>
      <c r="AC79" s="36"/>
      <c r="AD79" s="36"/>
      <c r="AE79" s="36"/>
    </row>
    <row r="80" spans="1:31" s="2" customFormat="1" ht="12" customHeight="1" x14ac:dyDescent="0.2">
      <c r="A80" s="36"/>
      <c r="B80" s="37"/>
      <c r="C80" s="31" t="s">
        <v>167</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16.5" customHeight="1" x14ac:dyDescent="0.2">
      <c r="A81" s="36"/>
      <c r="B81" s="37"/>
      <c r="C81" s="38"/>
      <c r="D81" s="38"/>
      <c r="E81" s="408" t="str">
        <f>E11</f>
        <v>D.1.4.b - Vzduchotechnika</v>
      </c>
      <c r="F81" s="412"/>
      <c r="G81" s="412"/>
      <c r="H81" s="412"/>
      <c r="I81" s="118"/>
      <c r="J81" s="38"/>
      <c r="K81" s="38"/>
      <c r="L81" s="119"/>
      <c r="S81" s="36"/>
      <c r="T81" s="36"/>
      <c r="U81" s="36"/>
      <c r="V81" s="36"/>
      <c r="W81" s="36"/>
      <c r="X81" s="36"/>
      <c r="Y81" s="36"/>
      <c r="Z81" s="36"/>
      <c r="AA81" s="36"/>
      <c r="AB81" s="36"/>
      <c r="AC81" s="36"/>
      <c r="AD81" s="36"/>
      <c r="AE81" s="36"/>
    </row>
    <row r="82" spans="1:65" s="2" customFormat="1" ht="6.95" customHeight="1" x14ac:dyDescent="0.2">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2" customHeight="1" x14ac:dyDescent="0.2">
      <c r="A83" s="36"/>
      <c r="B83" s="37"/>
      <c r="C83" s="31" t="s">
        <v>22</v>
      </c>
      <c r="D83" s="38"/>
      <c r="E83" s="38"/>
      <c r="F83" s="29" t="str">
        <f>F14</f>
        <v xml:space="preserve"> </v>
      </c>
      <c r="G83" s="38"/>
      <c r="H83" s="38"/>
      <c r="I83" s="120" t="s">
        <v>24</v>
      </c>
      <c r="J83" s="61" t="str">
        <f>IF(J14="","",J14)</f>
        <v>17. 4. 2020</v>
      </c>
      <c r="K83" s="38"/>
      <c r="L83" s="119"/>
      <c r="S83" s="36"/>
      <c r="T83" s="36"/>
      <c r="U83" s="36"/>
      <c r="V83" s="36"/>
      <c r="W83" s="36"/>
      <c r="X83" s="36"/>
      <c r="Y83" s="36"/>
      <c r="Z83" s="36"/>
      <c r="AA83" s="36"/>
      <c r="AB83" s="36"/>
      <c r="AC83" s="36"/>
      <c r="AD83" s="36"/>
      <c r="AE83" s="36"/>
    </row>
    <row r="84" spans="1:65" s="2" customFormat="1" ht="6.95" customHeight="1" x14ac:dyDescent="0.2">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5.2" customHeight="1" x14ac:dyDescent="0.2">
      <c r="A85" s="36"/>
      <c r="B85" s="37"/>
      <c r="C85" s="31" t="s">
        <v>26</v>
      </c>
      <c r="D85" s="38"/>
      <c r="E85" s="38"/>
      <c r="F85" s="29" t="str">
        <f>E17</f>
        <v>Městská část Praha 18</v>
      </c>
      <c r="G85" s="38"/>
      <c r="H85" s="38"/>
      <c r="I85" s="120" t="s">
        <v>32</v>
      </c>
      <c r="J85" s="34" t="str">
        <f>E23</f>
        <v>Arch.Design, s.r.o</v>
      </c>
      <c r="K85" s="38"/>
      <c r="L85" s="119"/>
      <c r="S85" s="36"/>
      <c r="T85" s="36"/>
      <c r="U85" s="36"/>
      <c r="V85" s="36"/>
      <c r="W85" s="36"/>
      <c r="X85" s="36"/>
      <c r="Y85" s="36"/>
      <c r="Z85" s="36"/>
      <c r="AA85" s="36"/>
      <c r="AB85" s="36"/>
      <c r="AC85" s="36"/>
      <c r="AD85" s="36"/>
      <c r="AE85" s="36"/>
    </row>
    <row r="86" spans="1:65" s="2" customFormat="1" ht="15.2" customHeight="1" x14ac:dyDescent="0.2">
      <c r="A86" s="36"/>
      <c r="B86" s="37"/>
      <c r="C86" s="31" t="s">
        <v>30</v>
      </c>
      <c r="D86" s="38"/>
      <c r="E86" s="38"/>
      <c r="F86" s="29" t="str">
        <f>IF(E20="","",E20)</f>
        <v>Vyplň údaj</v>
      </c>
      <c r="G86" s="38"/>
      <c r="H86" s="38"/>
      <c r="I86" s="120" t="s">
        <v>36</v>
      </c>
      <c r="J86" s="34" t="str">
        <f>E26</f>
        <v xml:space="preserve"> </v>
      </c>
      <c r="K86" s="38"/>
      <c r="L86" s="119"/>
      <c r="S86" s="36"/>
      <c r="T86" s="36"/>
      <c r="U86" s="36"/>
      <c r="V86" s="36"/>
      <c r="W86" s="36"/>
      <c r="X86" s="36"/>
      <c r="Y86" s="36"/>
      <c r="Z86" s="36"/>
      <c r="AA86" s="36"/>
      <c r="AB86" s="36"/>
      <c r="AC86" s="36"/>
      <c r="AD86" s="36"/>
      <c r="AE86" s="36"/>
    </row>
    <row r="87" spans="1:65" s="2" customFormat="1" ht="10.35" customHeight="1" x14ac:dyDescent="0.2">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5" s="11" customFormat="1" ht="29.25" customHeight="1" x14ac:dyDescent="0.2">
      <c r="A88" s="167"/>
      <c r="B88" s="168"/>
      <c r="C88" s="169" t="s">
        <v>253</v>
      </c>
      <c r="D88" s="170" t="s">
        <v>58</v>
      </c>
      <c r="E88" s="170" t="s">
        <v>54</v>
      </c>
      <c r="F88" s="170" t="s">
        <v>55</v>
      </c>
      <c r="G88" s="170" t="s">
        <v>254</v>
      </c>
      <c r="H88" s="170" t="s">
        <v>255</v>
      </c>
      <c r="I88" s="171" t="s">
        <v>256</v>
      </c>
      <c r="J88" s="170" t="s">
        <v>213</v>
      </c>
      <c r="K88" s="172" t="s">
        <v>257</v>
      </c>
      <c r="L88" s="173"/>
      <c r="M88" s="70" t="s">
        <v>21</v>
      </c>
      <c r="N88" s="71" t="s">
        <v>43</v>
      </c>
      <c r="O88" s="71" t="s">
        <v>258</v>
      </c>
      <c r="P88" s="71" t="s">
        <v>259</v>
      </c>
      <c r="Q88" s="71" t="s">
        <v>260</v>
      </c>
      <c r="R88" s="71" t="s">
        <v>261</v>
      </c>
      <c r="S88" s="71" t="s">
        <v>262</v>
      </c>
      <c r="T88" s="72" t="s">
        <v>263</v>
      </c>
      <c r="U88" s="167"/>
      <c r="V88" s="167"/>
      <c r="W88" s="167"/>
      <c r="X88" s="167"/>
      <c r="Y88" s="167"/>
      <c r="Z88" s="167"/>
      <c r="AA88" s="167"/>
      <c r="AB88" s="167"/>
      <c r="AC88" s="167"/>
      <c r="AD88" s="167"/>
      <c r="AE88" s="167"/>
    </row>
    <row r="89" spans="1:65" s="2" customFormat="1" ht="22.9" customHeight="1" x14ac:dyDescent="0.25">
      <c r="A89" s="36"/>
      <c r="B89" s="37"/>
      <c r="C89" s="77" t="s">
        <v>264</v>
      </c>
      <c r="D89" s="38"/>
      <c r="E89" s="38"/>
      <c r="F89" s="38"/>
      <c r="G89" s="38"/>
      <c r="H89" s="38"/>
      <c r="I89" s="118"/>
      <c r="J89" s="174">
        <f>BK89</f>
        <v>0</v>
      </c>
      <c r="K89" s="38"/>
      <c r="L89" s="41"/>
      <c r="M89" s="73"/>
      <c r="N89" s="175"/>
      <c r="O89" s="74"/>
      <c r="P89" s="176">
        <f>P90+P109+P128+P138</f>
        <v>0</v>
      </c>
      <c r="Q89" s="74"/>
      <c r="R89" s="176">
        <f>R90+R109+R128+R138</f>
        <v>0</v>
      </c>
      <c r="S89" s="74"/>
      <c r="T89" s="177">
        <f>T90+T109+T128+T138</f>
        <v>0</v>
      </c>
      <c r="U89" s="36"/>
      <c r="V89" s="36"/>
      <c r="W89" s="36"/>
      <c r="X89" s="36"/>
      <c r="Y89" s="36"/>
      <c r="Z89" s="36"/>
      <c r="AA89" s="36"/>
      <c r="AB89" s="36"/>
      <c r="AC89" s="36"/>
      <c r="AD89" s="36"/>
      <c r="AE89" s="36"/>
      <c r="AT89" s="19" t="s">
        <v>72</v>
      </c>
      <c r="AU89" s="19" t="s">
        <v>214</v>
      </c>
      <c r="BK89" s="178">
        <f>BK90+BK109+BK128+BK138</f>
        <v>0</v>
      </c>
    </row>
    <row r="90" spans="1:65" s="12" customFormat="1" ht="25.9" customHeight="1" x14ac:dyDescent="0.2">
      <c r="B90" s="179"/>
      <c r="C90" s="180"/>
      <c r="D90" s="181" t="s">
        <v>72</v>
      </c>
      <c r="E90" s="182" t="s">
        <v>80</v>
      </c>
      <c r="F90" s="182" t="s">
        <v>2751</v>
      </c>
      <c r="G90" s="180"/>
      <c r="H90" s="180"/>
      <c r="I90" s="183"/>
      <c r="J90" s="184">
        <f>BK90</f>
        <v>0</v>
      </c>
      <c r="K90" s="180"/>
      <c r="L90" s="185"/>
      <c r="M90" s="186"/>
      <c r="N90" s="187"/>
      <c r="O90" s="187"/>
      <c r="P90" s="188">
        <f>SUM(P91:P108)</f>
        <v>0</v>
      </c>
      <c r="Q90" s="187"/>
      <c r="R90" s="188">
        <f>SUM(R91:R108)</f>
        <v>0</v>
      </c>
      <c r="S90" s="187"/>
      <c r="T90" s="189">
        <f>SUM(T91:T108)</f>
        <v>0</v>
      </c>
      <c r="AR90" s="190" t="s">
        <v>80</v>
      </c>
      <c r="AT90" s="191" t="s">
        <v>72</v>
      </c>
      <c r="AU90" s="191" t="s">
        <v>73</v>
      </c>
      <c r="AY90" s="190" t="s">
        <v>267</v>
      </c>
      <c r="BK90" s="192">
        <f>SUM(BK91:BK108)</f>
        <v>0</v>
      </c>
    </row>
    <row r="91" spans="1:65" s="2" customFormat="1" ht="78" customHeight="1" x14ac:dyDescent="0.2">
      <c r="A91" s="36"/>
      <c r="B91" s="37"/>
      <c r="C91" s="195" t="s">
        <v>80</v>
      </c>
      <c r="D91" s="195" t="s">
        <v>269</v>
      </c>
      <c r="E91" s="196" t="s">
        <v>2752</v>
      </c>
      <c r="F91" s="197" t="s">
        <v>2753</v>
      </c>
      <c r="G91" s="198" t="s">
        <v>2484</v>
      </c>
      <c r="H91" s="199">
        <v>1</v>
      </c>
      <c r="I91" s="200"/>
      <c r="J91" s="201">
        <f t="shared" ref="J91:J108" si="0">ROUND(I91*H91,2)</f>
        <v>0</v>
      </c>
      <c r="K91" s="197" t="s">
        <v>21</v>
      </c>
      <c r="L91" s="41"/>
      <c r="M91" s="202" t="s">
        <v>21</v>
      </c>
      <c r="N91" s="203" t="s">
        <v>44</v>
      </c>
      <c r="O91" s="66"/>
      <c r="P91" s="204">
        <f t="shared" ref="P91:P108" si="1">O91*H91</f>
        <v>0</v>
      </c>
      <c r="Q91" s="204">
        <v>0</v>
      </c>
      <c r="R91" s="204">
        <f t="shared" ref="R91:R108" si="2">Q91*H91</f>
        <v>0</v>
      </c>
      <c r="S91" s="204">
        <v>0</v>
      </c>
      <c r="T91" s="205">
        <f t="shared" ref="T91:T108" si="3">S91*H91</f>
        <v>0</v>
      </c>
      <c r="U91" s="36"/>
      <c r="V91" s="36"/>
      <c r="W91" s="36"/>
      <c r="X91" s="36"/>
      <c r="Y91" s="36"/>
      <c r="Z91" s="36"/>
      <c r="AA91" s="36"/>
      <c r="AB91" s="36"/>
      <c r="AC91" s="36"/>
      <c r="AD91" s="36"/>
      <c r="AE91" s="36"/>
      <c r="AR91" s="206" t="s">
        <v>274</v>
      </c>
      <c r="AT91" s="206" t="s">
        <v>269</v>
      </c>
      <c r="AU91" s="206" t="s">
        <v>80</v>
      </c>
      <c r="AY91" s="19" t="s">
        <v>267</v>
      </c>
      <c r="BE91" s="207">
        <f t="shared" ref="BE91:BE108" si="4">IF(N91="základní",J91,0)</f>
        <v>0</v>
      </c>
      <c r="BF91" s="207">
        <f t="shared" ref="BF91:BF108" si="5">IF(N91="snížená",J91,0)</f>
        <v>0</v>
      </c>
      <c r="BG91" s="207">
        <f t="shared" ref="BG91:BG108" si="6">IF(N91="zákl. přenesená",J91,0)</f>
        <v>0</v>
      </c>
      <c r="BH91" s="207">
        <f t="shared" ref="BH91:BH108" si="7">IF(N91="sníž. přenesená",J91,0)</f>
        <v>0</v>
      </c>
      <c r="BI91" s="207">
        <f t="shared" ref="BI91:BI108" si="8">IF(N91="nulová",J91,0)</f>
        <v>0</v>
      </c>
      <c r="BJ91" s="19" t="s">
        <v>80</v>
      </c>
      <c r="BK91" s="207">
        <f t="shared" ref="BK91:BK108" si="9">ROUND(I91*H91,2)</f>
        <v>0</v>
      </c>
      <c r="BL91" s="19" t="s">
        <v>274</v>
      </c>
      <c r="BM91" s="206" t="s">
        <v>82</v>
      </c>
    </row>
    <row r="92" spans="1:65" s="2" customFormat="1" ht="16.5" customHeight="1" x14ac:dyDescent="0.2">
      <c r="A92" s="36"/>
      <c r="B92" s="37"/>
      <c r="C92" s="195" t="s">
        <v>82</v>
      </c>
      <c r="D92" s="195" t="s">
        <v>269</v>
      </c>
      <c r="E92" s="196" t="s">
        <v>2754</v>
      </c>
      <c r="F92" s="197" t="s">
        <v>2755</v>
      </c>
      <c r="G92" s="198" t="s">
        <v>2484</v>
      </c>
      <c r="H92" s="199">
        <v>1</v>
      </c>
      <c r="I92" s="200"/>
      <c r="J92" s="201">
        <f t="shared" si="0"/>
        <v>0</v>
      </c>
      <c r="K92" s="197" t="s">
        <v>21</v>
      </c>
      <c r="L92" s="41"/>
      <c r="M92" s="202" t="s">
        <v>21</v>
      </c>
      <c r="N92" s="203" t="s">
        <v>44</v>
      </c>
      <c r="O92" s="66"/>
      <c r="P92" s="204">
        <f t="shared" si="1"/>
        <v>0</v>
      </c>
      <c r="Q92" s="204">
        <v>0</v>
      </c>
      <c r="R92" s="204">
        <f t="shared" si="2"/>
        <v>0</v>
      </c>
      <c r="S92" s="204">
        <v>0</v>
      </c>
      <c r="T92" s="205">
        <f t="shared" si="3"/>
        <v>0</v>
      </c>
      <c r="U92" s="36"/>
      <c r="V92" s="36"/>
      <c r="W92" s="36"/>
      <c r="X92" s="36"/>
      <c r="Y92" s="36"/>
      <c r="Z92" s="36"/>
      <c r="AA92" s="36"/>
      <c r="AB92" s="36"/>
      <c r="AC92" s="36"/>
      <c r="AD92" s="36"/>
      <c r="AE92" s="36"/>
      <c r="AR92" s="206" t="s">
        <v>274</v>
      </c>
      <c r="AT92" s="206" t="s">
        <v>269</v>
      </c>
      <c r="AU92" s="206" t="s">
        <v>80</v>
      </c>
      <c r="AY92" s="19" t="s">
        <v>267</v>
      </c>
      <c r="BE92" s="207">
        <f t="shared" si="4"/>
        <v>0</v>
      </c>
      <c r="BF92" s="207">
        <f t="shared" si="5"/>
        <v>0</v>
      </c>
      <c r="BG92" s="207">
        <f t="shared" si="6"/>
        <v>0</v>
      </c>
      <c r="BH92" s="207">
        <f t="shared" si="7"/>
        <v>0</v>
      </c>
      <c r="BI92" s="207">
        <f t="shared" si="8"/>
        <v>0</v>
      </c>
      <c r="BJ92" s="19" t="s">
        <v>80</v>
      </c>
      <c r="BK92" s="207">
        <f t="shared" si="9"/>
        <v>0</v>
      </c>
      <c r="BL92" s="19" t="s">
        <v>274</v>
      </c>
      <c r="BM92" s="206" t="s">
        <v>274</v>
      </c>
    </row>
    <row r="93" spans="1:65" s="2" customFormat="1" ht="21.75" customHeight="1" x14ac:dyDescent="0.2">
      <c r="A93" s="36"/>
      <c r="B93" s="37"/>
      <c r="C93" s="195" t="s">
        <v>142</v>
      </c>
      <c r="D93" s="195" t="s">
        <v>269</v>
      </c>
      <c r="E93" s="196" t="s">
        <v>2756</v>
      </c>
      <c r="F93" s="197" t="s">
        <v>2757</v>
      </c>
      <c r="G93" s="198" t="s">
        <v>2484</v>
      </c>
      <c r="H93" s="199">
        <v>1</v>
      </c>
      <c r="I93" s="200"/>
      <c r="J93" s="201">
        <f t="shared" si="0"/>
        <v>0</v>
      </c>
      <c r="K93" s="197" t="s">
        <v>21</v>
      </c>
      <c r="L93" s="41"/>
      <c r="M93" s="202" t="s">
        <v>21</v>
      </c>
      <c r="N93" s="203" t="s">
        <v>44</v>
      </c>
      <c r="O93" s="66"/>
      <c r="P93" s="204">
        <f t="shared" si="1"/>
        <v>0</v>
      </c>
      <c r="Q93" s="204">
        <v>0</v>
      </c>
      <c r="R93" s="204">
        <f t="shared" si="2"/>
        <v>0</v>
      </c>
      <c r="S93" s="204">
        <v>0</v>
      </c>
      <c r="T93" s="205">
        <f t="shared" si="3"/>
        <v>0</v>
      </c>
      <c r="U93" s="36"/>
      <c r="V93" s="36"/>
      <c r="W93" s="36"/>
      <c r="X93" s="36"/>
      <c r="Y93" s="36"/>
      <c r="Z93" s="36"/>
      <c r="AA93" s="36"/>
      <c r="AB93" s="36"/>
      <c r="AC93" s="36"/>
      <c r="AD93" s="36"/>
      <c r="AE93" s="36"/>
      <c r="AR93" s="206" t="s">
        <v>274</v>
      </c>
      <c r="AT93" s="206" t="s">
        <v>269</v>
      </c>
      <c r="AU93" s="206" t="s">
        <v>80</v>
      </c>
      <c r="AY93" s="19" t="s">
        <v>267</v>
      </c>
      <c r="BE93" s="207">
        <f t="shared" si="4"/>
        <v>0</v>
      </c>
      <c r="BF93" s="207">
        <f t="shared" si="5"/>
        <v>0</v>
      </c>
      <c r="BG93" s="207">
        <f t="shared" si="6"/>
        <v>0</v>
      </c>
      <c r="BH93" s="207">
        <f t="shared" si="7"/>
        <v>0</v>
      </c>
      <c r="BI93" s="207">
        <f t="shared" si="8"/>
        <v>0</v>
      </c>
      <c r="BJ93" s="19" t="s">
        <v>80</v>
      </c>
      <c r="BK93" s="207">
        <f t="shared" si="9"/>
        <v>0</v>
      </c>
      <c r="BL93" s="19" t="s">
        <v>274</v>
      </c>
      <c r="BM93" s="206" t="s">
        <v>309</v>
      </c>
    </row>
    <row r="94" spans="1:65" s="2" customFormat="1" ht="16.5" customHeight="1" x14ac:dyDescent="0.2">
      <c r="A94" s="36"/>
      <c r="B94" s="37"/>
      <c r="C94" s="195" t="s">
        <v>274</v>
      </c>
      <c r="D94" s="195" t="s">
        <v>269</v>
      </c>
      <c r="E94" s="196" t="s">
        <v>2758</v>
      </c>
      <c r="F94" s="197" t="s">
        <v>2759</v>
      </c>
      <c r="G94" s="198" t="s">
        <v>1381</v>
      </c>
      <c r="H94" s="199">
        <v>18</v>
      </c>
      <c r="I94" s="200"/>
      <c r="J94" s="201">
        <f t="shared" si="0"/>
        <v>0</v>
      </c>
      <c r="K94" s="197" t="s">
        <v>21</v>
      </c>
      <c r="L94" s="41"/>
      <c r="M94" s="202" t="s">
        <v>21</v>
      </c>
      <c r="N94" s="203" t="s">
        <v>44</v>
      </c>
      <c r="O94" s="66"/>
      <c r="P94" s="204">
        <f t="shared" si="1"/>
        <v>0</v>
      </c>
      <c r="Q94" s="204">
        <v>0</v>
      </c>
      <c r="R94" s="204">
        <f t="shared" si="2"/>
        <v>0</v>
      </c>
      <c r="S94" s="204">
        <v>0</v>
      </c>
      <c r="T94" s="205">
        <f t="shared" si="3"/>
        <v>0</v>
      </c>
      <c r="U94" s="36"/>
      <c r="V94" s="36"/>
      <c r="W94" s="36"/>
      <c r="X94" s="36"/>
      <c r="Y94" s="36"/>
      <c r="Z94" s="36"/>
      <c r="AA94" s="36"/>
      <c r="AB94" s="36"/>
      <c r="AC94" s="36"/>
      <c r="AD94" s="36"/>
      <c r="AE94" s="36"/>
      <c r="AR94" s="206" t="s">
        <v>274</v>
      </c>
      <c r="AT94" s="206" t="s">
        <v>269</v>
      </c>
      <c r="AU94" s="206" t="s">
        <v>80</v>
      </c>
      <c r="AY94" s="19" t="s">
        <v>267</v>
      </c>
      <c r="BE94" s="207">
        <f t="shared" si="4"/>
        <v>0</v>
      </c>
      <c r="BF94" s="207">
        <f t="shared" si="5"/>
        <v>0</v>
      </c>
      <c r="BG94" s="207">
        <f t="shared" si="6"/>
        <v>0</v>
      </c>
      <c r="BH94" s="207">
        <f t="shared" si="7"/>
        <v>0</v>
      </c>
      <c r="BI94" s="207">
        <f t="shared" si="8"/>
        <v>0</v>
      </c>
      <c r="BJ94" s="19" t="s">
        <v>80</v>
      </c>
      <c r="BK94" s="207">
        <f t="shared" si="9"/>
        <v>0</v>
      </c>
      <c r="BL94" s="19" t="s">
        <v>274</v>
      </c>
      <c r="BM94" s="206" t="s">
        <v>356</v>
      </c>
    </row>
    <row r="95" spans="1:65" s="2" customFormat="1" ht="16.5" customHeight="1" x14ac:dyDescent="0.2">
      <c r="A95" s="36"/>
      <c r="B95" s="37"/>
      <c r="C95" s="195" t="s">
        <v>301</v>
      </c>
      <c r="D95" s="195" t="s">
        <v>269</v>
      </c>
      <c r="E95" s="196" t="s">
        <v>2760</v>
      </c>
      <c r="F95" s="197" t="s">
        <v>2761</v>
      </c>
      <c r="G95" s="198" t="s">
        <v>2484</v>
      </c>
      <c r="H95" s="199">
        <v>1</v>
      </c>
      <c r="I95" s="200"/>
      <c r="J95" s="201">
        <f t="shared" si="0"/>
        <v>0</v>
      </c>
      <c r="K95" s="197" t="s">
        <v>21</v>
      </c>
      <c r="L95" s="41"/>
      <c r="M95" s="202" t="s">
        <v>21</v>
      </c>
      <c r="N95" s="203" t="s">
        <v>44</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274</v>
      </c>
      <c r="AT95" s="206" t="s">
        <v>269</v>
      </c>
      <c r="AU95" s="206" t="s">
        <v>80</v>
      </c>
      <c r="AY95" s="19" t="s">
        <v>267</v>
      </c>
      <c r="BE95" s="207">
        <f t="shared" si="4"/>
        <v>0</v>
      </c>
      <c r="BF95" s="207">
        <f t="shared" si="5"/>
        <v>0</v>
      </c>
      <c r="BG95" s="207">
        <f t="shared" si="6"/>
        <v>0</v>
      </c>
      <c r="BH95" s="207">
        <f t="shared" si="7"/>
        <v>0</v>
      </c>
      <c r="BI95" s="207">
        <f t="shared" si="8"/>
        <v>0</v>
      </c>
      <c r="BJ95" s="19" t="s">
        <v>80</v>
      </c>
      <c r="BK95" s="207">
        <f t="shared" si="9"/>
        <v>0</v>
      </c>
      <c r="BL95" s="19" t="s">
        <v>274</v>
      </c>
      <c r="BM95" s="206" t="s">
        <v>371</v>
      </c>
    </row>
    <row r="96" spans="1:65" s="2" customFormat="1" ht="16.5" customHeight="1" x14ac:dyDescent="0.2">
      <c r="A96" s="36"/>
      <c r="B96" s="37"/>
      <c r="C96" s="195" t="s">
        <v>309</v>
      </c>
      <c r="D96" s="195" t="s">
        <v>269</v>
      </c>
      <c r="E96" s="196" t="s">
        <v>2762</v>
      </c>
      <c r="F96" s="197" t="s">
        <v>2763</v>
      </c>
      <c r="G96" s="198" t="s">
        <v>2484</v>
      </c>
      <c r="H96" s="199">
        <v>4</v>
      </c>
      <c r="I96" s="200"/>
      <c r="J96" s="201">
        <f t="shared" si="0"/>
        <v>0</v>
      </c>
      <c r="K96" s="197" t="s">
        <v>21</v>
      </c>
      <c r="L96" s="41"/>
      <c r="M96" s="202" t="s">
        <v>21</v>
      </c>
      <c r="N96" s="203" t="s">
        <v>44</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274</v>
      </c>
      <c r="AT96" s="206" t="s">
        <v>269</v>
      </c>
      <c r="AU96" s="206" t="s">
        <v>80</v>
      </c>
      <c r="AY96" s="19" t="s">
        <v>267</v>
      </c>
      <c r="BE96" s="207">
        <f t="shared" si="4"/>
        <v>0</v>
      </c>
      <c r="BF96" s="207">
        <f t="shared" si="5"/>
        <v>0</v>
      </c>
      <c r="BG96" s="207">
        <f t="shared" si="6"/>
        <v>0</v>
      </c>
      <c r="BH96" s="207">
        <f t="shared" si="7"/>
        <v>0</v>
      </c>
      <c r="BI96" s="207">
        <f t="shared" si="8"/>
        <v>0</v>
      </c>
      <c r="BJ96" s="19" t="s">
        <v>80</v>
      </c>
      <c r="BK96" s="207">
        <f t="shared" si="9"/>
        <v>0</v>
      </c>
      <c r="BL96" s="19" t="s">
        <v>274</v>
      </c>
      <c r="BM96" s="206" t="s">
        <v>386</v>
      </c>
    </row>
    <row r="97" spans="1:65" s="2" customFormat="1" ht="16.5" customHeight="1" x14ac:dyDescent="0.2">
      <c r="A97" s="36"/>
      <c r="B97" s="37"/>
      <c r="C97" s="195" t="s">
        <v>317</v>
      </c>
      <c r="D97" s="195" t="s">
        <v>269</v>
      </c>
      <c r="E97" s="196" t="s">
        <v>1225</v>
      </c>
      <c r="F97" s="197" t="s">
        <v>2764</v>
      </c>
      <c r="G97" s="198" t="s">
        <v>2484</v>
      </c>
      <c r="H97" s="199">
        <v>2</v>
      </c>
      <c r="I97" s="200"/>
      <c r="J97" s="201">
        <f t="shared" si="0"/>
        <v>0</v>
      </c>
      <c r="K97" s="197" t="s">
        <v>21</v>
      </c>
      <c r="L97" s="41"/>
      <c r="M97" s="202" t="s">
        <v>21</v>
      </c>
      <c r="N97" s="203"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274</v>
      </c>
      <c r="AT97" s="206" t="s">
        <v>269</v>
      </c>
      <c r="AU97" s="206" t="s">
        <v>80</v>
      </c>
      <c r="AY97" s="19" t="s">
        <v>267</v>
      </c>
      <c r="BE97" s="207">
        <f t="shared" si="4"/>
        <v>0</v>
      </c>
      <c r="BF97" s="207">
        <f t="shared" si="5"/>
        <v>0</v>
      </c>
      <c r="BG97" s="207">
        <f t="shared" si="6"/>
        <v>0</v>
      </c>
      <c r="BH97" s="207">
        <f t="shared" si="7"/>
        <v>0</v>
      </c>
      <c r="BI97" s="207">
        <f t="shared" si="8"/>
        <v>0</v>
      </c>
      <c r="BJ97" s="19" t="s">
        <v>80</v>
      </c>
      <c r="BK97" s="207">
        <f t="shared" si="9"/>
        <v>0</v>
      </c>
      <c r="BL97" s="19" t="s">
        <v>274</v>
      </c>
      <c r="BM97" s="206" t="s">
        <v>401</v>
      </c>
    </row>
    <row r="98" spans="1:65" s="2" customFormat="1" ht="16.5" customHeight="1" x14ac:dyDescent="0.2">
      <c r="A98" s="36"/>
      <c r="B98" s="37"/>
      <c r="C98" s="195" t="s">
        <v>356</v>
      </c>
      <c r="D98" s="195" t="s">
        <v>269</v>
      </c>
      <c r="E98" s="196" t="s">
        <v>1231</v>
      </c>
      <c r="F98" s="197" t="s">
        <v>2765</v>
      </c>
      <c r="G98" s="198" t="s">
        <v>2484</v>
      </c>
      <c r="H98" s="199">
        <v>2</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80</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441</v>
      </c>
    </row>
    <row r="99" spans="1:65" s="2" customFormat="1" ht="44.25" customHeight="1" x14ac:dyDescent="0.2">
      <c r="A99" s="36"/>
      <c r="B99" s="37"/>
      <c r="C99" s="195" t="s">
        <v>365</v>
      </c>
      <c r="D99" s="195" t="s">
        <v>269</v>
      </c>
      <c r="E99" s="196" t="s">
        <v>1879</v>
      </c>
      <c r="F99" s="197" t="s">
        <v>2766</v>
      </c>
      <c r="G99" s="198" t="s">
        <v>2484</v>
      </c>
      <c r="H99" s="199">
        <v>2</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80</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458</v>
      </c>
    </row>
    <row r="100" spans="1:65" s="2" customFormat="1" ht="16.5" customHeight="1" x14ac:dyDescent="0.2">
      <c r="A100" s="36"/>
      <c r="B100" s="37"/>
      <c r="C100" s="195" t="s">
        <v>371</v>
      </c>
      <c r="D100" s="195" t="s">
        <v>269</v>
      </c>
      <c r="E100" s="196" t="s">
        <v>2087</v>
      </c>
      <c r="F100" s="197" t="s">
        <v>2767</v>
      </c>
      <c r="G100" s="198" t="s">
        <v>272</v>
      </c>
      <c r="H100" s="199">
        <v>4</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274</v>
      </c>
      <c r="AT100" s="206" t="s">
        <v>269</v>
      </c>
      <c r="AU100" s="206" t="s">
        <v>80</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496</v>
      </c>
    </row>
    <row r="101" spans="1:65" s="2" customFormat="1" ht="16.5" customHeight="1" x14ac:dyDescent="0.2">
      <c r="A101" s="36"/>
      <c r="B101" s="37"/>
      <c r="C101" s="195" t="s">
        <v>381</v>
      </c>
      <c r="D101" s="195" t="s">
        <v>269</v>
      </c>
      <c r="E101" s="196" t="s">
        <v>2768</v>
      </c>
      <c r="F101" s="197" t="s">
        <v>2769</v>
      </c>
      <c r="G101" s="198" t="s">
        <v>2484</v>
      </c>
      <c r="H101" s="199">
        <v>1</v>
      </c>
      <c r="I101" s="200"/>
      <c r="J101" s="201">
        <f t="shared" si="0"/>
        <v>0</v>
      </c>
      <c r="K101" s="197" t="s">
        <v>21</v>
      </c>
      <c r="L101" s="41"/>
      <c r="M101" s="202" t="s">
        <v>21</v>
      </c>
      <c r="N101" s="203"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274</v>
      </c>
      <c r="AT101" s="206" t="s">
        <v>269</v>
      </c>
      <c r="AU101" s="206" t="s">
        <v>80</v>
      </c>
      <c r="AY101" s="19" t="s">
        <v>267</v>
      </c>
      <c r="BE101" s="207">
        <f t="shared" si="4"/>
        <v>0</v>
      </c>
      <c r="BF101" s="207">
        <f t="shared" si="5"/>
        <v>0</v>
      </c>
      <c r="BG101" s="207">
        <f t="shared" si="6"/>
        <v>0</v>
      </c>
      <c r="BH101" s="207">
        <f t="shared" si="7"/>
        <v>0</v>
      </c>
      <c r="BI101" s="207">
        <f t="shared" si="8"/>
        <v>0</v>
      </c>
      <c r="BJ101" s="19" t="s">
        <v>80</v>
      </c>
      <c r="BK101" s="207">
        <f t="shared" si="9"/>
        <v>0</v>
      </c>
      <c r="BL101" s="19" t="s">
        <v>274</v>
      </c>
      <c r="BM101" s="206" t="s">
        <v>529</v>
      </c>
    </row>
    <row r="102" spans="1:65" s="2" customFormat="1" ht="16.5" customHeight="1" x14ac:dyDescent="0.2">
      <c r="A102" s="36"/>
      <c r="B102" s="37"/>
      <c r="C102" s="195" t="s">
        <v>386</v>
      </c>
      <c r="D102" s="195" t="s">
        <v>269</v>
      </c>
      <c r="E102" s="196" t="s">
        <v>2770</v>
      </c>
      <c r="F102" s="197" t="s">
        <v>2769</v>
      </c>
      <c r="G102" s="198" t="s">
        <v>2484</v>
      </c>
      <c r="H102" s="199">
        <v>1</v>
      </c>
      <c r="I102" s="200"/>
      <c r="J102" s="201">
        <f t="shared" si="0"/>
        <v>0</v>
      </c>
      <c r="K102" s="197" t="s">
        <v>21</v>
      </c>
      <c r="L102" s="41"/>
      <c r="M102" s="202" t="s">
        <v>21</v>
      </c>
      <c r="N102" s="203" t="s">
        <v>44</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274</v>
      </c>
      <c r="AT102" s="206" t="s">
        <v>269</v>
      </c>
      <c r="AU102" s="206" t="s">
        <v>80</v>
      </c>
      <c r="AY102" s="19" t="s">
        <v>267</v>
      </c>
      <c r="BE102" s="207">
        <f t="shared" si="4"/>
        <v>0</v>
      </c>
      <c r="BF102" s="207">
        <f t="shared" si="5"/>
        <v>0</v>
      </c>
      <c r="BG102" s="207">
        <f t="shared" si="6"/>
        <v>0</v>
      </c>
      <c r="BH102" s="207">
        <f t="shared" si="7"/>
        <v>0</v>
      </c>
      <c r="BI102" s="207">
        <f t="shared" si="8"/>
        <v>0</v>
      </c>
      <c r="BJ102" s="19" t="s">
        <v>80</v>
      </c>
      <c r="BK102" s="207">
        <f t="shared" si="9"/>
        <v>0</v>
      </c>
      <c r="BL102" s="19" t="s">
        <v>274</v>
      </c>
      <c r="BM102" s="206" t="s">
        <v>542</v>
      </c>
    </row>
    <row r="103" spans="1:65" s="2" customFormat="1" ht="16.5" customHeight="1" x14ac:dyDescent="0.2">
      <c r="A103" s="36"/>
      <c r="B103" s="37"/>
      <c r="C103" s="195" t="s">
        <v>392</v>
      </c>
      <c r="D103" s="195" t="s">
        <v>269</v>
      </c>
      <c r="E103" s="196" t="s">
        <v>2771</v>
      </c>
      <c r="F103" s="197" t="s">
        <v>2772</v>
      </c>
      <c r="G103" s="198" t="s">
        <v>2484</v>
      </c>
      <c r="H103" s="199">
        <v>2</v>
      </c>
      <c r="I103" s="200"/>
      <c r="J103" s="201">
        <f t="shared" si="0"/>
        <v>0</v>
      </c>
      <c r="K103" s="197" t="s">
        <v>21</v>
      </c>
      <c r="L103" s="41"/>
      <c r="M103" s="202" t="s">
        <v>21</v>
      </c>
      <c r="N103" s="203" t="s">
        <v>44</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274</v>
      </c>
      <c r="AT103" s="206" t="s">
        <v>269</v>
      </c>
      <c r="AU103" s="206" t="s">
        <v>80</v>
      </c>
      <c r="AY103" s="19" t="s">
        <v>267</v>
      </c>
      <c r="BE103" s="207">
        <f t="shared" si="4"/>
        <v>0</v>
      </c>
      <c r="BF103" s="207">
        <f t="shared" si="5"/>
        <v>0</v>
      </c>
      <c r="BG103" s="207">
        <f t="shared" si="6"/>
        <v>0</v>
      </c>
      <c r="BH103" s="207">
        <f t="shared" si="7"/>
        <v>0</v>
      </c>
      <c r="BI103" s="207">
        <f t="shared" si="8"/>
        <v>0</v>
      </c>
      <c r="BJ103" s="19" t="s">
        <v>80</v>
      </c>
      <c r="BK103" s="207">
        <f t="shared" si="9"/>
        <v>0</v>
      </c>
      <c r="BL103" s="19" t="s">
        <v>274</v>
      </c>
      <c r="BM103" s="206" t="s">
        <v>552</v>
      </c>
    </row>
    <row r="104" spans="1:65" s="2" customFormat="1" ht="16.5" customHeight="1" x14ac:dyDescent="0.2">
      <c r="A104" s="36"/>
      <c r="B104" s="37"/>
      <c r="C104" s="195" t="s">
        <v>401</v>
      </c>
      <c r="D104" s="195" t="s">
        <v>269</v>
      </c>
      <c r="E104" s="196" t="s">
        <v>2773</v>
      </c>
      <c r="F104" s="197" t="s">
        <v>2774</v>
      </c>
      <c r="G104" s="198" t="s">
        <v>1381</v>
      </c>
      <c r="H104" s="199">
        <v>9</v>
      </c>
      <c r="I104" s="200"/>
      <c r="J104" s="201">
        <f t="shared" si="0"/>
        <v>0</v>
      </c>
      <c r="K104" s="197" t="s">
        <v>21</v>
      </c>
      <c r="L104" s="41"/>
      <c r="M104" s="202" t="s">
        <v>21</v>
      </c>
      <c r="N104" s="203" t="s">
        <v>44</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274</v>
      </c>
      <c r="AT104" s="206" t="s">
        <v>269</v>
      </c>
      <c r="AU104" s="206" t="s">
        <v>80</v>
      </c>
      <c r="AY104" s="19" t="s">
        <v>267</v>
      </c>
      <c r="BE104" s="207">
        <f t="shared" si="4"/>
        <v>0</v>
      </c>
      <c r="BF104" s="207">
        <f t="shared" si="5"/>
        <v>0</v>
      </c>
      <c r="BG104" s="207">
        <f t="shared" si="6"/>
        <v>0</v>
      </c>
      <c r="BH104" s="207">
        <f t="shared" si="7"/>
        <v>0</v>
      </c>
      <c r="BI104" s="207">
        <f t="shared" si="8"/>
        <v>0</v>
      </c>
      <c r="BJ104" s="19" t="s">
        <v>80</v>
      </c>
      <c r="BK104" s="207">
        <f t="shared" si="9"/>
        <v>0</v>
      </c>
      <c r="BL104" s="19" t="s">
        <v>274</v>
      </c>
      <c r="BM104" s="206" t="s">
        <v>564</v>
      </c>
    </row>
    <row r="105" spans="1:65" s="2" customFormat="1" ht="16.5" customHeight="1" x14ac:dyDescent="0.2">
      <c r="A105" s="36"/>
      <c r="B105" s="37"/>
      <c r="C105" s="195" t="s">
        <v>8</v>
      </c>
      <c r="D105" s="195" t="s">
        <v>269</v>
      </c>
      <c r="E105" s="196" t="s">
        <v>2775</v>
      </c>
      <c r="F105" s="197" t="s">
        <v>2776</v>
      </c>
      <c r="G105" s="198" t="s">
        <v>272</v>
      </c>
      <c r="H105" s="199">
        <v>81</v>
      </c>
      <c r="I105" s="200"/>
      <c r="J105" s="201">
        <f t="shared" si="0"/>
        <v>0</v>
      </c>
      <c r="K105" s="197" t="s">
        <v>21</v>
      </c>
      <c r="L105" s="41"/>
      <c r="M105" s="202" t="s">
        <v>21</v>
      </c>
      <c r="N105" s="203" t="s">
        <v>44</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274</v>
      </c>
      <c r="AT105" s="206" t="s">
        <v>269</v>
      </c>
      <c r="AU105" s="206" t="s">
        <v>80</v>
      </c>
      <c r="AY105" s="19" t="s">
        <v>267</v>
      </c>
      <c r="BE105" s="207">
        <f t="shared" si="4"/>
        <v>0</v>
      </c>
      <c r="BF105" s="207">
        <f t="shared" si="5"/>
        <v>0</v>
      </c>
      <c r="BG105" s="207">
        <f t="shared" si="6"/>
        <v>0</v>
      </c>
      <c r="BH105" s="207">
        <f t="shared" si="7"/>
        <v>0</v>
      </c>
      <c r="BI105" s="207">
        <f t="shared" si="8"/>
        <v>0</v>
      </c>
      <c r="BJ105" s="19" t="s">
        <v>80</v>
      </c>
      <c r="BK105" s="207">
        <f t="shared" si="9"/>
        <v>0</v>
      </c>
      <c r="BL105" s="19" t="s">
        <v>274</v>
      </c>
      <c r="BM105" s="206" t="s">
        <v>639</v>
      </c>
    </row>
    <row r="106" spans="1:65" s="2" customFormat="1" ht="16.5" customHeight="1" x14ac:dyDescent="0.2">
      <c r="A106" s="36"/>
      <c r="B106" s="37"/>
      <c r="C106" s="195" t="s">
        <v>441</v>
      </c>
      <c r="D106" s="195" t="s">
        <v>269</v>
      </c>
      <c r="E106" s="196" t="s">
        <v>2777</v>
      </c>
      <c r="F106" s="197" t="s">
        <v>2778</v>
      </c>
      <c r="G106" s="198" t="s">
        <v>272</v>
      </c>
      <c r="H106" s="199">
        <v>126</v>
      </c>
      <c r="I106" s="200"/>
      <c r="J106" s="201">
        <f t="shared" si="0"/>
        <v>0</v>
      </c>
      <c r="K106" s="197" t="s">
        <v>21</v>
      </c>
      <c r="L106" s="41"/>
      <c r="M106" s="202" t="s">
        <v>21</v>
      </c>
      <c r="N106" s="203" t="s">
        <v>44</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274</v>
      </c>
      <c r="AT106" s="206" t="s">
        <v>269</v>
      </c>
      <c r="AU106" s="206" t="s">
        <v>80</v>
      </c>
      <c r="AY106" s="19" t="s">
        <v>267</v>
      </c>
      <c r="BE106" s="207">
        <f t="shared" si="4"/>
        <v>0</v>
      </c>
      <c r="BF106" s="207">
        <f t="shared" si="5"/>
        <v>0</v>
      </c>
      <c r="BG106" s="207">
        <f t="shared" si="6"/>
        <v>0</v>
      </c>
      <c r="BH106" s="207">
        <f t="shared" si="7"/>
        <v>0</v>
      </c>
      <c r="BI106" s="207">
        <f t="shared" si="8"/>
        <v>0</v>
      </c>
      <c r="BJ106" s="19" t="s">
        <v>80</v>
      </c>
      <c r="BK106" s="207">
        <f t="shared" si="9"/>
        <v>0</v>
      </c>
      <c r="BL106" s="19" t="s">
        <v>274</v>
      </c>
      <c r="BM106" s="206" t="s">
        <v>696</v>
      </c>
    </row>
    <row r="107" spans="1:65" s="2" customFormat="1" ht="16.5" customHeight="1" x14ac:dyDescent="0.2">
      <c r="A107" s="36"/>
      <c r="B107" s="37"/>
      <c r="C107" s="195" t="s">
        <v>450</v>
      </c>
      <c r="D107" s="195" t="s">
        <v>269</v>
      </c>
      <c r="E107" s="196" t="s">
        <v>2779</v>
      </c>
      <c r="F107" s="197" t="s">
        <v>2780</v>
      </c>
      <c r="G107" s="198" t="s">
        <v>272</v>
      </c>
      <c r="H107" s="199">
        <v>30</v>
      </c>
      <c r="I107" s="200"/>
      <c r="J107" s="201">
        <f t="shared" si="0"/>
        <v>0</v>
      </c>
      <c r="K107" s="197" t="s">
        <v>21</v>
      </c>
      <c r="L107" s="41"/>
      <c r="M107" s="202" t="s">
        <v>21</v>
      </c>
      <c r="N107" s="203"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274</v>
      </c>
      <c r="AT107" s="206" t="s">
        <v>269</v>
      </c>
      <c r="AU107" s="206" t="s">
        <v>80</v>
      </c>
      <c r="AY107" s="19" t="s">
        <v>267</v>
      </c>
      <c r="BE107" s="207">
        <f t="shared" si="4"/>
        <v>0</v>
      </c>
      <c r="BF107" s="207">
        <f t="shared" si="5"/>
        <v>0</v>
      </c>
      <c r="BG107" s="207">
        <f t="shared" si="6"/>
        <v>0</v>
      </c>
      <c r="BH107" s="207">
        <f t="shared" si="7"/>
        <v>0</v>
      </c>
      <c r="BI107" s="207">
        <f t="shared" si="8"/>
        <v>0</v>
      </c>
      <c r="BJ107" s="19" t="s">
        <v>80</v>
      </c>
      <c r="BK107" s="207">
        <f t="shared" si="9"/>
        <v>0</v>
      </c>
      <c r="BL107" s="19" t="s">
        <v>274</v>
      </c>
      <c r="BM107" s="206" t="s">
        <v>722</v>
      </c>
    </row>
    <row r="108" spans="1:65" s="2" customFormat="1" ht="16.5" customHeight="1" x14ac:dyDescent="0.2">
      <c r="A108" s="36"/>
      <c r="B108" s="37"/>
      <c r="C108" s="195" t="s">
        <v>458</v>
      </c>
      <c r="D108" s="195" t="s">
        <v>269</v>
      </c>
      <c r="E108" s="196" t="s">
        <v>2781</v>
      </c>
      <c r="F108" s="197" t="s">
        <v>2782</v>
      </c>
      <c r="G108" s="198" t="s">
        <v>272</v>
      </c>
      <c r="H108" s="199">
        <v>54</v>
      </c>
      <c r="I108" s="200"/>
      <c r="J108" s="201">
        <f t="shared" si="0"/>
        <v>0</v>
      </c>
      <c r="K108" s="197" t="s">
        <v>21</v>
      </c>
      <c r="L108" s="41"/>
      <c r="M108" s="202" t="s">
        <v>21</v>
      </c>
      <c r="N108" s="203" t="s">
        <v>44</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274</v>
      </c>
      <c r="AT108" s="206" t="s">
        <v>269</v>
      </c>
      <c r="AU108" s="206" t="s">
        <v>80</v>
      </c>
      <c r="AY108" s="19" t="s">
        <v>267</v>
      </c>
      <c r="BE108" s="207">
        <f t="shared" si="4"/>
        <v>0</v>
      </c>
      <c r="BF108" s="207">
        <f t="shared" si="5"/>
        <v>0</v>
      </c>
      <c r="BG108" s="207">
        <f t="shared" si="6"/>
        <v>0</v>
      </c>
      <c r="BH108" s="207">
        <f t="shared" si="7"/>
        <v>0</v>
      </c>
      <c r="BI108" s="207">
        <f t="shared" si="8"/>
        <v>0</v>
      </c>
      <c r="BJ108" s="19" t="s">
        <v>80</v>
      </c>
      <c r="BK108" s="207">
        <f t="shared" si="9"/>
        <v>0</v>
      </c>
      <c r="BL108" s="19" t="s">
        <v>274</v>
      </c>
      <c r="BM108" s="206" t="s">
        <v>742</v>
      </c>
    </row>
    <row r="109" spans="1:65" s="12" customFormat="1" ht="25.9" customHeight="1" x14ac:dyDescent="0.2">
      <c r="B109" s="179"/>
      <c r="C109" s="180"/>
      <c r="D109" s="181" t="s">
        <v>72</v>
      </c>
      <c r="E109" s="182" t="s">
        <v>82</v>
      </c>
      <c r="F109" s="182" t="s">
        <v>2783</v>
      </c>
      <c r="G109" s="180"/>
      <c r="H109" s="180"/>
      <c r="I109" s="183"/>
      <c r="J109" s="184">
        <f>BK109</f>
        <v>0</v>
      </c>
      <c r="K109" s="180"/>
      <c r="L109" s="185"/>
      <c r="M109" s="186"/>
      <c r="N109" s="187"/>
      <c r="O109" s="187"/>
      <c r="P109" s="188">
        <f>SUM(P110:P127)</f>
        <v>0</v>
      </c>
      <c r="Q109" s="187"/>
      <c r="R109" s="188">
        <f>SUM(R110:R127)</f>
        <v>0</v>
      </c>
      <c r="S109" s="187"/>
      <c r="T109" s="189">
        <f>SUM(T110:T127)</f>
        <v>0</v>
      </c>
      <c r="AR109" s="190" t="s">
        <v>80</v>
      </c>
      <c r="AT109" s="191" t="s">
        <v>72</v>
      </c>
      <c r="AU109" s="191" t="s">
        <v>73</v>
      </c>
      <c r="AY109" s="190" t="s">
        <v>267</v>
      </c>
      <c r="BK109" s="192">
        <f>SUM(BK110:BK127)</f>
        <v>0</v>
      </c>
    </row>
    <row r="110" spans="1:65" s="2" customFormat="1" ht="66.75" customHeight="1" x14ac:dyDescent="0.2">
      <c r="A110" s="36"/>
      <c r="B110" s="37"/>
      <c r="C110" s="195" t="s">
        <v>483</v>
      </c>
      <c r="D110" s="195" t="s">
        <v>269</v>
      </c>
      <c r="E110" s="196" t="s">
        <v>2784</v>
      </c>
      <c r="F110" s="197" t="s">
        <v>2785</v>
      </c>
      <c r="G110" s="198" t="s">
        <v>2484</v>
      </c>
      <c r="H110" s="199">
        <v>1</v>
      </c>
      <c r="I110" s="200"/>
      <c r="J110" s="201">
        <f t="shared" ref="J110:J127" si="10">ROUND(I110*H110,2)</f>
        <v>0</v>
      </c>
      <c r="K110" s="197" t="s">
        <v>21</v>
      </c>
      <c r="L110" s="41"/>
      <c r="M110" s="202" t="s">
        <v>21</v>
      </c>
      <c r="N110" s="203" t="s">
        <v>44</v>
      </c>
      <c r="O110" s="66"/>
      <c r="P110" s="204">
        <f t="shared" ref="P110:P127" si="11">O110*H110</f>
        <v>0</v>
      </c>
      <c r="Q110" s="204">
        <v>0</v>
      </c>
      <c r="R110" s="204">
        <f t="shared" ref="R110:R127" si="12">Q110*H110</f>
        <v>0</v>
      </c>
      <c r="S110" s="204">
        <v>0</v>
      </c>
      <c r="T110" s="205">
        <f t="shared" ref="T110:T127" si="13">S110*H110</f>
        <v>0</v>
      </c>
      <c r="U110" s="36"/>
      <c r="V110" s="36"/>
      <c r="W110" s="36"/>
      <c r="X110" s="36"/>
      <c r="Y110" s="36"/>
      <c r="Z110" s="36"/>
      <c r="AA110" s="36"/>
      <c r="AB110" s="36"/>
      <c r="AC110" s="36"/>
      <c r="AD110" s="36"/>
      <c r="AE110" s="36"/>
      <c r="AR110" s="206" t="s">
        <v>274</v>
      </c>
      <c r="AT110" s="206" t="s">
        <v>269</v>
      </c>
      <c r="AU110" s="206" t="s">
        <v>80</v>
      </c>
      <c r="AY110" s="19" t="s">
        <v>267</v>
      </c>
      <c r="BE110" s="207">
        <f t="shared" ref="BE110:BE127" si="14">IF(N110="základní",J110,0)</f>
        <v>0</v>
      </c>
      <c r="BF110" s="207">
        <f t="shared" ref="BF110:BF127" si="15">IF(N110="snížená",J110,0)</f>
        <v>0</v>
      </c>
      <c r="BG110" s="207">
        <f t="shared" ref="BG110:BG127" si="16">IF(N110="zákl. přenesená",J110,0)</f>
        <v>0</v>
      </c>
      <c r="BH110" s="207">
        <f t="shared" ref="BH110:BH127" si="17">IF(N110="sníž. přenesená",J110,0)</f>
        <v>0</v>
      </c>
      <c r="BI110" s="207">
        <f t="shared" ref="BI110:BI127" si="18">IF(N110="nulová",J110,0)</f>
        <v>0</v>
      </c>
      <c r="BJ110" s="19" t="s">
        <v>80</v>
      </c>
      <c r="BK110" s="207">
        <f t="shared" ref="BK110:BK127" si="19">ROUND(I110*H110,2)</f>
        <v>0</v>
      </c>
      <c r="BL110" s="19" t="s">
        <v>274</v>
      </c>
      <c r="BM110" s="206" t="s">
        <v>756</v>
      </c>
    </row>
    <row r="111" spans="1:65" s="2" customFormat="1" ht="16.5" customHeight="1" x14ac:dyDescent="0.2">
      <c r="A111" s="36"/>
      <c r="B111" s="37"/>
      <c r="C111" s="195" t="s">
        <v>496</v>
      </c>
      <c r="D111" s="195" t="s">
        <v>269</v>
      </c>
      <c r="E111" s="196" t="s">
        <v>2786</v>
      </c>
      <c r="F111" s="197" t="s">
        <v>2787</v>
      </c>
      <c r="G111" s="198" t="s">
        <v>2484</v>
      </c>
      <c r="H111" s="199">
        <v>4</v>
      </c>
      <c r="I111" s="200"/>
      <c r="J111" s="201">
        <f t="shared" si="10"/>
        <v>0</v>
      </c>
      <c r="K111" s="197" t="s">
        <v>21</v>
      </c>
      <c r="L111" s="41"/>
      <c r="M111" s="202" t="s">
        <v>21</v>
      </c>
      <c r="N111" s="203" t="s">
        <v>44</v>
      </c>
      <c r="O111" s="66"/>
      <c r="P111" s="204">
        <f t="shared" si="11"/>
        <v>0</v>
      </c>
      <c r="Q111" s="204">
        <v>0</v>
      </c>
      <c r="R111" s="204">
        <f t="shared" si="12"/>
        <v>0</v>
      </c>
      <c r="S111" s="204">
        <v>0</v>
      </c>
      <c r="T111" s="205">
        <f t="shared" si="13"/>
        <v>0</v>
      </c>
      <c r="U111" s="36"/>
      <c r="V111" s="36"/>
      <c r="W111" s="36"/>
      <c r="X111" s="36"/>
      <c r="Y111" s="36"/>
      <c r="Z111" s="36"/>
      <c r="AA111" s="36"/>
      <c r="AB111" s="36"/>
      <c r="AC111" s="36"/>
      <c r="AD111" s="36"/>
      <c r="AE111" s="36"/>
      <c r="AR111" s="206" t="s">
        <v>274</v>
      </c>
      <c r="AT111" s="206" t="s">
        <v>269</v>
      </c>
      <c r="AU111" s="206" t="s">
        <v>80</v>
      </c>
      <c r="AY111" s="19" t="s">
        <v>267</v>
      </c>
      <c r="BE111" s="207">
        <f t="shared" si="14"/>
        <v>0</v>
      </c>
      <c r="BF111" s="207">
        <f t="shared" si="15"/>
        <v>0</v>
      </c>
      <c r="BG111" s="207">
        <f t="shared" si="16"/>
        <v>0</v>
      </c>
      <c r="BH111" s="207">
        <f t="shared" si="17"/>
        <v>0</v>
      </c>
      <c r="BI111" s="207">
        <f t="shared" si="18"/>
        <v>0</v>
      </c>
      <c r="BJ111" s="19" t="s">
        <v>80</v>
      </c>
      <c r="BK111" s="207">
        <f t="shared" si="19"/>
        <v>0</v>
      </c>
      <c r="BL111" s="19" t="s">
        <v>274</v>
      </c>
      <c r="BM111" s="206" t="s">
        <v>772</v>
      </c>
    </row>
    <row r="112" spans="1:65" s="2" customFormat="1" ht="16.5" customHeight="1" x14ac:dyDescent="0.2">
      <c r="A112" s="36"/>
      <c r="B112" s="37"/>
      <c r="C112" s="195" t="s">
        <v>7</v>
      </c>
      <c r="D112" s="195" t="s">
        <v>269</v>
      </c>
      <c r="E112" s="196" t="s">
        <v>2788</v>
      </c>
      <c r="F112" s="197" t="s">
        <v>2789</v>
      </c>
      <c r="G112" s="198" t="s">
        <v>2484</v>
      </c>
      <c r="H112" s="199">
        <v>1</v>
      </c>
      <c r="I112" s="200"/>
      <c r="J112" s="201">
        <f t="shared" si="10"/>
        <v>0</v>
      </c>
      <c r="K112" s="197" t="s">
        <v>21</v>
      </c>
      <c r="L112" s="41"/>
      <c r="M112" s="202" t="s">
        <v>21</v>
      </c>
      <c r="N112" s="203" t="s">
        <v>44</v>
      </c>
      <c r="O112" s="66"/>
      <c r="P112" s="204">
        <f t="shared" si="11"/>
        <v>0</v>
      </c>
      <c r="Q112" s="204">
        <v>0</v>
      </c>
      <c r="R112" s="204">
        <f t="shared" si="12"/>
        <v>0</v>
      </c>
      <c r="S112" s="204">
        <v>0</v>
      </c>
      <c r="T112" s="205">
        <f t="shared" si="13"/>
        <v>0</v>
      </c>
      <c r="U112" s="36"/>
      <c r="V112" s="36"/>
      <c r="W112" s="36"/>
      <c r="X112" s="36"/>
      <c r="Y112" s="36"/>
      <c r="Z112" s="36"/>
      <c r="AA112" s="36"/>
      <c r="AB112" s="36"/>
      <c r="AC112" s="36"/>
      <c r="AD112" s="36"/>
      <c r="AE112" s="36"/>
      <c r="AR112" s="206" t="s">
        <v>274</v>
      </c>
      <c r="AT112" s="206" t="s">
        <v>269</v>
      </c>
      <c r="AU112" s="206" t="s">
        <v>80</v>
      </c>
      <c r="AY112" s="19" t="s">
        <v>267</v>
      </c>
      <c r="BE112" s="207">
        <f t="shared" si="14"/>
        <v>0</v>
      </c>
      <c r="BF112" s="207">
        <f t="shared" si="15"/>
        <v>0</v>
      </c>
      <c r="BG112" s="207">
        <f t="shared" si="16"/>
        <v>0</v>
      </c>
      <c r="BH112" s="207">
        <f t="shared" si="17"/>
        <v>0</v>
      </c>
      <c r="BI112" s="207">
        <f t="shared" si="18"/>
        <v>0</v>
      </c>
      <c r="BJ112" s="19" t="s">
        <v>80</v>
      </c>
      <c r="BK112" s="207">
        <f t="shared" si="19"/>
        <v>0</v>
      </c>
      <c r="BL112" s="19" t="s">
        <v>274</v>
      </c>
      <c r="BM112" s="206" t="s">
        <v>782</v>
      </c>
    </row>
    <row r="113" spans="1:65" s="2" customFormat="1" ht="16.5" customHeight="1" x14ac:dyDescent="0.2">
      <c r="A113" s="36"/>
      <c r="B113" s="37"/>
      <c r="C113" s="195" t="s">
        <v>529</v>
      </c>
      <c r="D113" s="195" t="s">
        <v>269</v>
      </c>
      <c r="E113" s="196" t="s">
        <v>2790</v>
      </c>
      <c r="F113" s="197" t="s">
        <v>2791</v>
      </c>
      <c r="G113" s="198" t="s">
        <v>2484</v>
      </c>
      <c r="H113" s="199">
        <v>6</v>
      </c>
      <c r="I113" s="200"/>
      <c r="J113" s="201">
        <f t="shared" si="10"/>
        <v>0</v>
      </c>
      <c r="K113" s="197" t="s">
        <v>21</v>
      </c>
      <c r="L113" s="41"/>
      <c r="M113" s="202" t="s">
        <v>21</v>
      </c>
      <c r="N113" s="203" t="s">
        <v>44</v>
      </c>
      <c r="O113" s="66"/>
      <c r="P113" s="204">
        <f t="shared" si="11"/>
        <v>0</v>
      </c>
      <c r="Q113" s="204">
        <v>0</v>
      </c>
      <c r="R113" s="204">
        <f t="shared" si="12"/>
        <v>0</v>
      </c>
      <c r="S113" s="204">
        <v>0</v>
      </c>
      <c r="T113" s="205">
        <f t="shared" si="13"/>
        <v>0</v>
      </c>
      <c r="U113" s="36"/>
      <c r="V113" s="36"/>
      <c r="W113" s="36"/>
      <c r="X113" s="36"/>
      <c r="Y113" s="36"/>
      <c r="Z113" s="36"/>
      <c r="AA113" s="36"/>
      <c r="AB113" s="36"/>
      <c r="AC113" s="36"/>
      <c r="AD113" s="36"/>
      <c r="AE113" s="36"/>
      <c r="AR113" s="206" t="s">
        <v>274</v>
      </c>
      <c r="AT113" s="206" t="s">
        <v>269</v>
      </c>
      <c r="AU113" s="206" t="s">
        <v>80</v>
      </c>
      <c r="AY113" s="19" t="s">
        <v>267</v>
      </c>
      <c r="BE113" s="207">
        <f t="shared" si="14"/>
        <v>0</v>
      </c>
      <c r="BF113" s="207">
        <f t="shared" si="15"/>
        <v>0</v>
      </c>
      <c r="BG113" s="207">
        <f t="shared" si="16"/>
        <v>0</v>
      </c>
      <c r="BH113" s="207">
        <f t="shared" si="17"/>
        <v>0</v>
      </c>
      <c r="BI113" s="207">
        <f t="shared" si="18"/>
        <v>0</v>
      </c>
      <c r="BJ113" s="19" t="s">
        <v>80</v>
      </c>
      <c r="BK113" s="207">
        <f t="shared" si="19"/>
        <v>0</v>
      </c>
      <c r="BL113" s="19" t="s">
        <v>274</v>
      </c>
      <c r="BM113" s="206" t="s">
        <v>793</v>
      </c>
    </row>
    <row r="114" spans="1:65" s="2" customFormat="1" ht="16.5" customHeight="1" x14ac:dyDescent="0.2">
      <c r="A114" s="36"/>
      <c r="B114" s="37"/>
      <c r="C114" s="195" t="s">
        <v>533</v>
      </c>
      <c r="D114" s="195" t="s">
        <v>269</v>
      </c>
      <c r="E114" s="196" t="s">
        <v>2792</v>
      </c>
      <c r="F114" s="197" t="s">
        <v>2793</v>
      </c>
      <c r="G114" s="198" t="s">
        <v>2484</v>
      </c>
      <c r="H114" s="199">
        <v>3</v>
      </c>
      <c r="I114" s="200"/>
      <c r="J114" s="201">
        <f t="shared" si="10"/>
        <v>0</v>
      </c>
      <c r="K114" s="197" t="s">
        <v>21</v>
      </c>
      <c r="L114" s="41"/>
      <c r="M114" s="202" t="s">
        <v>21</v>
      </c>
      <c r="N114" s="203" t="s">
        <v>44</v>
      </c>
      <c r="O114" s="66"/>
      <c r="P114" s="204">
        <f t="shared" si="11"/>
        <v>0</v>
      </c>
      <c r="Q114" s="204">
        <v>0</v>
      </c>
      <c r="R114" s="204">
        <f t="shared" si="12"/>
        <v>0</v>
      </c>
      <c r="S114" s="204">
        <v>0</v>
      </c>
      <c r="T114" s="205">
        <f t="shared" si="13"/>
        <v>0</v>
      </c>
      <c r="U114" s="36"/>
      <c r="V114" s="36"/>
      <c r="W114" s="36"/>
      <c r="X114" s="36"/>
      <c r="Y114" s="36"/>
      <c r="Z114" s="36"/>
      <c r="AA114" s="36"/>
      <c r="AB114" s="36"/>
      <c r="AC114" s="36"/>
      <c r="AD114" s="36"/>
      <c r="AE114" s="36"/>
      <c r="AR114" s="206" t="s">
        <v>274</v>
      </c>
      <c r="AT114" s="206" t="s">
        <v>269</v>
      </c>
      <c r="AU114" s="206" t="s">
        <v>80</v>
      </c>
      <c r="AY114" s="19" t="s">
        <v>267</v>
      </c>
      <c r="BE114" s="207">
        <f t="shared" si="14"/>
        <v>0</v>
      </c>
      <c r="BF114" s="207">
        <f t="shared" si="15"/>
        <v>0</v>
      </c>
      <c r="BG114" s="207">
        <f t="shared" si="16"/>
        <v>0</v>
      </c>
      <c r="BH114" s="207">
        <f t="shared" si="17"/>
        <v>0</v>
      </c>
      <c r="BI114" s="207">
        <f t="shared" si="18"/>
        <v>0</v>
      </c>
      <c r="BJ114" s="19" t="s">
        <v>80</v>
      </c>
      <c r="BK114" s="207">
        <f t="shared" si="19"/>
        <v>0</v>
      </c>
      <c r="BL114" s="19" t="s">
        <v>274</v>
      </c>
      <c r="BM114" s="206" t="s">
        <v>806</v>
      </c>
    </row>
    <row r="115" spans="1:65" s="2" customFormat="1" ht="21.75" customHeight="1" x14ac:dyDescent="0.2">
      <c r="A115" s="36"/>
      <c r="B115" s="37"/>
      <c r="C115" s="195" t="s">
        <v>542</v>
      </c>
      <c r="D115" s="195" t="s">
        <v>269</v>
      </c>
      <c r="E115" s="196" t="s">
        <v>2794</v>
      </c>
      <c r="F115" s="197" t="s">
        <v>2795</v>
      </c>
      <c r="G115" s="198" t="s">
        <v>2484</v>
      </c>
      <c r="H115" s="199">
        <v>4</v>
      </c>
      <c r="I115" s="200"/>
      <c r="J115" s="201">
        <f t="shared" si="10"/>
        <v>0</v>
      </c>
      <c r="K115" s="197" t="s">
        <v>21</v>
      </c>
      <c r="L115" s="41"/>
      <c r="M115" s="202" t="s">
        <v>21</v>
      </c>
      <c r="N115" s="203" t="s">
        <v>44</v>
      </c>
      <c r="O115" s="66"/>
      <c r="P115" s="204">
        <f t="shared" si="11"/>
        <v>0</v>
      </c>
      <c r="Q115" s="204">
        <v>0</v>
      </c>
      <c r="R115" s="204">
        <f t="shared" si="12"/>
        <v>0</v>
      </c>
      <c r="S115" s="204">
        <v>0</v>
      </c>
      <c r="T115" s="205">
        <f t="shared" si="13"/>
        <v>0</v>
      </c>
      <c r="U115" s="36"/>
      <c r="V115" s="36"/>
      <c r="W115" s="36"/>
      <c r="X115" s="36"/>
      <c r="Y115" s="36"/>
      <c r="Z115" s="36"/>
      <c r="AA115" s="36"/>
      <c r="AB115" s="36"/>
      <c r="AC115" s="36"/>
      <c r="AD115" s="36"/>
      <c r="AE115" s="36"/>
      <c r="AR115" s="206" t="s">
        <v>274</v>
      </c>
      <c r="AT115" s="206" t="s">
        <v>269</v>
      </c>
      <c r="AU115" s="206" t="s">
        <v>80</v>
      </c>
      <c r="AY115" s="19" t="s">
        <v>267</v>
      </c>
      <c r="BE115" s="207">
        <f t="shared" si="14"/>
        <v>0</v>
      </c>
      <c r="BF115" s="207">
        <f t="shared" si="15"/>
        <v>0</v>
      </c>
      <c r="BG115" s="207">
        <f t="shared" si="16"/>
        <v>0</v>
      </c>
      <c r="BH115" s="207">
        <f t="shared" si="17"/>
        <v>0</v>
      </c>
      <c r="BI115" s="207">
        <f t="shared" si="18"/>
        <v>0</v>
      </c>
      <c r="BJ115" s="19" t="s">
        <v>80</v>
      </c>
      <c r="BK115" s="207">
        <f t="shared" si="19"/>
        <v>0</v>
      </c>
      <c r="BL115" s="19" t="s">
        <v>274</v>
      </c>
      <c r="BM115" s="206" t="s">
        <v>814</v>
      </c>
    </row>
    <row r="116" spans="1:65" s="2" customFormat="1" ht="16.5" customHeight="1" x14ac:dyDescent="0.2">
      <c r="A116" s="36"/>
      <c r="B116" s="37"/>
      <c r="C116" s="195" t="s">
        <v>548</v>
      </c>
      <c r="D116" s="195" t="s">
        <v>269</v>
      </c>
      <c r="E116" s="196" t="s">
        <v>2796</v>
      </c>
      <c r="F116" s="197" t="s">
        <v>2797</v>
      </c>
      <c r="G116" s="198" t="s">
        <v>2484</v>
      </c>
      <c r="H116" s="199">
        <v>14</v>
      </c>
      <c r="I116" s="200"/>
      <c r="J116" s="201">
        <f t="shared" si="10"/>
        <v>0</v>
      </c>
      <c r="K116" s="197" t="s">
        <v>21</v>
      </c>
      <c r="L116" s="41"/>
      <c r="M116" s="202" t="s">
        <v>21</v>
      </c>
      <c r="N116" s="203" t="s">
        <v>44</v>
      </c>
      <c r="O116" s="66"/>
      <c r="P116" s="204">
        <f t="shared" si="11"/>
        <v>0</v>
      </c>
      <c r="Q116" s="204">
        <v>0</v>
      </c>
      <c r="R116" s="204">
        <f t="shared" si="12"/>
        <v>0</v>
      </c>
      <c r="S116" s="204">
        <v>0</v>
      </c>
      <c r="T116" s="205">
        <f t="shared" si="13"/>
        <v>0</v>
      </c>
      <c r="U116" s="36"/>
      <c r="V116" s="36"/>
      <c r="W116" s="36"/>
      <c r="X116" s="36"/>
      <c r="Y116" s="36"/>
      <c r="Z116" s="36"/>
      <c r="AA116" s="36"/>
      <c r="AB116" s="36"/>
      <c r="AC116" s="36"/>
      <c r="AD116" s="36"/>
      <c r="AE116" s="36"/>
      <c r="AR116" s="206" t="s">
        <v>274</v>
      </c>
      <c r="AT116" s="206" t="s">
        <v>269</v>
      </c>
      <c r="AU116" s="206" t="s">
        <v>80</v>
      </c>
      <c r="AY116" s="19" t="s">
        <v>267</v>
      </c>
      <c r="BE116" s="207">
        <f t="shared" si="14"/>
        <v>0</v>
      </c>
      <c r="BF116" s="207">
        <f t="shared" si="15"/>
        <v>0</v>
      </c>
      <c r="BG116" s="207">
        <f t="shared" si="16"/>
        <v>0</v>
      </c>
      <c r="BH116" s="207">
        <f t="shared" si="17"/>
        <v>0</v>
      </c>
      <c r="BI116" s="207">
        <f t="shared" si="18"/>
        <v>0</v>
      </c>
      <c r="BJ116" s="19" t="s">
        <v>80</v>
      </c>
      <c r="BK116" s="207">
        <f t="shared" si="19"/>
        <v>0</v>
      </c>
      <c r="BL116" s="19" t="s">
        <v>274</v>
      </c>
      <c r="BM116" s="206" t="s">
        <v>308</v>
      </c>
    </row>
    <row r="117" spans="1:65" s="2" customFormat="1" ht="16.5" customHeight="1" x14ac:dyDescent="0.2">
      <c r="A117" s="36"/>
      <c r="B117" s="37"/>
      <c r="C117" s="195" t="s">
        <v>552</v>
      </c>
      <c r="D117" s="195" t="s">
        <v>269</v>
      </c>
      <c r="E117" s="196" t="s">
        <v>2798</v>
      </c>
      <c r="F117" s="197" t="s">
        <v>2799</v>
      </c>
      <c r="G117" s="198" t="s">
        <v>2484</v>
      </c>
      <c r="H117" s="199">
        <v>1</v>
      </c>
      <c r="I117" s="200"/>
      <c r="J117" s="201">
        <f t="shared" si="10"/>
        <v>0</v>
      </c>
      <c r="K117" s="197" t="s">
        <v>21</v>
      </c>
      <c r="L117" s="41"/>
      <c r="M117" s="202" t="s">
        <v>21</v>
      </c>
      <c r="N117" s="203" t="s">
        <v>44</v>
      </c>
      <c r="O117" s="66"/>
      <c r="P117" s="204">
        <f t="shared" si="11"/>
        <v>0</v>
      </c>
      <c r="Q117" s="204">
        <v>0</v>
      </c>
      <c r="R117" s="204">
        <f t="shared" si="12"/>
        <v>0</v>
      </c>
      <c r="S117" s="204">
        <v>0</v>
      </c>
      <c r="T117" s="205">
        <f t="shared" si="13"/>
        <v>0</v>
      </c>
      <c r="U117" s="36"/>
      <c r="V117" s="36"/>
      <c r="W117" s="36"/>
      <c r="X117" s="36"/>
      <c r="Y117" s="36"/>
      <c r="Z117" s="36"/>
      <c r="AA117" s="36"/>
      <c r="AB117" s="36"/>
      <c r="AC117" s="36"/>
      <c r="AD117" s="36"/>
      <c r="AE117" s="36"/>
      <c r="AR117" s="206" t="s">
        <v>274</v>
      </c>
      <c r="AT117" s="206" t="s">
        <v>269</v>
      </c>
      <c r="AU117" s="206" t="s">
        <v>80</v>
      </c>
      <c r="AY117" s="19" t="s">
        <v>267</v>
      </c>
      <c r="BE117" s="207">
        <f t="shared" si="14"/>
        <v>0</v>
      </c>
      <c r="BF117" s="207">
        <f t="shared" si="15"/>
        <v>0</v>
      </c>
      <c r="BG117" s="207">
        <f t="shared" si="16"/>
        <v>0</v>
      </c>
      <c r="BH117" s="207">
        <f t="shared" si="17"/>
        <v>0</v>
      </c>
      <c r="BI117" s="207">
        <f t="shared" si="18"/>
        <v>0</v>
      </c>
      <c r="BJ117" s="19" t="s">
        <v>80</v>
      </c>
      <c r="BK117" s="207">
        <f t="shared" si="19"/>
        <v>0</v>
      </c>
      <c r="BL117" s="19" t="s">
        <v>274</v>
      </c>
      <c r="BM117" s="206" t="s">
        <v>830</v>
      </c>
    </row>
    <row r="118" spans="1:65" s="2" customFormat="1" ht="16.5" customHeight="1" x14ac:dyDescent="0.2">
      <c r="A118" s="36"/>
      <c r="B118" s="37"/>
      <c r="C118" s="195" t="s">
        <v>557</v>
      </c>
      <c r="D118" s="195" t="s">
        <v>269</v>
      </c>
      <c r="E118" s="196" t="s">
        <v>2800</v>
      </c>
      <c r="F118" s="197" t="s">
        <v>2799</v>
      </c>
      <c r="G118" s="198" t="s">
        <v>2484</v>
      </c>
      <c r="H118" s="199">
        <v>1</v>
      </c>
      <c r="I118" s="200"/>
      <c r="J118" s="201">
        <f t="shared" si="10"/>
        <v>0</v>
      </c>
      <c r="K118" s="197" t="s">
        <v>21</v>
      </c>
      <c r="L118" s="41"/>
      <c r="M118" s="202" t="s">
        <v>21</v>
      </c>
      <c r="N118" s="203" t="s">
        <v>44</v>
      </c>
      <c r="O118" s="66"/>
      <c r="P118" s="204">
        <f t="shared" si="11"/>
        <v>0</v>
      </c>
      <c r="Q118" s="204">
        <v>0</v>
      </c>
      <c r="R118" s="204">
        <f t="shared" si="12"/>
        <v>0</v>
      </c>
      <c r="S118" s="204">
        <v>0</v>
      </c>
      <c r="T118" s="205">
        <f t="shared" si="13"/>
        <v>0</v>
      </c>
      <c r="U118" s="36"/>
      <c r="V118" s="36"/>
      <c r="W118" s="36"/>
      <c r="X118" s="36"/>
      <c r="Y118" s="36"/>
      <c r="Z118" s="36"/>
      <c r="AA118" s="36"/>
      <c r="AB118" s="36"/>
      <c r="AC118" s="36"/>
      <c r="AD118" s="36"/>
      <c r="AE118" s="36"/>
      <c r="AR118" s="206" t="s">
        <v>274</v>
      </c>
      <c r="AT118" s="206" t="s">
        <v>269</v>
      </c>
      <c r="AU118" s="206" t="s">
        <v>80</v>
      </c>
      <c r="AY118" s="19" t="s">
        <v>267</v>
      </c>
      <c r="BE118" s="207">
        <f t="shared" si="14"/>
        <v>0</v>
      </c>
      <c r="BF118" s="207">
        <f t="shared" si="15"/>
        <v>0</v>
      </c>
      <c r="BG118" s="207">
        <f t="shared" si="16"/>
        <v>0</v>
      </c>
      <c r="BH118" s="207">
        <f t="shared" si="17"/>
        <v>0</v>
      </c>
      <c r="BI118" s="207">
        <f t="shared" si="18"/>
        <v>0</v>
      </c>
      <c r="BJ118" s="19" t="s">
        <v>80</v>
      </c>
      <c r="BK118" s="207">
        <f t="shared" si="19"/>
        <v>0</v>
      </c>
      <c r="BL118" s="19" t="s">
        <v>274</v>
      </c>
      <c r="BM118" s="206" t="s">
        <v>839</v>
      </c>
    </row>
    <row r="119" spans="1:65" s="2" customFormat="1" ht="16.5" customHeight="1" x14ac:dyDescent="0.2">
      <c r="A119" s="36"/>
      <c r="B119" s="37"/>
      <c r="C119" s="195" t="s">
        <v>564</v>
      </c>
      <c r="D119" s="195" t="s">
        <v>269</v>
      </c>
      <c r="E119" s="196" t="s">
        <v>2801</v>
      </c>
      <c r="F119" s="197" t="s">
        <v>2802</v>
      </c>
      <c r="G119" s="198" t="s">
        <v>2484</v>
      </c>
      <c r="H119" s="199">
        <v>1</v>
      </c>
      <c r="I119" s="200"/>
      <c r="J119" s="201">
        <f t="shared" si="10"/>
        <v>0</v>
      </c>
      <c r="K119" s="197" t="s">
        <v>21</v>
      </c>
      <c r="L119" s="41"/>
      <c r="M119" s="202" t="s">
        <v>21</v>
      </c>
      <c r="N119" s="203" t="s">
        <v>44</v>
      </c>
      <c r="O119" s="66"/>
      <c r="P119" s="204">
        <f t="shared" si="11"/>
        <v>0</v>
      </c>
      <c r="Q119" s="204">
        <v>0</v>
      </c>
      <c r="R119" s="204">
        <f t="shared" si="12"/>
        <v>0</v>
      </c>
      <c r="S119" s="204">
        <v>0</v>
      </c>
      <c r="T119" s="205">
        <f t="shared" si="13"/>
        <v>0</v>
      </c>
      <c r="U119" s="36"/>
      <c r="V119" s="36"/>
      <c r="W119" s="36"/>
      <c r="X119" s="36"/>
      <c r="Y119" s="36"/>
      <c r="Z119" s="36"/>
      <c r="AA119" s="36"/>
      <c r="AB119" s="36"/>
      <c r="AC119" s="36"/>
      <c r="AD119" s="36"/>
      <c r="AE119" s="36"/>
      <c r="AR119" s="206" t="s">
        <v>274</v>
      </c>
      <c r="AT119" s="206" t="s">
        <v>269</v>
      </c>
      <c r="AU119" s="206" t="s">
        <v>80</v>
      </c>
      <c r="AY119" s="19" t="s">
        <v>267</v>
      </c>
      <c r="BE119" s="207">
        <f t="shared" si="14"/>
        <v>0</v>
      </c>
      <c r="BF119" s="207">
        <f t="shared" si="15"/>
        <v>0</v>
      </c>
      <c r="BG119" s="207">
        <f t="shared" si="16"/>
        <v>0</v>
      </c>
      <c r="BH119" s="207">
        <f t="shared" si="17"/>
        <v>0</v>
      </c>
      <c r="BI119" s="207">
        <f t="shared" si="18"/>
        <v>0</v>
      </c>
      <c r="BJ119" s="19" t="s">
        <v>80</v>
      </c>
      <c r="BK119" s="207">
        <f t="shared" si="19"/>
        <v>0</v>
      </c>
      <c r="BL119" s="19" t="s">
        <v>274</v>
      </c>
      <c r="BM119" s="206" t="s">
        <v>854</v>
      </c>
    </row>
    <row r="120" spans="1:65" s="2" customFormat="1" ht="16.5" customHeight="1" x14ac:dyDescent="0.2">
      <c r="A120" s="36"/>
      <c r="B120" s="37"/>
      <c r="C120" s="195" t="s">
        <v>608</v>
      </c>
      <c r="D120" s="195" t="s">
        <v>269</v>
      </c>
      <c r="E120" s="196" t="s">
        <v>2803</v>
      </c>
      <c r="F120" s="197" t="s">
        <v>2804</v>
      </c>
      <c r="G120" s="198" t="s">
        <v>1381</v>
      </c>
      <c r="H120" s="199">
        <v>16</v>
      </c>
      <c r="I120" s="200"/>
      <c r="J120" s="201">
        <f t="shared" si="10"/>
        <v>0</v>
      </c>
      <c r="K120" s="197" t="s">
        <v>21</v>
      </c>
      <c r="L120" s="41"/>
      <c r="M120" s="202" t="s">
        <v>21</v>
      </c>
      <c r="N120" s="203" t="s">
        <v>44</v>
      </c>
      <c r="O120" s="66"/>
      <c r="P120" s="204">
        <f t="shared" si="11"/>
        <v>0</v>
      </c>
      <c r="Q120" s="204">
        <v>0</v>
      </c>
      <c r="R120" s="204">
        <f t="shared" si="12"/>
        <v>0</v>
      </c>
      <c r="S120" s="204">
        <v>0</v>
      </c>
      <c r="T120" s="205">
        <f t="shared" si="13"/>
        <v>0</v>
      </c>
      <c r="U120" s="36"/>
      <c r="V120" s="36"/>
      <c r="W120" s="36"/>
      <c r="X120" s="36"/>
      <c r="Y120" s="36"/>
      <c r="Z120" s="36"/>
      <c r="AA120" s="36"/>
      <c r="AB120" s="36"/>
      <c r="AC120" s="36"/>
      <c r="AD120" s="36"/>
      <c r="AE120" s="36"/>
      <c r="AR120" s="206" t="s">
        <v>274</v>
      </c>
      <c r="AT120" s="206" t="s">
        <v>269</v>
      </c>
      <c r="AU120" s="206" t="s">
        <v>80</v>
      </c>
      <c r="AY120" s="19" t="s">
        <v>267</v>
      </c>
      <c r="BE120" s="207">
        <f t="shared" si="14"/>
        <v>0</v>
      </c>
      <c r="BF120" s="207">
        <f t="shared" si="15"/>
        <v>0</v>
      </c>
      <c r="BG120" s="207">
        <f t="shared" si="16"/>
        <v>0</v>
      </c>
      <c r="BH120" s="207">
        <f t="shared" si="17"/>
        <v>0</v>
      </c>
      <c r="BI120" s="207">
        <f t="shared" si="18"/>
        <v>0</v>
      </c>
      <c r="BJ120" s="19" t="s">
        <v>80</v>
      </c>
      <c r="BK120" s="207">
        <f t="shared" si="19"/>
        <v>0</v>
      </c>
      <c r="BL120" s="19" t="s">
        <v>274</v>
      </c>
      <c r="BM120" s="206" t="s">
        <v>913</v>
      </c>
    </row>
    <row r="121" spans="1:65" s="2" customFormat="1" ht="16.5" customHeight="1" x14ac:dyDescent="0.2">
      <c r="A121" s="36"/>
      <c r="B121" s="37"/>
      <c r="C121" s="195" t="s">
        <v>639</v>
      </c>
      <c r="D121" s="195" t="s">
        <v>269</v>
      </c>
      <c r="E121" s="196" t="s">
        <v>2805</v>
      </c>
      <c r="F121" s="197" t="s">
        <v>2806</v>
      </c>
      <c r="G121" s="198" t="s">
        <v>1381</v>
      </c>
      <c r="H121" s="199">
        <v>48</v>
      </c>
      <c r="I121" s="200"/>
      <c r="J121" s="201">
        <f t="shared" si="10"/>
        <v>0</v>
      </c>
      <c r="K121" s="197" t="s">
        <v>21</v>
      </c>
      <c r="L121" s="41"/>
      <c r="M121" s="202" t="s">
        <v>21</v>
      </c>
      <c r="N121" s="203" t="s">
        <v>44</v>
      </c>
      <c r="O121" s="66"/>
      <c r="P121" s="204">
        <f t="shared" si="11"/>
        <v>0</v>
      </c>
      <c r="Q121" s="204">
        <v>0</v>
      </c>
      <c r="R121" s="204">
        <f t="shared" si="12"/>
        <v>0</v>
      </c>
      <c r="S121" s="204">
        <v>0</v>
      </c>
      <c r="T121" s="205">
        <f t="shared" si="13"/>
        <v>0</v>
      </c>
      <c r="U121" s="36"/>
      <c r="V121" s="36"/>
      <c r="W121" s="36"/>
      <c r="X121" s="36"/>
      <c r="Y121" s="36"/>
      <c r="Z121" s="36"/>
      <c r="AA121" s="36"/>
      <c r="AB121" s="36"/>
      <c r="AC121" s="36"/>
      <c r="AD121" s="36"/>
      <c r="AE121" s="36"/>
      <c r="AR121" s="206" t="s">
        <v>274</v>
      </c>
      <c r="AT121" s="206" t="s">
        <v>269</v>
      </c>
      <c r="AU121" s="206" t="s">
        <v>80</v>
      </c>
      <c r="AY121" s="19" t="s">
        <v>267</v>
      </c>
      <c r="BE121" s="207">
        <f t="shared" si="14"/>
        <v>0</v>
      </c>
      <c r="BF121" s="207">
        <f t="shared" si="15"/>
        <v>0</v>
      </c>
      <c r="BG121" s="207">
        <f t="shared" si="16"/>
        <v>0</v>
      </c>
      <c r="BH121" s="207">
        <f t="shared" si="17"/>
        <v>0</v>
      </c>
      <c r="BI121" s="207">
        <f t="shared" si="18"/>
        <v>0</v>
      </c>
      <c r="BJ121" s="19" t="s">
        <v>80</v>
      </c>
      <c r="BK121" s="207">
        <f t="shared" si="19"/>
        <v>0</v>
      </c>
      <c r="BL121" s="19" t="s">
        <v>274</v>
      </c>
      <c r="BM121" s="206" t="s">
        <v>316</v>
      </c>
    </row>
    <row r="122" spans="1:65" s="2" customFormat="1" ht="16.5" customHeight="1" x14ac:dyDescent="0.2">
      <c r="A122" s="36"/>
      <c r="B122" s="37"/>
      <c r="C122" s="195" t="s">
        <v>691</v>
      </c>
      <c r="D122" s="195" t="s">
        <v>269</v>
      </c>
      <c r="E122" s="196" t="s">
        <v>2807</v>
      </c>
      <c r="F122" s="197" t="s">
        <v>2808</v>
      </c>
      <c r="G122" s="198" t="s">
        <v>1381</v>
      </c>
      <c r="H122" s="199">
        <v>9</v>
      </c>
      <c r="I122" s="200"/>
      <c r="J122" s="201">
        <f t="shared" si="10"/>
        <v>0</v>
      </c>
      <c r="K122" s="197" t="s">
        <v>21</v>
      </c>
      <c r="L122" s="41"/>
      <c r="M122" s="202" t="s">
        <v>21</v>
      </c>
      <c r="N122" s="203" t="s">
        <v>44</v>
      </c>
      <c r="O122" s="66"/>
      <c r="P122" s="204">
        <f t="shared" si="11"/>
        <v>0</v>
      </c>
      <c r="Q122" s="204">
        <v>0</v>
      </c>
      <c r="R122" s="204">
        <f t="shared" si="12"/>
        <v>0</v>
      </c>
      <c r="S122" s="204">
        <v>0</v>
      </c>
      <c r="T122" s="205">
        <f t="shared" si="13"/>
        <v>0</v>
      </c>
      <c r="U122" s="36"/>
      <c r="V122" s="36"/>
      <c r="W122" s="36"/>
      <c r="X122" s="36"/>
      <c r="Y122" s="36"/>
      <c r="Z122" s="36"/>
      <c r="AA122" s="36"/>
      <c r="AB122" s="36"/>
      <c r="AC122" s="36"/>
      <c r="AD122" s="36"/>
      <c r="AE122" s="36"/>
      <c r="AR122" s="206" t="s">
        <v>274</v>
      </c>
      <c r="AT122" s="206" t="s">
        <v>269</v>
      </c>
      <c r="AU122" s="206" t="s">
        <v>80</v>
      </c>
      <c r="AY122" s="19" t="s">
        <v>267</v>
      </c>
      <c r="BE122" s="207">
        <f t="shared" si="14"/>
        <v>0</v>
      </c>
      <c r="BF122" s="207">
        <f t="shared" si="15"/>
        <v>0</v>
      </c>
      <c r="BG122" s="207">
        <f t="shared" si="16"/>
        <v>0</v>
      </c>
      <c r="BH122" s="207">
        <f t="shared" si="17"/>
        <v>0</v>
      </c>
      <c r="BI122" s="207">
        <f t="shared" si="18"/>
        <v>0</v>
      </c>
      <c r="BJ122" s="19" t="s">
        <v>80</v>
      </c>
      <c r="BK122" s="207">
        <f t="shared" si="19"/>
        <v>0</v>
      </c>
      <c r="BL122" s="19" t="s">
        <v>274</v>
      </c>
      <c r="BM122" s="206" t="s">
        <v>946</v>
      </c>
    </row>
    <row r="123" spans="1:65" s="2" customFormat="1" ht="16.5" customHeight="1" x14ac:dyDescent="0.2">
      <c r="A123" s="36"/>
      <c r="B123" s="37"/>
      <c r="C123" s="195" t="s">
        <v>696</v>
      </c>
      <c r="D123" s="195" t="s">
        <v>269</v>
      </c>
      <c r="E123" s="196" t="s">
        <v>2809</v>
      </c>
      <c r="F123" s="197" t="s">
        <v>2810</v>
      </c>
      <c r="G123" s="198" t="s">
        <v>1381</v>
      </c>
      <c r="H123" s="199">
        <v>42</v>
      </c>
      <c r="I123" s="200"/>
      <c r="J123" s="201">
        <f t="shared" si="10"/>
        <v>0</v>
      </c>
      <c r="K123" s="197" t="s">
        <v>21</v>
      </c>
      <c r="L123" s="41"/>
      <c r="M123" s="202" t="s">
        <v>21</v>
      </c>
      <c r="N123" s="203" t="s">
        <v>44</v>
      </c>
      <c r="O123" s="66"/>
      <c r="P123" s="204">
        <f t="shared" si="11"/>
        <v>0</v>
      </c>
      <c r="Q123" s="204">
        <v>0</v>
      </c>
      <c r="R123" s="204">
        <f t="shared" si="12"/>
        <v>0</v>
      </c>
      <c r="S123" s="204">
        <v>0</v>
      </c>
      <c r="T123" s="205">
        <f t="shared" si="13"/>
        <v>0</v>
      </c>
      <c r="U123" s="36"/>
      <c r="V123" s="36"/>
      <c r="W123" s="36"/>
      <c r="X123" s="36"/>
      <c r="Y123" s="36"/>
      <c r="Z123" s="36"/>
      <c r="AA123" s="36"/>
      <c r="AB123" s="36"/>
      <c r="AC123" s="36"/>
      <c r="AD123" s="36"/>
      <c r="AE123" s="36"/>
      <c r="AR123" s="206" t="s">
        <v>274</v>
      </c>
      <c r="AT123" s="206" t="s">
        <v>269</v>
      </c>
      <c r="AU123" s="206" t="s">
        <v>80</v>
      </c>
      <c r="AY123" s="19" t="s">
        <v>267</v>
      </c>
      <c r="BE123" s="207">
        <f t="shared" si="14"/>
        <v>0</v>
      </c>
      <c r="BF123" s="207">
        <f t="shared" si="15"/>
        <v>0</v>
      </c>
      <c r="BG123" s="207">
        <f t="shared" si="16"/>
        <v>0</v>
      </c>
      <c r="BH123" s="207">
        <f t="shared" si="17"/>
        <v>0</v>
      </c>
      <c r="BI123" s="207">
        <f t="shared" si="18"/>
        <v>0</v>
      </c>
      <c r="BJ123" s="19" t="s">
        <v>80</v>
      </c>
      <c r="BK123" s="207">
        <f t="shared" si="19"/>
        <v>0</v>
      </c>
      <c r="BL123" s="19" t="s">
        <v>274</v>
      </c>
      <c r="BM123" s="206" t="s">
        <v>966</v>
      </c>
    </row>
    <row r="124" spans="1:65" s="2" customFormat="1" ht="16.5" customHeight="1" x14ac:dyDescent="0.2">
      <c r="A124" s="36"/>
      <c r="B124" s="37"/>
      <c r="C124" s="195" t="s">
        <v>717</v>
      </c>
      <c r="D124" s="195" t="s">
        <v>269</v>
      </c>
      <c r="E124" s="196" t="s">
        <v>2775</v>
      </c>
      <c r="F124" s="197" t="s">
        <v>2776</v>
      </c>
      <c r="G124" s="198" t="s">
        <v>272</v>
      </c>
      <c r="H124" s="199">
        <v>54</v>
      </c>
      <c r="I124" s="200"/>
      <c r="J124" s="201">
        <f t="shared" si="10"/>
        <v>0</v>
      </c>
      <c r="K124" s="197" t="s">
        <v>21</v>
      </c>
      <c r="L124" s="41"/>
      <c r="M124" s="202" t="s">
        <v>21</v>
      </c>
      <c r="N124" s="203" t="s">
        <v>44</v>
      </c>
      <c r="O124" s="66"/>
      <c r="P124" s="204">
        <f t="shared" si="11"/>
        <v>0</v>
      </c>
      <c r="Q124" s="204">
        <v>0</v>
      </c>
      <c r="R124" s="204">
        <f t="shared" si="12"/>
        <v>0</v>
      </c>
      <c r="S124" s="204">
        <v>0</v>
      </c>
      <c r="T124" s="205">
        <f t="shared" si="13"/>
        <v>0</v>
      </c>
      <c r="U124" s="36"/>
      <c r="V124" s="36"/>
      <c r="W124" s="36"/>
      <c r="X124" s="36"/>
      <c r="Y124" s="36"/>
      <c r="Z124" s="36"/>
      <c r="AA124" s="36"/>
      <c r="AB124" s="36"/>
      <c r="AC124" s="36"/>
      <c r="AD124" s="36"/>
      <c r="AE124" s="36"/>
      <c r="AR124" s="206" t="s">
        <v>274</v>
      </c>
      <c r="AT124" s="206" t="s">
        <v>269</v>
      </c>
      <c r="AU124" s="206" t="s">
        <v>80</v>
      </c>
      <c r="AY124" s="19" t="s">
        <v>267</v>
      </c>
      <c r="BE124" s="207">
        <f t="shared" si="14"/>
        <v>0</v>
      </c>
      <c r="BF124" s="207">
        <f t="shared" si="15"/>
        <v>0</v>
      </c>
      <c r="BG124" s="207">
        <f t="shared" si="16"/>
        <v>0</v>
      </c>
      <c r="BH124" s="207">
        <f t="shared" si="17"/>
        <v>0</v>
      </c>
      <c r="BI124" s="207">
        <f t="shared" si="18"/>
        <v>0</v>
      </c>
      <c r="BJ124" s="19" t="s">
        <v>80</v>
      </c>
      <c r="BK124" s="207">
        <f t="shared" si="19"/>
        <v>0</v>
      </c>
      <c r="BL124" s="19" t="s">
        <v>274</v>
      </c>
      <c r="BM124" s="206" t="s">
        <v>977</v>
      </c>
    </row>
    <row r="125" spans="1:65" s="2" customFormat="1" ht="16.5" customHeight="1" x14ac:dyDescent="0.2">
      <c r="A125" s="36"/>
      <c r="B125" s="37"/>
      <c r="C125" s="195" t="s">
        <v>722</v>
      </c>
      <c r="D125" s="195" t="s">
        <v>269</v>
      </c>
      <c r="E125" s="196" t="s">
        <v>2777</v>
      </c>
      <c r="F125" s="197" t="s">
        <v>2778</v>
      </c>
      <c r="G125" s="198" t="s">
        <v>272</v>
      </c>
      <c r="H125" s="199">
        <v>28</v>
      </c>
      <c r="I125" s="200"/>
      <c r="J125" s="201">
        <f t="shared" si="10"/>
        <v>0</v>
      </c>
      <c r="K125" s="197" t="s">
        <v>21</v>
      </c>
      <c r="L125" s="41"/>
      <c r="M125" s="202" t="s">
        <v>21</v>
      </c>
      <c r="N125" s="203" t="s">
        <v>44</v>
      </c>
      <c r="O125" s="66"/>
      <c r="P125" s="204">
        <f t="shared" si="11"/>
        <v>0</v>
      </c>
      <c r="Q125" s="204">
        <v>0</v>
      </c>
      <c r="R125" s="204">
        <f t="shared" si="12"/>
        <v>0</v>
      </c>
      <c r="S125" s="204">
        <v>0</v>
      </c>
      <c r="T125" s="205">
        <f t="shared" si="13"/>
        <v>0</v>
      </c>
      <c r="U125" s="36"/>
      <c r="V125" s="36"/>
      <c r="W125" s="36"/>
      <c r="X125" s="36"/>
      <c r="Y125" s="36"/>
      <c r="Z125" s="36"/>
      <c r="AA125" s="36"/>
      <c r="AB125" s="36"/>
      <c r="AC125" s="36"/>
      <c r="AD125" s="36"/>
      <c r="AE125" s="36"/>
      <c r="AR125" s="206" t="s">
        <v>274</v>
      </c>
      <c r="AT125" s="206" t="s">
        <v>269</v>
      </c>
      <c r="AU125" s="206" t="s">
        <v>80</v>
      </c>
      <c r="AY125" s="19" t="s">
        <v>267</v>
      </c>
      <c r="BE125" s="207">
        <f t="shared" si="14"/>
        <v>0</v>
      </c>
      <c r="BF125" s="207">
        <f t="shared" si="15"/>
        <v>0</v>
      </c>
      <c r="BG125" s="207">
        <f t="shared" si="16"/>
        <v>0</v>
      </c>
      <c r="BH125" s="207">
        <f t="shared" si="17"/>
        <v>0</v>
      </c>
      <c r="BI125" s="207">
        <f t="shared" si="18"/>
        <v>0</v>
      </c>
      <c r="BJ125" s="19" t="s">
        <v>80</v>
      </c>
      <c r="BK125" s="207">
        <f t="shared" si="19"/>
        <v>0</v>
      </c>
      <c r="BL125" s="19" t="s">
        <v>274</v>
      </c>
      <c r="BM125" s="206" t="s">
        <v>988</v>
      </c>
    </row>
    <row r="126" spans="1:65" s="2" customFormat="1" ht="16.5" customHeight="1" x14ac:dyDescent="0.2">
      <c r="A126" s="36"/>
      <c r="B126" s="37"/>
      <c r="C126" s="195" t="s">
        <v>736</v>
      </c>
      <c r="D126" s="195" t="s">
        <v>269</v>
      </c>
      <c r="E126" s="196" t="s">
        <v>2779</v>
      </c>
      <c r="F126" s="197" t="s">
        <v>2780</v>
      </c>
      <c r="G126" s="198" t="s">
        <v>272</v>
      </c>
      <c r="H126" s="199">
        <v>7</v>
      </c>
      <c r="I126" s="200"/>
      <c r="J126" s="201">
        <f t="shared" si="10"/>
        <v>0</v>
      </c>
      <c r="K126" s="197" t="s">
        <v>21</v>
      </c>
      <c r="L126" s="41"/>
      <c r="M126" s="202" t="s">
        <v>21</v>
      </c>
      <c r="N126" s="203" t="s">
        <v>44</v>
      </c>
      <c r="O126" s="66"/>
      <c r="P126" s="204">
        <f t="shared" si="11"/>
        <v>0</v>
      </c>
      <c r="Q126" s="204">
        <v>0</v>
      </c>
      <c r="R126" s="204">
        <f t="shared" si="12"/>
        <v>0</v>
      </c>
      <c r="S126" s="204">
        <v>0</v>
      </c>
      <c r="T126" s="205">
        <f t="shared" si="13"/>
        <v>0</v>
      </c>
      <c r="U126" s="36"/>
      <c r="V126" s="36"/>
      <c r="W126" s="36"/>
      <c r="X126" s="36"/>
      <c r="Y126" s="36"/>
      <c r="Z126" s="36"/>
      <c r="AA126" s="36"/>
      <c r="AB126" s="36"/>
      <c r="AC126" s="36"/>
      <c r="AD126" s="36"/>
      <c r="AE126" s="36"/>
      <c r="AR126" s="206" t="s">
        <v>274</v>
      </c>
      <c r="AT126" s="206" t="s">
        <v>269</v>
      </c>
      <c r="AU126" s="206" t="s">
        <v>80</v>
      </c>
      <c r="AY126" s="19" t="s">
        <v>267</v>
      </c>
      <c r="BE126" s="207">
        <f t="shared" si="14"/>
        <v>0</v>
      </c>
      <c r="BF126" s="207">
        <f t="shared" si="15"/>
        <v>0</v>
      </c>
      <c r="BG126" s="207">
        <f t="shared" si="16"/>
        <v>0</v>
      </c>
      <c r="BH126" s="207">
        <f t="shared" si="17"/>
        <v>0</v>
      </c>
      <c r="BI126" s="207">
        <f t="shared" si="18"/>
        <v>0</v>
      </c>
      <c r="BJ126" s="19" t="s">
        <v>80</v>
      </c>
      <c r="BK126" s="207">
        <f t="shared" si="19"/>
        <v>0</v>
      </c>
      <c r="BL126" s="19" t="s">
        <v>274</v>
      </c>
      <c r="BM126" s="206" t="s">
        <v>1003</v>
      </c>
    </row>
    <row r="127" spans="1:65" s="2" customFormat="1" ht="16.5" customHeight="1" x14ac:dyDescent="0.2">
      <c r="A127" s="36"/>
      <c r="B127" s="37"/>
      <c r="C127" s="195" t="s">
        <v>742</v>
      </c>
      <c r="D127" s="195" t="s">
        <v>269</v>
      </c>
      <c r="E127" s="196" t="s">
        <v>2781</v>
      </c>
      <c r="F127" s="197" t="s">
        <v>2782</v>
      </c>
      <c r="G127" s="198" t="s">
        <v>272</v>
      </c>
      <c r="H127" s="199">
        <v>12</v>
      </c>
      <c r="I127" s="200"/>
      <c r="J127" s="201">
        <f t="shared" si="10"/>
        <v>0</v>
      </c>
      <c r="K127" s="197" t="s">
        <v>21</v>
      </c>
      <c r="L127" s="41"/>
      <c r="M127" s="202" t="s">
        <v>21</v>
      </c>
      <c r="N127" s="203" t="s">
        <v>44</v>
      </c>
      <c r="O127" s="66"/>
      <c r="P127" s="204">
        <f t="shared" si="11"/>
        <v>0</v>
      </c>
      <c r="Q127" s="204">
        <v>0</v>
      </c>
      <c r="R127" s="204">
        <f t="shared" si="12"/>
        <v>0</v>
      </c>
      <c r="S127" s="204">
        <v>0</v>
      </c>
      <c r="T127" s="205">
        <f t="shared" si="13"/>
        <v>0</v>
      </c>
      <c r="U127" s="36"/>
      <c r="V127" s="36"/>
      <c r="W127" s="36"/>
      <c r="X127" s="36"/>
      <c r="Y127" s="36"/>
      <c r="Z127" s="36"/>
      <c r="AA127" s="36"/>
      <c r="AB127" s="36"/>
      <c r="AC127" s="36"/>
      <c r="AD127" s="36"/>
      <c r="AE127" s="36"/>
      <c r="AR127" s="206" t="s">
        <v>274</v>
      </c>
      <c r="AT127" s="206" t="s">
        <v>269</v>
      </c>
      <c r="AU127" s="206" t="s">
        <v>80</v>
      </c>
      <c r="AY127" s="19" t="s">
        <v>267</v>
      </c>
      <c r="BE127" s="207">
        <f t="shared" si="14"/>
        <v>0</v>
      </c>
      <c r="BF127" s="207">
        <f t="shared" si="15"/>
        <v>0</v>
      </c>
      <c r="BG127" s="207">
        <f t="shared" si="16"/>
        <v>0</v>
      </c>
      <c r="BH127" s="207">
        <f t="shared" si="17"/>
        <v>0</v>
      </c>
      <c r="BI127" s="207">
        <f t="shared" si="18"/>
        <v>0</v>
      </c>
      <c r="BJ127" s="19" t="s">
        <v>80</v>
      </c>
      <c r="BK127" s="207">
        <f t="shared" si="19"/>
        <v>0</v>
      </c>
      <c r="BL127" s="19" t="s">
        <v>274</v>
      </c>
      <c r="BM127" s="206" t="s">
        <v>1012</v>
      </c>
    </row>
    <row r="128" spans="1:65" s="12" customFormat="1" ht="25.9" customHeight="1" x14ac:dyDescent="0.2">
      <c r="B128" s="179"/>
      <c r="C128" s="180"/>
      <c r="D128" s="181" t="s">
        <v>72</v>
      </c>
      <c r="E128" s="182" t="s">
        <v>751</v>
      </c>
      <c r="F128" s="182" t="s">
        <v>2811</v>
      </c>
      <c r="G128" s="180"/>
      <c r="H128" s="180"/>
      <c r="I128" s="183"/>
      <c r="J128" s="184">
        <f>BK128</f>
        <v>0</v>
      </c>
      <c r="K128" s="180"/>
      <c r="L128" s="185"/>
      <c r="M128" s="186"/>
      <c r="N128" s="187"/>
      <c r="O128" s="187"/>
      <c r="P128" s="188">
        <f>SUM(P129:P137)</f>
        <v>0</v>
      </c>
      <c r="Q128" s="187"/>
      <c r="R128" s="188">
        <f>SUM(R129:R137)</f>
        <v>0</v>
      </c>
      <c r="S128" s="187"/>
      <c r="T128" s="189">
        <f>SUM(T129:T137)</f>
        <v>0</v>
      </c>
      <c r="AR128" s="190" t="s">
        <v>142</v>
      </c>
      <c r="AT128" s="191" t="s">
        <v>72</v>
      </c>
      <c r="AU128" s="191" t="s">
        <v>73</v>
      </c>
      <c r="AY128" s="190" t="s">
        <v>267</v>
      </c>
      <c r="BK128" s="192">
        <f>SUM(BK129:BK137)</f>
        <v>0</v>
      </c>
    </row>
    <row r="129" spans="1:65" s="2" customFormat="1" ht="16.5" customHeight="1" x14ac:dyDescent="0.2">
      <c r="A129" s="36"/>
      <c r="B129" s="37"/>
      <c r="C129" s="195" t="s">
        <v>750</v>
      </c>
      <c r="D129" s="195" t="s">
        <v>269</v>
      </c>
      <c r="E129" s="196" t="s">
        <v>2812</v>
      </c>
      <c r="F129" s="197" t="s">
        <v>2813</v>
      </c>
      <c r="G129" s="198" t="s">
        <v>2629</v>
      </c>
      <c r="H129" s="199">
        <v>1</v>
      </c>
      <c r="I129" s="200"/>
      <c r="J129" s="201">
        <f t="shared" ref="J129:J137" si="20">ROUND(I129*H129,2)</f>
        <v>0</v>
      </c>
      <c r="K129" s="197" t="s">
        <v>21</v>
      </c>
      <c r="L129" s="41"/>
      <c r="M129" s="202" t="s">
        <v>21</v>
      </c>
      <c r="N129" s="203" t="s">
        <v>44</v>
      </c>
      <c r="O129" s="66"/>
      <c r="P129" s="204">
        <f t="shared" ref="P129:P137" si="21">O129*H129</f>
        <v>0</v>
      </c>
      <c r="Q129" s="204">
        <v>0</v>
      </c>
      <c r="R129" s="204">
        <f t="shared" ref="R129:R137" si="22">Q129*H129</f>
        <v>0</v>
      </c>
      <c r="S129" s="204">
        <v>0</v>
      </c>
      <c r="T129" s="205">
        <f t="shared" ref="T129:T137" si="23">S129*H129</f>
        <v>0</v>
      </c>
      <c r="U129" s="36"/>
      <c r="V129" s="36"/>
      <c r="W129" s="36"/>
      <c r="X129" s="36"/>
      <c r="Y129" s="36"/>
      <c r="Z129" s="36"/>
      <c r="AA129" s="36"/>
      <c r="AB129" s="36"/>
      <c r="AC129" s="36"/>
      <c r="AD129" s="36"/>
      <c r="AE129" s="36"/>
      <c r="AR129" s="206" t="s">
        <v>966</v>
      </c>
      <c r="AT129" s="206" t="s">
        <v>269</v>
      </c>
      <c r="AU129" s="206" t="s">
        <v>80</v>
      </c>
      <c r="AY129" s="19" t="s">
        <v>267</v>
      </c>
      <c r="BE129" s="207">
        <f t="shared" ref="BE129:BE137" si="24">IF(N129="základní",J129,0)</f>
        <v>0</v>
      </c>
      <c r="BF129" s="207">
        <f t="shared" ref="BF129:BF137" si="25">IF(N129="snížená",J129,0)</f>
        <v>0</v>
      </c>
      <c r="BG129" s="207">
        <f t="shared" ref="BG129:BG137" si="26">IF(N129="zákl. přenesená",J129,0)</f>
        <v>0</v>
      </c>
      <c r="BH129" s="207">
        <f t="shared" ref="BH129:BH137" si="27">IF(N129="sníž. přenesená",J129,0)</f>
        <v>0</v>
      </c>
      <c r="BI129" s="207">
        <f t="shared" ref="BI129:BI137" si="28">IF(N129="nulová",J129,0)</f>
        <v>0</v>
      </c>
      <c r="BJ129" s="19" t="s">
        <v>80</v>
      </c>
      <c r="BK129" s="207">
        <f t="shared" ref="BK129:BK137" si="29">ROUND(I129*H129,2)</f>
        <v>0</v>
      </c>
      <c r="BL129" s="19" t="s">
        <v>966</v>
      </c>
      <c r="BM129" s="206" t="s">
        <v>1024</v>
      </c>
    </row>
    <row r="130" spans="1:65" s="2" customFormat="1" ht="16.5" customHeight="1" x14ac:dyDescent="0.2">
      <c r="A130" s="36"/>
      <c r="B130" s="37"/>
      <c r="C130" s="195" t="s">
        <v>756</v>
      </c>
      <c r="D130" s="195" t="s">
        <v>269</v>
      </c>
      <c r="E130" s="196" t="s">
        <v>2814</v>
      </c>
      <c r="F130" s="197" t="s">
        <v>2815</v>
      </c>
      <c r="G130" s="198" t="s">
        <v>2629</v>
      </c>
      <c r="H130" s="199">
        <v>1</v>
      </c>
      <c r="I130" s="200"/>
      <c r="J130" s="201">
        <f t="shared" si="20"/>
        <v>0</v>
      </c>
      <c r="K130" s="197" t="s">
        <v>21</v>
      </c>
      <c r="L130" s="41"/>
      <c r="M130" s="202" t="s">
        <v>21</v>
      </c>
      <c r="N130" s="203" t="s">
        <v>44</v>
      </c>
      <c r="O130" s="66"/>
      <c r="P130" s="204">
        <f t="shared" si="21"/>
        <v>0</v>
      </c>
      <c r="Q130" s="204">
        <v>0</v>
      </c>
      <c r="R130" s="204">
        <f t="shared" si="22"/>
        <v>0</v>
      </c>
      <c r="S130" s="204">
        <v>0</v>
      </c>
      <c r="T130" s="205">
        <f t="shared" si="23"/>
        <v>0</v>
      </c>
      <c r="U130" s="36"/>
      <c r="V130" s="36"/>
      <c r="W130" s="36"/>
      <c r="X130" s="36"/>
      <c r="Y130" s="36"/>
      <c r="Z130" s="36"/>
      <c r="AA130" s="36"/>
      <c r="AB130" s="36"/>
      <c r="AC130" s="36"/>
      <c r="AD130" s="36"/>
      <c r="AE130" s="36"/>
      <c r="AR130" s="206" t="s">
        <v>966</v>
      </c>
      <c r="AT130" s="206" t="s">
        <v>269</v>
      </c>
      <c r="AU130" s="206" t="s">
        <v>80</v>
      </c>
      <c r="AY130" s="19" t="s">
        <v>267</v>
      </c>
      <c r="BE130" s="207">
        <f t="shared" si="24"/>
        <v>0</v>
      </c>
      <c r="BF130" s="207">
        <f t="shared" si="25"/>
        <v>0</v>
      </c>
      <c r="BG130" s="207">
        <f t="shared" si="26"/>
        <v>0</v>
      </c>
      <c r="BH130" s="207">
        <f t="shared" si="27"/>
        <v>0</v>
      </c>
      <c r="BI130" s="207">
        <f t="shared" si="28"/>
        <v>0</v>
      </c>
      <c r="BJ130" s="19" t="s">
        <v>80</v>
      </c>
      <c r="BK130" s="207">
        <f t="shared" si="29"/>
        <v>0</v>
      </c>
      <c r="BL130" s="19" t="s">
        <v>966</v>
      </c>
      <c r="BM130" s="206" t="s">
        <v>1034</v>
      </c>
    </row>
    <row r="131" spans="1:65" s="2" customFormat="1" ht="16.5" customHeight="1" x14ac:dyDescent="0.2">
      <c r="A131" s="36"/>
      <c r="B131" s="37"/>
      <c r="C131" s="195" t="s">
        <v>764</v>
      </c>
      <c r="D131" s="195" t="s">
        <v>269</v>
      </c>
      <c r="E131" s="196" t="s">
        <v>2816</v>
      </c>
      <c r="F131" s="197" t="s">
        <v>2817</v>
      </c>
      <c r="G131" s="198" t="s">
        <v>2629</v>
      </c>
      <c r="H131" s="199">
        <v>1</v>
      </c>
      <c r="I131" s="200"/>
      <c r="J131" s="201">
        <f t="shared" si="20"/>
        <v>0</v>
      </c>
      <c r="K131" s="197" t="s">
        <v>21</v>
      </c>
      <c r="L131" s="41"/>
      <c r="M131" s="202" t="s">
        <v>21</v>
      </c>
      <c r="N131" s="203" t="s">
        <v>44</v>
      </c>
      <c r="O131" s="66"/>
      <c r="P131" s="204">
        <f t="shared" si="21"/>
        <v>0</v>
      </c>
      <c r="Q131" s="204">
        <v>0</v>
      </c>
      <c r="R131" s="204">
        <f t="shared" si="22"/>
        <v>0</v>
      </c>
      <c r="S131" s="204">
        <v>0</v>
      </c>
      <c r="T131" s="205">
        <f t="shared" si="23"/>
        <v>0</v>
      </c>
      <c r="U131" s="36"/>
      <c r="V131" s="36"/>
      <c r="W131" s="36"/>
      <c r="X131" s="36"/>
      <c r="Y131" s="36"/>
      <c r="Z131" s="36"/>
      <c r="AA131" s="36"/>
      <c r="AB131" s="36"/>
      <c r="AC131" s="36"/>
      <c r="AD131" s="36"/>
      <c r="AE131" s="36"/>
      <c r="AR131" s="206" t="s">
        <v>966</v>
      </c>
      <c r="AT131" s="206" t="s">
        <v>269</v>
      </c>
      <c r="AU131" s="206" t="s">
        <v>80</v>
      </c>
      <c r="AY131" s="19" t="s">
        <v>267</v>
      </c>
      <c r="BE131" s="207">
        <f t="shared" si="24"/>
        <v>0</v>
      </c>
      <c r="BF131" s="207">
        <f t="shared" si="25"/>
        <v>0</v>
      </c>
      <c r="BG131" s="207">
        <f t="shared" si="26"/>
        <v>0</v>
      </c>
      <c r="BH131" s="207">
        <f t="shared" si="27"/>
        <v>0</v>
      </c>
      <c r="BI131" s="207">
        <f t="shared" si="28"/>
        <v>0</v>
      </c>
      <c r="BJ131" s="19" t="s">
        <v>80</v>
      </c>
      <c r="BK131" s="207">
        <f t="shared" si="29"/>
        <v>0</v>
      </c>
      <c r="BL131" s="19" t="s">
        <v>966</v>
      </c>
      <c r="BM131" s="206" t="s">
        <v>1044</v>
      </c>
    </row>
    <row r="132" spans="1:65" s="2" customFormat="1" ht="16.5" customHeight="1" x14ac:dyDescent="0.2">
      <c r="A132" s="36"/>
      <c r="B132" s="37"/>
      <c r="C132" s="195" t="s">
        <v>772</v>
      </c>
      <c r="D132" s="195" t="s">
        <v>269</v>
      </c>
      <c r="E132" s="196" t="s">
        <v>2818</v>
      </c>
      <c r="F132" s="197" t="s">
        <v>2819</v>
      </c>
      <c r="G132" s="198" t="s">
        <v>2484</v>
      </c>
      <c r="H132" s="199">
        <v>8</v>
      </c>
      <c r="I132" s="200"/>
      <c r="J132" s="201">
        <f t="shared" si="20"/>
        <v>0</v>
      </c>
      <c r="K132" s="197" t="s">
        <v>21</v>
      </c>
      <c r="L132" s="41"/>
      <c r="M132" s="202" t="s">
        <v>21</v>
      </c>
      <c r="N132" s="203" t="s">
        <v>44</v>
      </c>
      <c r="O132" s="66"/>
      <c r="P132" s="204">
        <f t="shared" si="21"/>
        <v>0</v>
      </c>
      <c r="Q132" s="204">
        <v>0</v>
      </c>
      <c r="R132" s="204">
        <f t="shared" si="22"/>
        <v>0</v>
      </c>
      <c r="S132" s="204">
        <v>0</v>
      </c>
      <c r="T132" s="205">
        <f t="shared" si="23"/>
        <v>0</v>
      </c>
      <c r="U132" s="36"/>
      <c r="V132" s="36"/>
      <c r="W132" s="36"/>
      <c r="X132" s="36"/>
      <c r="Y132" s="36"/>
      <c r="Z132" s="36"/>
      <c r="AA132" s="36"/>
      <c r="AB132" s="36"/>
      <c r="AC132" s="36"/>
      <c r="AD132" s="36"/>
      <c r="AE132" s="36"/>
      <c r="AR132" s="206" t="s">
        <v>966</v>
      </c>
      <c r="AT132" s="206" t="s">
        <v>269</v>
      </c>
      <c r="AU132" s="206" t="s">
        <v>80</v>
      </c>
      <c r="AY132" s="19" t="s">
        <v>267</v>
      </c>
      <c r="BE132" s="207">
        <f t="shared" si="24"/>
        <v>0</v>
      </c>
      <c r="BF132" s="207">
        <f t="shared" si="25"/>
        <v>0</v>
      </c>
      <c r="BG132" s="207">
        <f t="shared" si="26"/>
        <v>0</v>
      </c>
      <c r="BH132" s="207">
        <f t="shared" si="27"/>
        <v>0</v>
      </c>
      <c r="BI132" s="207">
        <f t="shared" si="28"/>
        <v>0</v>
      </c>
      <c r="BJ132" s="19" t="s">
        <v>80</v>
      </c>
      <c r="BK132" s="207">
        <f t="shared" si="29"/>
        <v>0</v>
      </c>
      <c r="BL132" s="19" t="s">
        <v>966</v>
      </c>
      <c r="BM132" s="206" t="s">
        <v>547</v>
      </c>
    </row>
    <row r="133" spans="1:65" s="2" customFormat="1" ht="16.5" customHeight="1" x14ac:dyDescent="0.2">
      <c r="A133" s="36"/>
      <c r="B133" s="37"/>
      <c r="C133" s="195" t="s">
        <v>778</v>
      </c>
      <c r="D133" s="195" t="s">
        <v>269</v>
      </c>
      <c r="E133" s="196" t="s">
        <v>2820</v>
      </c>
      <c r="F133" s="197" t="s">
        <v>2821</v>
      </c>
      <c r="G133" s="198" t="s">
        <v>2629</v>
      </c>
      <c r="H133" s="199">
        <v>1</v>
      </c>
      <c r="I133" s="200"/>
      <c r="J133" s="201">
        <f t="shared" si="20"/>
        <v>0</v>
      </c>
      <c r="K133" s="197" t="s">
        <v>21</v>
      </c>
      <c r="L133" s="41"/>
      <c r="M133" s="202" t="s">
        <v>21</v>
      </c>
      <c r="N133" s="203" t="s">
        <v>44</v>
      </c>
      <c r="O133" s="66"/>
      <c r="P133" s="204">
        <f t="shared" si="21"/>
        <v>0</v>
      </c>
      <c r="Q133" s="204">
        <v>0</v>
      </c>
      <c r="R133" s="204">
        <f t="shared" si="22"/>
        <v>0</v>
      </c>
      <c r="S133" s="204">
        <v>0</v>
      </c>
      <c r="T133" s="205">
        <f t="shared" si="23"/>
        <v>0</v>
      </c>
      <c r="U133" s="36"/>
      <c r="V133" s="36"/>
      <c r="W133" s="36"/>
      <c r="X133" s="36"/>
      <c r="Y133" s="36"/>
      <c r="Z133" s="36"/>
      <c r="AA133" s="36"/>
      <c r="AB133" s="36"/>
      <c r="AC133" s="36"/>
      <c r="AD133" s="36"/>
      <c r="AE133" s="36"/>
      <c r="AR133" s="206" t="s">
        <v>966</v>
      </c>
      <c r="AT133" s="206" t="s">
        <v>269</v>
      </c>
      <c r="AU133" s="206" t="s">
        <v>80</v>
      </c>
      <c r="AY133" s="19" t="s">
        <v>267</v>
      </c>
      <c r="BE133" s="207">
        <f t="shared" si="24"/>
        <v>0</v>
      </c>
      <c r="BF133" s="207">
        <f t="shared" si="25"/>
        <v>0</v>
      </c>
      <c r="BG133" s="207">
        <f t="shared" si="26"/>
        <v>0</v>
      </c>
      <c r="BH133" s="207">
        <f t="shared" si="27"/>
        <v>0</v>
      </c>
      <c r="BI133" s="207">
        <f t="shared" si="28"/>
        <v>0</v>
      </c>
      <c r="BJ133" s="19" t="s">
        <v>80</v>
      </c>
      <c r="BK133" s="207">
        <f t="shared" si="29"/>
        <v>0</v>
      </c>
      <c r="BL133" s="19" t="s">
        <v>966</v>
      </c>
      <c r="BM133" s="206" t="s">
        <v>1074</v>
      </c>
    </row>
    <row r="134" spans="1:65" s="2" customFormat="1" ht="16.5" customHeight="1" x14ac:dyDescent="0.2">
      <c r="A134" s="36"/>
      <c r="B134" s="37"/>
      <c r="C134" s="195" t="s">
        <v>782</v>
      </c>
      <c r="D134" s="195" t="s">
        <v>269</v>
      </c>
      <c r="E134" s="196" t="s">
        <v>2822</v>
      </c>
      <c r="F134" s="197" t="s">
        <v>2823</v>
      </c>
      <c r="G134" s="198" t="s">
        <v>2629</v>
      </c>
      <c r="H134" s="199">
        <v>1</v>
      </c>
      <c r="I134" s="200"/>
      <c r="J134" s="201">
        <f t="shared" si="20"/>
        <v>0</v>
      </c>
      <c r="K134" s="197" t="s">
        <v>21</v>
      </c>
      <c r="L134" s="41"/>
      <c r="M134" s="202" t="s">
        <v>21</v>
      </c>
      <c r="N134" s="203" t="s">
        <v>44</v>
      </c>
      <c r="O134" s="66"/>
      <c r="P134" s="204">
        <f t="shared" si="21"/>
        <v>0</v>
      </c>
      <c r="Q134" s="204">
        <v>0</v>
      </c>
      <c r="R134" s="204">
        <f t="shared" si="22"/>
        <v>0</v>
      </c>
      <c r="S134" s="204">
        <v>0</v>
      </c>
      <c r="T134" s="205">
        <f t="shared" si="23"/>
        <v>0</v>
      </c>
      <c r="U134" s="36"/>
      <c r="V134" s="36"/>
      <c r="W134" s="36"/>
      <c r="X134" s="36"/>
      <c r="Y134" s="36"/>
      <c r="Z134" s="36"/>
      <c r="AA134" s="36"/>
      <c r="AB134" s="36"/>
      <c r="AC134" s="36"/>
      <c r="AD134" s="36"/>
      <c r="AE134" s="36"/>
      <c r="AR134" s="206" t="s">
        <v>966</v>
      </c>
      <c r="AT134" s="206" t="s">
        <v>269</v>
      </c>
      <c r="AU134" s="206" t="s">
        <v>80</v>
      </c>
      <c r="AY134" s="19" t="s">
        <v>267</v>
      </c>
      <c r="BE134" s="207">
        <f t="shared" si="24"/>
        <v>0</v>
      </c>
      <c r="BF134" s="207">
        <f t="shared" si="25"/>
        <v>0</v>
      </c>
      <c r="BG134" s="207">
        <f t="shared" si="26"/>
        <v>0</v>
      </c>
      <c r="BH134" s="207">
        <f t="shared" si="27"/>
        <v>0</v>
      </c>
      <c r="BI134" s="207">
        <f t="shared" si="28"/>
        <v>0</v>
      </c>
      <c r="BJ134" s="19" t="s">
        <v>80</v>
      </c>
      <c r="BK134" s="207">
        <f t="shared" si="29"/>
        <v>0</v>
      </c>
      <c r="BL134" s="19" t="s">
        <v>966</v>
      </c>
      <c r="BM134" s="206" t="s">
        <v>1088</v>
      </c>
    </row>
    <row r="135" spans="1:65" s="2" customFormat="1" ht="16.5" customHeight="1" x14ac:dyDescent="0.2">
      <c r="A135" s="36"/>
      <c r="B135" s="37"/>
      <c r="C135" s="195" t="s">
        <v>788</v>
      </c>
      <c r="D135" s="195" t="s">
        <v>269</v>
      </c>
      <c r="E135" s="196" t="s">
        <v>2824</v>
      </c>
      <c r="F135" s="197" t="s">
        <v>2825</v>
      </c>
      <c r="G135" s="198" t="s">
        <v>1381</v>
      </c>
      <c r="H135" s="199">
        <v>8</v>
      </c>
      <c r="I135" s="200"/>
      <c r="J135" s="201">
        <f t="shared" si="20"/>
        <v>0</v>
      </c>
      <c r="K135" s="197" t="s">
        <v>21</v>
      </c>
      <c r="L135" s="41"/>
      <c r="M135" s="202" t="s">
        <v>21</v>
      </c>
      <c r="N135" s="203" t="s">
        <v>44</v>
      </c>
      <c r="O135" s="66"/>
      <c r="P135" s="204">
        <f t="shared" si="21"/>
        <v>0</v>
      </c>
      <c r="Q135" s="204">
        <v>0</v>
      </c>
      <c r="R135" s="204">
        <f t="shared" si="22"/>
        <v>0</v>
      </c>
      <c r="S135" s="204">
        <v>0</v>
      </c>
      <c r="T135" s="205">
        <f t="shared" si="23"/>
        <v>0</v>
      </c>
      <c r="U135" s="36"/>
      <c r="V135" s="36"/>
      <c r="W135" s="36"/>
      <c r="X135" s="36"/>
      <c r="Y135" s="36"/>
      <c r="Z135" s="36"/>
      <c r="AA135" s="36"/>
      <c r="AB135" s="36"/>
      <c r="AC135" s="36"/>
      <c r="AD135" s="36"/>
      <c r="AE135" s="36"/>
      <c r="AR135" s="206" t="s">
        <v>966</v>
      </c>
      <c r="AT135" s="206" t="s">
        <v>269</v>
      </c>
      <c r="AU135" s="206" t="s">
        <v>80</v>
      </c>
      <c r="AY135" s="19" t="s">
        <v>267</v>
      </c>
      <c r="BE135" s="207">
        <f t="shared" si="24"/>
        <v>0</v>
      </c>
      <c r="BF135" s="207">
        <f t="shared" si="25"/>
        <v>0</v>
      </c>
      <c r="BG135" s="207">
        <f t="shared" si="26"/>
        <v>0</v>
      </c>
      <c r="BH135" s="207">
        <f t="shared" si="27"/>
        <v>0</v>
      </c>
      <c r="BI135" s="207">
        <f t="shared" si="28"/>
        <v>0</v>
      </c>
      <c r="BJ135" s="19" t="s">
        <v>80</v>
      </c>
      <c r="BK135" s="207">
        <f t="shared" si="29"/>
        <v>0</v>
      </c>
      <c r="BL135" s="19" t="s">
        <v>966</v>
      </c>
      <c r="BM135" s="206" t="s">
        <v>1104</v>
      </c>
    </row>
    <row r="136" spans="1:65" s="2" customFormat="1" ht="16.5" customHeight="1" x14ac:dyDescent="0.2">
      <c r="A136" s="36"/>
      <c r="B136" s="37"/>
      <c r="C136" s="195" t="s">
        <v>793</v>
      </c>
      <c r="D136" s="195" t="s">
        <v>269</v>
      </c>
      <c r="E136" s="196" t="s">
        <v>2826</v>
      </c>
      <c r="F136" s="197" t="s">
        <v>2827</v>
      </c>
      <c r="G136" s="198" t="s">
        <v>2484</v>
      </c>
      <c r="H136" s="199">
        <v>1</v>
      </c>
      <c r="I136" s="200"/>
      <c r="J136" s="201">
        <f t="shared" si="20"/>
        <v>0</v>
      </c>
      <c r="K136" s="197" t="s">
        <v>21</v>
      </c>
      <c r="L136" s="41"/>
      <c r="M136" s="202" t="s">
        <v>21</v>
      </c>
      <c r="N136" s="203" t="s">
        <v>44</v>
      </c>
      <c r="O136" s="66"/>
      <c r="P136" s="204">
        <f t="shared" si="21"/>
        <v>0</v>
      </c>
      <c r="Q136" s="204">
        <v>0</v>
      </c>
      <c r="R136" s="204">
        <f t="shared" si="22"/>
        <v>0</v>
      </c>
      <c r="S136" s="204">
        <v>0</v>
      </c>
      <c r="T136" s="205">
        <f t="shared" si="23"/>
        <v>0</v>
      </c>
      <c r="U136" s="36"/>
      <c r="V136" s="36"/>
      <c r="W136" s="36"/>
      <c r="X136" s="36"/>
      <c r="Y136" s="36"/>
      <c r="Z136" s="36"/>
      <c r="AA136" s="36"/>
      <c r="AB136" s="36"/>
      <c r="AC136" s="36"/>
      <c r="AD136" s="36"/>
      <c r="AE136" s="36"/>
      <c r="AR136" s="206" t="s">
        <v>966</v>
      </c>
      <c r="AT136" s="206" t="s">
        <v>269</v>
      </c>
      <c r="AU136" s="206" t="s">
        <v>80</v>
      </c>
      <c r="AY136" s="19" t="s">
        <v>267</v>
      </c>
      <c r="BE136" s="207">
        <f t="shared" si="24"/>
        <v>0</v>
      </c>
      <c r="BF136" s="207">
        <f t="shared" si="25"/>
        <v>0</v>
      </c>
      <c r="BG136" s="207">
        <f t="shared" si="26"/>
        <v>0</v>
      </c>
      <c r="BH136" s="207">
        <f t="shared" si="27"/>
        <v>0</v>
      </c>
      <c r="BI136" s="207">
        <f t="shared" si="28"/>
        <v>0</v>
      </c>
      <c r="BJ136" s="19" t="s">
        <v>80</v>
      </c>
      <c r="BK136" s="207">
        <f t="shared" si="29"/>
        <v>0</v>
      </c>
      <c r="BL136" s="19" t="s">
        <v>966</v>
      </c>
      <c r="BM136" s="206" t="s">
        <v>1114</v>
      </c>
    </row>
    <row r="137" spans="1:65" s="2" customFormat="1" ht="16.5" customHeight="1" x14ac:dyDescent="0.2">
      <c r="A137" s="36"/>
      <c r="B137" s="37"/>
      <c r="C137" s="195" t="s">
        <v>799</v>
      </c>
      <c r="D137" s="195" t="s">
        <v>269</v>
      </c>
      <c r="E137" s="196" t="s">
        <v>2828</v>
      </c>
      <c r="F137" s="197" t="s">
        <v>2829</v>
      </c>
      <c r="G137" s="198" t="s">
        <v>2484</v>
      </c>
      <c r="H137" s="199">
        <v>1</v>
      </c>
      <c r="I137" s="200"/>
      <c r="J137" s="201">
        <f t="shared" si="20"/>
        <v>0</v>
      </c>
      <c r="K137" s="197" t="s">
        <v>21</v>
      </c>
      <c r="L137" s="41"/>
      <c r="M137" s="202" t="s">
        <v>21</v>
      </c>
      <c r="N137" s="203" t="s">
        <v>44</v>
      </c>
      <c r="O137" s="66"/>
      <c r="P137" s="204">
        <f t="shared" si="21"/>
        <v>0</v>
      </c>
      <c r="Q137" s="204">
        <v>0</v>
      </c>
      <c r="R137" s="204">
        <f t="shared" si="22"/>
        <v>0</v>
      </c>
      <c r="S137" s="204">
        <v>0</v>
      </c>
      <c r="T137" s="205">
        <f t="shared" si="23"/>
        <v>0</v>
      </c>
      <c r="U137" s="36"/>
      <c r="V137" s="36"/>
      <c r="W137" s="36"/>
      <c r="X137" s="36"/>
      <c r="Y137" s="36"/>
      <c r="Z137" s="36"/>
      <c r="AA137" s="36"/>
      <c r="AB137" s="36"/>
      <c r="AC137" s="36"/>
      <c r="AD137" s="36"/>
      <c r="AE137" s="36"/>
      <c r="AR137" s="206" t="s">
        <v>966</v>
      </c>
      <c r="AT137" s="206" t="s">
        <v>269</v>
      </c>
      <c r="AU137" s="206" t="s">
        <v>80</v>
      </c>
      <c r="AY137" s="19" t="s">
        <v>267</v>
      </c>
      <c r="BE137" s="207">
        <f t="shared" si="24"/>
        <v>0</v>
      </c>
      <c r="BF137" s="207">
        <f t="shared" si="25"/>
        <v>0</v>
      </c>
      <c r="BG137" s="207">
        <f t="shared" si="26"/>
        <v>0</v>
      </c>
      <c r="BH137" s="207">
        <f t="shared" si="27"/>
        <v>0</v>
      </c>
      <c r="BI137" s="207">
        <f t="shared" si="28"/>
        <v>0</v>
      </c>
      <c r="BJ137" s="19" t="s">
        <v>80</v>
      </c>
      <c r="BK137" s="207">
        <f t="shared" si="29"/>
        <v>0</v>
      </c>
      <c r="BL137" s="19" t="s">
        <v>966</v>
      </c>
      <c r="BM137" s="206" t="s">
        <v>1131</v>
      </c>
    </row>
    <row r="138" spans="1:65" s="12" customFormat="1" ht="25.9" customHeight="1" x14ac:dyDescent="0.2">
      <c r="B138" s="179"/>
      <c r="C138" s="180"/>
      <c r="D138" s="181" t="s">
        <v>72</v>
      </c>
      <c r="E138" s="182" t="s">
        <v>72</v>
      </c>
      <c r="F138" s="182" t="s">
        <v>2830</v>
      </c>
      <c r="G138" s="180"/>
      <c r="H138" s="180"/>
      <c r="I138" s="183"/>
      <c r="J138" s="184">
        <f>BK138</f>
        <v>0</v>
      </c>
      <c r="K138" s="180"/>
      <c r="L138" s="185"/>
      <c r="M138" s="186"/>
      <c r="N138" s="187"/>
      <c r="O138" s="187"/>
      <c r="P138" s="188">
        <f>SUM(P139:P141)</f>
        <v>0</v>
      </c>
      <c r="Q138" s="187"/>
      <c r="R138" s="188">
        <f>SUM(R139:R141)</f>
        <v>0</v>
      </c>
      <c r="S138" s="187"/>
      <c r="T138" s="189">
        <f>SUM(T139:T141)</f>
        <v>0</v>
      </c>
      <c r="AR138" s="190" t="s">
        <v>80</v>
      </c>
      <c r="AT138" s="191" t="s">
        <v>72</v>
      </c>
      <c r="AU138" s="191" t="s">
        <v>73</v>
      </c>
      <c r="AY138" s="190" t="s">
        <v>267</v>
      </c>
      <c r="BK138" s="192">
        <f>SUM(BK139:BK141)</f>
        <v>0</v>
      </c>
    </row>
    <row r="139" spans="1:65" s="2" customFormat="1" ht="16.5" customHeight="1" x14ac:dyDescent="0.2">
      <c r="A139" s="36"/>
      <c r="B139" s="37"/>
      <c r="C139" s="195" t="s">
        <v>806</v>
      </c>
      <c r="D139" s="195" t="s">
        <v>269</v>
      </c>
      <c r="E139" s="196" t="s">
        <v>2831</v>
      </c>
      <c r="F139" s="197" t="s">
        <v>2832</v>
      </c>
      <c r="G139" s="198" t="s">
        <v>2484</v>
      </c>
      <c r="H139" s="199">
        <v>1</v>
      </c>
      <c r="I139" s="200"/>
      <c r="J139" s="201">
        <f>ROUND(I139*H139,2)</f>
        <v>0</v>
      </c>
      <c r="K139" s="197" t="s">
        <v>21</v>
      </c>
      <c r="L139" s="41"/>
      <c r="M139" s="202" t="s">
        <v>21</v>
      </c>
      <c r="N139" s="203" t="s">
        <v>44</v>
      </c>
      <c r="O139" s="66"/>
      <c r="P139" s="204">
        <f>O139*H139</f>
        <v>0</v>
      </c>
      <c r="Q139" s="204">
        <v>0</v>
      </c>
      <c r="R139" s="204">
        <f>Q139*H139</f>
        <v>0</v>
      </c>
      <c r="S139" s="204">
        <v>0</v>
      </c>
      <c r="T139" s="205">
        <f>S139*H139</f>
        <v>0</v>
      </c>
      <c r="U139" s="36"/>
      <c r="V139" s="36"/>
      <c r="W139" s="36"/>
      <c r="X139" s="36"/>
      <c r="Y139" s="36"/>
      <c r="Z139" s="36"/>
      <c r="AA139" s="36"/>
      <c r="AB139" s="36"/>
      <c r="AC139" s="36"/>
      <c r="AD139" s="36"/>
      <c r="AE139" s="36"/>
      <c r="AR139" s="206" t="s">
        <v>274</v>
      </c>
      <c r="AT139" s="206" t="s">
        <v>269</v>
      </c>
      <c r="AU139" s="206" t="s">
        <v>80</v>
      </c>
      <c r="AY139" s="19" t="s">
        <v>267</v>
      </c>
      <c r="BE139" s="207">
        <f>IF(N139="základní",J139,0)</f>
        <v>0</v>
      </c>
      <c r="BF139" s="207">
        <f>IF(N139="snížená",J139,0)</f>
        <v>0</v>
      </c>
      <c r="BG139" s="207">
        <f>IF(N139="zákl. přenesená",J139,0)</f>
        <v>0</v>
      </c>
      <c r="BH139" s="207">
        <f>IF(N139="sníž. přenesená",J139,0)</f>
        <v>0</v>
      </c>
      <c r="BI139" s="207">
        <f>IF(N139="nulová",J139,0)</f>
        <v>0</v>
      </c>
      <c r="BJ139" s="19" t="s">
        <v>80</v>
      </c>
      <c r="BK139" s="207">
        <f>ROUND(I139*H139,2)</f>
        <v>0</v>
      </c>
      <c r="BL139" s="19" t="s">
        <v>274</v>
      </c>
      <c r="BM139" s="206" t="s">
        <v>1163</v>
      </c>
    </row>
    <row r="140" spans="1:65" s="2" customFormat="1" ht="16.5" customHeight="1" x14ac:dyDescent="0.2">
      <c r="A140" s="36"/>
      <c r="B140" s="37"/>
      <c r="C140" s="195" t="s">
        <v>810</v>
      </c>
      <c r="D140" s="195" t="s">
        <v>269</v>
      </c>
      <c r="E140" s="196" t="s">
        <v>2833</v>
      </c>
      <c r="F140" s="197" t="s">
        <v>2834</v>
      </c>
      <c r="G140" s="198" t="s">
        <v>2629</v>
      </c>
      <c r="H140" s="199">
        <v>1</v>
      </c>
      <c r="I140" s="200"/>
      <c r="J140" s="201">
        <f>ROUND(I140*H140,2)</f>
        <v>0</v>
      </c>
      <c r="K140" s="197" t="s">
        <v>21</v>
      </c>
      <c r="L140" s="41"/>
      <c r="M140" s="202" t="s">
        <v>21</v>
      </c>
      <c r="N140" s="203" t="s">
        <v>44</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274</v>
      </c>
      <c r="AT140" s="206" t="s">
        <v>269</v>
      </c>
      <c r="AU140" s="206" t="s">
        <v>80</v>
      </c>
      <c r="AY140" s="19" t="s">
        <v>267</v>
      </c>
      <c r="BE140" s="207">
        <f>IF(N140="základní",J140,0)</f>
        <v>0</v>
      </c>
      <c r="BF140" s="207">
        <f>IF(N140="snížená",J140,0)</f>
        <v>0</v>
      </c>
      <c r="BG140" s="207">
        <f>IF(N140="zákl. přenesená",J140,0)</f>
        <v>0</v>
      </c>
      <c r="BH140" s="207">
        <f>IF(N140="sníž. přenesená",J140,0)</f>
        <v>0</v>
      </c>
      <c r="BI140" s="207">
        <f>IF(N140="nulová",J140,0)</f>
        <v>0</v>
      </c>
      <c r="BJ140" s="19" t="s">
        <v>80</v>
      </c>
      <c r="BK140" s="207">
        <f>ROUND(I140*H140,2)</f>
        <v>0</v>
      </c>
      <c r="BL140" s="19" t="s">
        <v>274</v>
      </c>
      <c r="BM140" s="206" t="s">
        <v>1184</v>
      </c>
    </row>
    <row r="141" spans="1:65" s="2" customFormat="1" ht="16.5" customHeight="1" x14ac:dyDescent="0.2">
      <c r="A141" s="36"/>
      <c r="B141" s="37"/>
      <c r="C141" s="195" t="s">
        <v>814</v>
      </c>
      <c r="D141" s="195" t="s">
        <v>269</v>
      </c>
      <c r="E141" s="196" t="s">
        <v>2835</v>
      </c>
      <c r="F141" s="197" t="s">
        <v>2836</v>
      </c>
      <c r="G141" s="198" t="s">
        <v>2484</v>
      </c>
      <c r="H141" s="199">
        <v>1</v>
      </c>
      <c r="I141" s="200"/>
      <c r="J141" s="201">
        <f>ROUND(I141*H141,2)</f>
        <v>0</v>
      </c>
      <c r="K141" s="197" t="s">
        <v>21</v>
      </c>
      <c r="L141" s="41"/>
      <c r="M141" s="265" t="s">
        <v>21</v>
      </c>
      <c r="N141" s="266" t="s">
        <v>44</v>
      </c>
      <c r="O141" s="267"/>
      <c r="P141" s="268">
        <f>O141*H141</f>
        <v>0</v>
      </c>
      <c r="Q141" s="268">
        <v>0</v>
      </c>
      <c r="R141" s="268">
        <f>Q141*H141</f>
        <v>0</v>
      </c>
      <c r="S141" s="268">
        <v>0</v>
      </c>
      <c r="T141" s="269">
        <f>S141*H141</f>
        <v>0</v>
      </c>
      <c r="U141" s="36"/>
      <c r="V141" s="36"/>
      <c r="W141" s="36"/>
      <c r="X141" s="36"/>
      <c r="Y141" s="36"/>
      <c r="Z141" s="36"/>
      <c r="AA141" s="36"/>
      <c r="AB141" s="36"/>
      <c r="AC141" s="36"/>
      <c r="AD141" s="36"/>
      <c r="AE141" s="36"/>
      <c r="AR141" s="206" t="s">
        <v>274</v>
      </c>
      <c r="AT141" s="206" t="s">
        <v>269</v>
      </c>
      <c r="AU141" s="206" t="s">
        <v>80</v>
      </c>
      <c r="AY141" s="19" t="s">
        <v>267</v>
      </c>
      <c r="BE141" s="207">
        <f>IF(N141="základní",J141,0)</f>
        <v>0</v>
      </c>
      <c r="BF141" s="207">
        <f>IF(N141="snížená",J141,0)</f>
        <v>0</v>
      </c>
      <c r="BG141" s="207">
        <f>IF(N141="zákl. přenesená",J141,0)</f>
        <v>0</v>
      </c>
      <c r="BH141" s="207">
        <f>IF(N141="sníž. přenesená",J141,0)</f>
        <v>0</v>
      </c>
      <c r="BI141" s="207">
        <f>IF(N141="nulová",J141,0)</f>
        <v>0</v>
      </c>
      <c r="BJ141" s="19" t="s">
        <v>80</v>
      </c>
      <c r="BK141" s="207">
        <f>ROUND(I141*H141,2)</f>
        <v>0</v>
      </c>
      <c r="BL141" s="19" t="s">
        <v>274</v>
      </c>
      <c r="BM141" s="206" t="s">
        <v>1195</v>
      </c>
    </row>
    <row r="142" spans="1:65" s="2" customFormat="1" ht="6.95" customHeight="1" x14ac:dyDescent="0.2">
      <c r="A142" s="36"/>
      <c r="B142" s="49"/>
      <c r="C142" s="50"/>
      <c r="D142" s="50"/>
      <c r="E142" s="50"/>
      <c r="F142" s="50"/>
      <c r="G142" s="50"/>
      <c r="H142" s="50"/>
      <c r="I142" s="145"/>
      <c r="J142" s="50"/>
      <c r="K142" s="50"/>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dhD3/g8iUnLmz3VF9TAcCmm5bM3qTW+NBcARUEfk6AiX+JKeKC6egOsPUvfEMyiidgdoHrTBDdjkIoELCoyPWA==" saltValue="DnodTuyM27F5UIwlxufSPNUiWMXDxTJlMMzWBIQcjGxpyGugJoc2UvAIhxpAZZXHo5r8ovnt25YzX0ApUfZwKw==" spinCount="100000" sheet="1" objects="1" scenarios="1" formatColumns="0" formatRows="0" autoFilter="0"/>
  <autoFilter ref="C88:K141" xr:uid="{00000000-0009-0000-0000-000003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62"/>
  <sheetViews>
    <sheetView showGridLines="0" workbookViewId="0"/>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387"/>
      <c r="M2" s="387"/>
      <c r="N2" s="387"/>
      <c r="O2" s="387"/>
      <c r="P2" s="387"/>
      <c r="Q2" s="387"/>
      <c r="R2" s="387"/>
      <c r="S2" s="387"/>
      <c r="T2" s="387"/>
      <c r="U2" s="387"/>
      <c r="V2" s="387"/>
      <c r="AT2" s="19" t="s">
        <v>96</v>
      </c>
    </row>
    <row r="3" spans="1:46" s="1" customFormat="1" ht="6.95" customHeight="1" x14ac:dyDescent="0.2">
      <c r="B3" s="112"/>
      <c r="C3" s="113"/>
      <c r="D3" s="113"/>
      <c r="E3" s="113"/>
      <c r="F3" s="113"/>
      <c r="G3" s="113"/>
      <c r="H3" s="113"/>
      <c r="I3" s="114"/>
      <c r="J3" s="113"/>
      <c r="K3" s="113"/>
      <c r="L3" s="22"/>
      <c r="AT3" s="19" t="s">
        <v>82</v>
      </c>
    </row>
    <row r="4" spans="1:46" s="1" customFormat="1" ht="24.95" customHeight="1" x14ac:dyDescent="0.2">
      <c r="B4" s="22"/>
      <c r="D4" s="115" t="s">
        <v>146</v>
      </c>
      <c r="I4" s="110"/>
      <c r="L4" s="22"/>
      <c r="M4" s="116" t="s">
        <v>10</v>
      </c>
      <c r="AT4" s="19" t="s">
        <v>4</v>
      </c>
    </row>
    <row r="5" spans="1:46" s="1" customFormat="1" ht="6.95"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5" t="str">
        <f>'Rekapitulace stavby'!K6</f>
        <v>Sportovní hala při ZŠ Rychnovská 139, Praha 18</v>
      </c>
      <c r="F7" s="416"/>
      <c r="G7" s="416"/>
      <c r="H7" s="416"/>
      <c r="I7" s="110"/>
      <c r="L7" s="22"/>
    </row>
    <row r="8" spans="1:46" s="1" customFormat="1" ht="12" customHeight="1" x14ac:dyDescent="0.2">
      <c r="B8" s="22"/>
      <c r="D8" s="117" t="s">
        <v>159</v>
      </c>
      <c r="I8" s="110"/>
      <c r="L8" s="22"/>
    </row>
    <row r="9" spans="1:46" s="2" customFormat="1" ht="16.5" customHeight="1" x14ac:dyDescent="0.2">
      <c r="A9" s="36"/>
      <c r="B9" s="41"/>
      <c r="C9" s="36"/>
      <c r="D9" s="36"/>
      <c r="E9" s="415" t="s">
        <v>163</v>
      </c>
      <c r="F9" s="417"/>
      <c r="G9" s="417"/>
      <c r="H9" s="417"/>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8" t="s">
        <v>2837</v>
      </c>
      <c r="F11" s="417"/>
      <c r="G11" s="417"/>
      <c r="H11" s="417"/>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5"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19" t="str">
        <f>'Rekapitulace stavby'!E14</f>
        <v>Vyplň údaj</v>
      </c>
      <c r="F20" s="420"/>
      <c r="G20" s="420"/>
      <c r="H20" s="420"/>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5"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5"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1" t="s">
        <v>21</v>
      </c>
      <c r="F29" s="421"/>
      <c r="G29" s="421"/>
      <c r="H29" s="421"/>
      <c r="I29" s="124"/>
      <c r="J29" s="122"/>
      <c r="K29" s="122"/>
      <c r="L29" s="125"/>
      <c r="S29" s="122"/>
      <c r="T29" s="122"/>
      <c r="U29" s="122"/>
      <c r="V29" s="122"/>
      <c r="W29" s="122"/>
      <c r="X29" s="122"/>
      <c r="Y29" s="122"/>
      <c r="Z29" s="122"/>
      <c r="AA29" s="122"/>
      <c r="AB29" s="122"/>
      <c r="AC29" s="122"/>
      <c r="AD29" s="122"/>
      <c r="AE29" s="122"/>
    </row>
    <row r="30" spans="1:31" s="2" customFormat="1" ht="6.95"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ROUND(J99, 2)</f>
        <v>0</v>
      </c>
      <c r="K32" s="36"/>
      <c r="L32" s="119"/>
      <c r="S32" s="36"/>
      <c r="T32" s="36"/>
      <c r="U32" s="36"/>
      <c r="V32" s="36"/>
      <c r="W32" s="36"/>
      <c r="X32" s="36"/>
      <c r="Y32" s="36"/>
      <c r="Z32" s="36"/>
      <c r="AA32" s="36"/>
      <c r="AB32" s="36"/>
      <c r="AC32" s="36"/>
      <c r="AD32" s="36"/>
      <c r="AE32" s="36"/>
    </row>
    <row r="33" spans="1:31" s="2" customFormat="1" ht="6.95"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x14ac:dyDescent="0.2">
      <c r="A35" s="36"/>
      <c r="B35" s="41"/>
      <c r="C35" s="36"/>
      <c r="D35" s="132" t="s">
        <v>43</v>
      </c>
      <c r="E35" s="117" t="s">
        <v>44</v>
      </c>
      <c r="F35" s="133">
        <f>ROUND((SUM(BE99:BE261)),  2)</f>
        <v>0</v>
      </c>
      <c r="G35" s="36"/>
      <c r="H35" s="36"/>
      <c r="I35" s="134">
        <v>0.21</v>
      </c>
      <c r="J35" s="133">
        <f>ROUND(((SUM(BE99:BE261))*I35),  2)</f>
        <v>0</v>
      </c>
      <c r="K35" s="36"/>
      <c r="L35" s="119"/>
      <c r="S35" s="36"/>
      <c r="T35" s="36"/>
      <c r="U35" s="36"/>
      <c r="V35" s="36"/>
      <c r="W35" s="36"/>
      <c r="X35" s="36"/>
      <c r="Y35" s="36"/>
      <c r="Z35" s="36"/>
      <c r="AA35" s="36"/>
      <c r="AB35" s="36"/>
      <c r="AC35" s="36"/>
      <c r="AD35" s="36"/>
      <c r="AE35" s="36"/>
    </row>
    <row r="36" spans="1:31" s="2" customFormat="1" ht="14.45" customHeight="1" x14ac:dyDescent="0.2">
      <c r="A36" s="36"/>
      <c r="B36" s="41"/>
      <c r="C36" s="36"/>
      <c r="D36" s="36"/>
      <c r="E36" s="117" t="s">
        <v>45</v>
      </c>
      <c r="F36" s="133">
        <f>ROUND((SUM(BF99:BF261)),  2)</f>
        <v>0</v>
      </c>
      <c r="G36" s="36"/>
      <c r="H36" s="36"/>
      <c r="I36" s="134">
        <v>0.15</v>
      </c>
      <c r="J36" s="133">
        <f>ROUND(((SUM(BF99:BF261))*I36),  2)</f>
        <v>0</v>
      </c>
      <c r="K36" s="36"/>
      <c r="L36" s="119"/>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7" t="s">
        <v>46</v>
      </c>
      <c r="F37" s="133">
        <f>ROUND((SUM(BG99:BG261)),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7" t="s">
        <v>47</v>
      </c>
      <c r="F38" s="133">
        <f>ROUND((SUM(BH99:BH261)),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7" t="s">
        <v>48</v>
      </c>
      <c r="F39" s="133">
        <f>ROUND((SUM(BI99:BI261)),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3" t="str">
        <f>E7</f>
        <v>Sportovní hala při ZŠ Rychnovská 139, Praha 18</v>
      </c>
      <c r="F50" s="414"/>
      <c r="G50" s="414"/>
      <c r="H50" s="414"/>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3" t="s">
        <v>163</v>
      </c>
      <c r="F52" s="412"/>
      <c r="G52" s="412"/>
      <c r="H52" s="412"/>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408" t="str">
        <f>E11</f>
        <v>D.1.4.c - Vytápění</v>
      </c>
      <c r="F54" s="412"/>
      <c r="G54" s="412"/>
      <c r="H54" s="412"/>
      <c r="I54" s="118"/>
      <c r="J54" s="38"/>
      <c r="K54" s="38"/>
      <c r="L54" s="119"/>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2"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x14ac:dyDescent="0.2">
      <c r="A63" s="36"/>
      <c r="B63" s="37"/>
      <c r="C63" s="153" t="s">
        <v>71</v>
      </c>
      <c r="D63" s="38"/>
      <c r="E63" s="38"/>
      <c r="F63" s="38"/>
      <c r="G63" s="38"/>
      <c r="H63" s="38"/>
      <c r="I63" s="118"/>
      <c r="J63" s="79">
        <f>J99</f>
        <v>0</v>
      </c>
      <c r="K63" s="38"/>
      <c r="L63" s="119"/>
      <c r="S63" s="36"/>
      <c r="T63" s="36"/>
      <c r="U63" s="36"/>
      <c r="V63" s="36"/>
      <c r="W63" s="36"/>
      <c r="X63" s="36"/>
      <c r="Y63" s="36"/>
      <c r="Z63" s="36"/>
      <c r="AA63" s="36"/>
      <c r="AB63" s="36"/>
      <c r="AC63" s="36"/>
      <c r="AD63" s="36"/>
      <c r="AE63" s="36"/>
      <c r="AU63" s="19" t="s">
        <v>214</v>
      </c>
    </row>
    <row r="64" spans="1:47" s="9" customFormat="1" ht="24.95" customHeight="1" x14ac:dyDescent="0.2">
      <c r="B64" s="154"/>
      <c r="C64" s="155"/>
      <c r="D64" s="156" t="s">
        <v>2838</v>
      </c>
      <c r="E64" s="157"/>
      <c r="F64" s="157"/>
      <c r="G64" s="157"/>
      <c r="H64" s="157"/>
      <c r="I64" s="158"/>
      <c r="J64" s="159">
        <f>J100</f>
        <v>0</v>
      </c>
      <c r="K64" s="155"/>
      <c r="L64" s="160"/>
    </row>
    <row r="65" spans="1:31" s="10" customFormat="1" ht="19.899999999999999" customHeight="1" x14ac:dyDescent="0.2">
      <c r="B65" s="161"/>
      <c r="C65" s="99"/>
      <c r="D65" s="162" t="s">
        <v>2839</v>
      </c>
      <c r="E65" s="163"/>
      <c r="F65" s="163"/>
      <c r="G65" s="163"/>
      <c r="H65" s="163"/>
      <c r="I65" s="164"/>
      <c r="J65" s="165">
        <f>J101</f>
        <v>0</v>
      </c>
      <c r="K65" s="99"/>
      <c r="L65" s="166"/>
    </row>
    <row r="66" spans="1:31" s="10" customFormat="1" ht="19.899999999999999" customHeight="1" x14ac:dyDescent="0.2">
      <c r="B66" s="161"/>
      <c r="C66" s="99"/>
      <c r="D66" s="162" t="s">
        <v>2840</v>
      </c>
      <c r="E66" s="163"/>
      <c r="F66" s="163"/>
      <c r="G66" s="163"/>
      <c r="H66" s="163"/>
      <c r="I66" s="164"/>
      <c r="J66" s="165">
        <f>J106</f>
        <v>0</v>
      </c>
      <c r="K66" s="99"/>
      <c r="L66" s="166"/>
    </row>
    <row r="67" spans="1:31" s="10" customFormat="1" ht="19.899999999999999" customHeight="1" x14ac:dyDescent="0.2">
      <c r="B67" s="161"/>
      <c r="C67" s="99"/>
      <c r="D67" s="162" t="s">
        <v>2841</v>
      </c>
      <c r="E67" s="163"/>
      <c r="F67" s="163"/>
      <c r="G67" s="163"/>
      <c r="H67" s="163"/>
      <c r="I67" s="164"/>
      <c r="J67" s="165">
        <f>J110</f>
        <v>0</v>
      </c>
      <c r="K67" s="99"/>
      <c r="L67" s="166"/>
    </row>
    <row r="68" spans="1:31" s="9" customFormat="1" ht="24.95" customHeight="1" x14ac:dyDescent="0.2">
      <c r="B68" s="154"/>
      <c r="C68" s="155"/>
      <c r="D68" s="156" t="s">
        <v>2842</v>
      </c>
      <c r="E68" s="157"/>
      <c r="F68" s="157"/>
      <c r="G68" s="157"/>
      <c r="H68" s="157"/>
      <c r="I68" s="158"/>
      <c r="J68" s="159">
        <f>J124</f>
        <v>0</v>
      </c>
      <c r="K68" s="155"/>
      <c r="L68" s="160"/>
    </row>
    <row r="69" spans="1:31" s="9" customFormat="1" ht="24.95" customHeight="1" x14ac:dyDescent="0.2">
      <c r="B69" s="154"/>
      <c r="C69" s="155"/>
      <c r="D69" s="156" t="s">
        <v>2843</v>
      </c>
      <c r="E69" s="157"/>
      <c r="F69" s="157"/>
      <c r="G69" s="157"/>
      <c r="H69" s="157"/>
      <c r="I69" s="158"/>
      <c r="J69" s="159">
        <f>J147</f>
        <v>0</v>
      </c>
      <c r="K69" s="155"/>
      <c r="L69" s="160"/>
    </row>
    <row r="70" spans="1:31" s="9" customFormat="1" ht="24.95" customHeight="1" x14ac:dyDescent="0.2">
      <c r="B70" s="154"/>
      <c r="C70" s="155"/>
      <c r="D70" s="156" t="s">
        <v>2844</v>
      </c>
      <c r="E70" s="157"/>
      <c r="F70" s="157"/>
      <c r="G70" s="157"/>
      <c r="H70" s="157"/>
      <c r="I70" s="158"/>
      <c r="J70" s="159">
        <f>J163</f>
        <v>0</v>
      </c>
      <c r="K70" s="155"/>
      <c r="L70" s="160"/>
    </row>
    <row r="71" spans="1:31" s="10" customFormat="1" ht="19.899999999999999" customHeight="1" x14ac:dyDescent="0.2">
      <c r="B71" s="161"/>
      <c r="C71" s="99"/>
      <c r="D71" s="162" t="s">
        <v>2845</v>
      </c>
      <c r="E71" s="163"/>
      <c r="F71" s="163"/>
      <c r="G71" s="163"/>
      <c r="H71" s="163"/>
      <c r="I71" s="164"/>
      <c r="J71" s="165">
        <f>J179</f>
        <v>0</v>
      </c>
      <c r="K71" s="99"/>
      <c r="L71" s="166"/>
    </row>
    <row r="72" spans="1:31" s="10" customFormat="1" ht="19.899999999999999" customHeight="1" x14ac:dyDescent="0.2">
      <c r="B72" s="161"/>
      <c r="C72" s="99"/>
      <c r="D72" s="162" t="s">
        <v>2846</v>
      </c>
      <c r="E72" s="163"/>
      <c r="F72" s="163"/>
      <c r="G72" s="163"/>
      <c r="H72" s="163"/>
      <c r="I72" s="164"/>
      <c r="J72" s="165">
        <f>J196</f>
        <v>0</v>
      </c>
      <c r="K72" s="99"/>
      <c r="L72" s="166"/>
    </row>
    <row r="73" spans="1:31" s="9" customFormat="1" ht="24.95" customHeight="1" x14ac:dyDescent="0.2">
      <c r="B73" s="154"/>
      <c r="C73" s="155"/>
      <c r="D73" s="156" t="s">
        <v>2847</v>
      </c>
      <c r="E73" s="157"/>
      <c r="F73" s="157"/>
      <c r="G73" s="157"/>
      <c r="H73" s="157"/>
      <c r="I73" s="158"/>
      <c r="J73" s="159">
        <f>J215</f>
        <v>0</v>
      </c>
      <c r="K73" s="155"/>
      <c r="L73" s="160"/>
    </row>
    <row r="74" spans="1:31" s="10" customFormat="1" ht="19.899999999999999" customHeight="1" x14ac:dyDescent="0.2">
      <c r="B74" s="161"/>
      <c r="C74" s="99"/>
      <c r="D74" s="162" t="s">
        <v>2848</v>
      </c>
      <c r="E74" s="163"/>
      <c r="F74" s="163"/>
      <c r="G74" s="163"/>
      <c r="H74" s="163"/>
      <c r="I74" s="164"/>
      <c r="J74" s="165">
        <f>J230</f>
        <v>0</v>
      </c>
      <c r="K74" s="99"/>
      <c r="L74" s="166"/>
    </row>
    <row r="75" spans="1:31" s="9" customFormat="1" ht="24.95" customHeight="1" x14ac:dyDescent="0.2">
      <c r="B75" s="154"/>
      <c r="C75" s="155"/>
      <c r="D75" s="156" t="s">
        <v>2849</v>
      </c>
      <c r="E75" s="157"/>
      <c r="F75" s="157"/>
      <c r="G75" s="157"/>
      <c r="H75" s="157"/>
      <c r="I75" s="158"/>
      <c r="J75" s="159">
        <f>J238</f>
        <v>0</v>
      </c>
      <c r="K75" s="155"/>
      <c r="L75" s="160"/>
    </row>
    <row r="76" spans="1:31" s="9" customFormat="1" ht="24.95" customHeight="1" x14ac:dyDescent="0.2">
      <c r="B76" s="154"/>
      <c r="C76" s="155"/>
      <c r="D76" s="156" t="s">
        <v>2850</v>
      </c>
      <c r="E76" s="157"/>
      <c r="F76" s="157"/>
      <c r="G76" s="157"/>
      <c r="H76" s="157"/>
      <c r="I76" s="158"/>
      <c r="J76" s="159">
        <f>J243</f>
        <v>0</v>
      </c>
      <c r="K76" s="155"/>
      <c r="L76" s="160"/>
    </row>
    <row r="77" spans="1:31" s="9" customFormat="1" ht="24.95" customHeight="1" x14ac:dyDescent="0.2">
      <c r="B77" s="154"/>
      <c r="C77" s="155"/>
      <c r="D77" s="156" t="s">
        <v>2851</v>
      </c>
      <c r="E77" s="157"/>
      <c r="F77" s="157"/>
      <c r="G77" s="157"/>
      <c r="H77" s="157"/>
      <c r="I77" s="158"/>
      <c r="J77" s="159">
        <f>J246</f>
        <v>0</v>
      </c>
      <c r="K77" s="155"/>
      <c r="L77" s="160"/>
    </row>
    <row r="78" spans="1:31" s="2" customFormat="1" ht="21.75" customHeight="1" x14ac:dyDescent="0.2">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6.95" customHeight="1" x14ac:dyDescent="0.2">
      <c r="A79" s="36"/>
      <c r="B79" s="49"/>
      <c r="C79" s="50"/>
      <c r="D79" s="50"/>
      <c r="E79" s="50"/>
      <c r="F79" s="50"/>
      <c r="G79" s="50"/>
      <c r="H79" s="50"/>
      <c r="I79" s="145"/>
      <c r="J79" s="50"/>
      <c r="K79" s="50"/>
      <c r="L79" s="119"/>
      <c r="S79" s="36"/>
      <c r="T79" s="36"/>
      <c r="U79" s="36"/>
      <c r="V79" s="36"/>
      <c r="W79" s="36"/>
      <c r="X79" s="36"/>
      <c r="Y79" s="36"/>
      <c r="Z79" s="36"/>
      <c r="AA79" s="36"/>
      <c r="AB79" s="36"/>
      <c r="AC79" s="36"/>
      <c r="AD79" s="36"/>
      <c r="AE79" s="36"/>
    </row>
    <row r="83" spans="1:31" s="2" customFormat="1" ht="6.95" customHeight="1" x14ac:dyDescent="0.2">
      <c r="A83" s="36"/>
      <c r="B83" s="51"/>
      <c r="C83" s="52"/>
      <c r="D83" s="52"/>
      <c r="E83" s="52"/>
      <c r="F83" s="52"/>
      <c r="G83" s="52"/>
      <c r="H83" s="52"/>
      <c r="I83" s="148"/>
      <c r="J83" s="52"/>
      <c r="K83" s="52"/>
      <c r="L83" s="119"/>
      <c r="S83" s="36"/>
      <c r="T83" s="36"/>
      <c r="U83" s="36"/>
      <c r="V83" s="36"/>
      <c r="W83" s="36"/>
      <c r="X83" s="36"/>
      <c r="Y83" s="36"/>
      <c r="Z83" s="36"/>
      <c r="AA83" s="36"/>
      <c r="AB83" s="36"/>
      <c r="AC83" s="36"/>
      <c r="AD83" s="36"/>
      <c r="AE83" s="36"/>
    </row>
    <row r="84" spans="1:31" s="2" customFormat="1" ht="24.95" customHeight="1" x14ac:dyDescent="0.2">
      <c r="A84" s="36"/>
      <c r="B84" s="37"/>
      <c r="C84" s="25" t="s">
        <v>252</v>
      </c>
      <c r="D84" s="38"/>
      <c r="E84" s="38"/>
      <c r="F84" s="38"/>
      <c r="G84" s="38"/>
      <c r="H84" s="38"/>
      <c r="I84" s="118"/>
      <c r="J84" s="38"/>
      <c r="K84" s="38"/>
      <c r="L84" s="119"/>
      <c r="S84" s="36"/>
      <c r="T84" s="36"/>
      <c r="U84" s="36"/>
      <c r="V84" s="36"/>
      <c r="W84" s="36"/>
      <c r="X84" s="36"/>
      <c r="Y84" s="36"/>
      <c r="Z84" s="36"/>
      <c r="AA84" s="36"/>
      <c r="AB84" s="36"/>
      <c r="AC84" s="36"/>
      <c r="AD84" s="36"/>
      <c r="AE84" s="36"/>
    </row>
    <row r="85" spans="1:31" s="2" customFormat="1" ht="6.95" customHeight="1" x14ac:dyDescent="0.2">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31" s="2" customFormat="1" ht="12" customHeight="1" x14ac:dyDescent="0.2">
      <c r="A86" s="36"/>
      <c r="B86" s="37"/>
      <c r="C86" s="31" t="s">
        <v>16</v>
      </c>
      <c r="D86" s="38"/>
      <c r="E86" s="38"/>
      <c r="F86" s="38"/>
      <c r="G86" s="38"/>
      <c r="H86" s="38"/>
      <c r="I86" s="118"/>
      <c r="J86" s="38"/>
      <c r="K86" s="38"/>
      <c r="L86" s="119"/>
      <c r="S86" s="36"/>
      <c r="T86" s="36"/>
      <c r="U86" s="36"/>
      <c r="V86" s="36"/>
      <c r="W86" s="36"/>
      <c r="X86" s="36"/>
      <c r="Y86" s="36"/>
      <c r="Z86" s="36"/>
      <c r="AA86" s="36"/>
      <c r="AB86" s="36"/>
      <c r="AC86" s="36"/>
      <c r="AD86" s="36"/>
      <c r="AE86" s="36"/>
    </row>
    <row r="87" spans="1:31" s="2" customFormat="1" ht="16.5" customHeight="1" x14ac:dyDescent="0.2">
      <c r="A87" s="36"/>
      <c r="B87" s="37"/>
      <c r="C87" s="38"/>
      <c r="D87" s="38"/>
      <c r="E87" s="413" t="str">
        <f>E7</f>
        <v>Sportovní hala při ZŠ Rychnovská 139, Praha 18</v>
      </c>
      <c r="F87" s="414"/>
      <c r="G87" s="414"/>
      <c r="H87" s="414"/>
      <c r="I87" s="118"/>
      <c r="J87" s="38"/>
      <c r="K87" s="38"/>
      <c r="L87" s="119"/>
      <c r="S87" s="36"/>
      <c r="T87" s="36"/>
      <c r="U87" s="36"/>
      <c r="V87" s="36"/>
      <c r="W87" s="36"/>
      <c r="X87" s="36"/>
      <c r="Y87" s="36"/>
      <c r="Z87" s="36"/>
      <c r="AA87" s="36"/>
      <c r="AB87" s="36"/>
      <c r="AC87" s="36"/>
      <c r="AD87" s="36"/>
      <c r="AE87" s="36"/>
    </row>
    <row r="88" spans="1:31" s="1" customFormat="1" ht="12" customHeight="1" x14ac:dyDescent="0.2">
      <c r="B88" s="23"/>
      <c r="C88" s="31" t="s">
        <v>159</v>
      </c>
      <c r="D88" s="24"/>
      <c r="E88" s="24"/>
      <c r="F88" s="24"/>
      <c r="G88" s="24"/>
      <c r="H88" s="24"/>
      <c r="I88" s="110"/>
      <c r="J88" s="24"/>
      <c r="K88" s="24"/>
      <c r="L88" s="22"/>
    </row>
    <row r="89" spans="1:31" s="2" customFormat="1" ht="16.5" customHeight="1" x14ac:dyDescent="0.2">
      <c r="A89" s="36"/>
      <c r="B89" s="37"/>
      <c r="C89" s="38"/>
      <c r="D89" s="38"/>
      <c r="E89" s="413" t="s">
        <v>163</v>
      </c>
      <c r="F89" s="412"/>
      <c r="G89" s="412"/>
      <c r="H89" s="412"/>
      <c r="I89" s="118"/>
      <c r="J89" s="38"/>
      <c r="K89" s="38"/>
      <c r="L89" s="119"/>
      <c r="S89" s="36"/>
      <c r="T89" s="36"/>
      <c r="U89" s="36"/>
      <c r="V89" s="36"/>
      <c r="W89" s="36"/>
      <c r="X89" s="36"/>
      <c r="Y89" s="36"/>
      <c r="Z89" s="36"/>
      <c r="AA89" s="36"/>
      <c r="AB89" s="36"/>
      <c r="AC89" s="36"/>
      <c r="AD89" s="36"/>
      <c r="AE89" s="36"/>
    </row>
    <row r="90" spans="1:31" s="2" customFormat="1" ht="12" customHeight="1" x14ac:dyDescent="0.2">
      <c r="A90" s="36"/>
      <c r="B90" s="37"/>
      <c r="C90" s="31" t="s">
        <v>167</v>
      </c>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6.5" customHeight="1" x14ac:dyDescent="0.2">
      <c r="A91" s="36"/>
      <c r="B91" s="37"/>
      <c r="C91" s="38"/>
      <c r="D91" s="38"/>
      <c r="E91" s="408" t="str">
        <f>E11</f>
        <v>D.1.4.c - Vytápění</v>
      </c>
      <c r="F91" s="412"/>
      <c r="G91" s="412"/>
      <c r="H91" s="412"/>
      <c r="I91" s="118"/>
      <c r="J91" s="38"/>
      <c r="K91" s="38"/>
      <c r="L91" s="119"/>
      <c r="S91" s="36"/>
      <c r="T91" s="36"/>
      <c r="U91" s="36"/>
      <c r="V91" s="36"/>
      <c r="W91" s="36"/>
      <c r="X91" s="36"/>
      <c r="Y91" s="36"/>
      <c r="Z91" s="36"/>
      <c r="AA91" s="36"/>
      <c r="AB91" s="36"/>
      <c r="AC91" s="36"/>
      <c r="AD91" s="36"/>
      <c r="AE91" s="36"/>
    </row>
    <row r="92" spans="1:31" s="2" customFormat="1" ht="6.95" customHeight="1" x14ac:dyDescent="0.2">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12" customHeight="1" x14ac:dyDescent="0.2">
      <c r="A93" s="36"/>
      <c r="B93" s="37"/>
      <c r="C93" s="31" t="s">
        <v>22</v>
      </c>
      <c r="D93" s="38"/>
      <c r="E93" s="38"/>
      <c r="F93" s="29" t="str">
        <f>F14</f>
        <v xml:space="preserve"> </v>
      </c>
      <c r="G93" s="38"/>
      <c r="H93" s="38"/>
      <c r="I93" s="120" t="s">
        <v>24</v>
      </c>
      <c r="J93" s="61" t="str">
        <f>IF(J14="","",J14)</f>
        <v>17. 4. 2020</v>
      </c>
      <c r="K93" s="38"/>
      <c r="L93" s="119"/>
      <c r="S93" s="36"/>
      <c r="T93" s="36"/>
      <c r="U93" s="36"/>
      <c r="V93" s="36"/>
      <c r="W93" s="36"/>
      <c r="X93" s="36"/>
      <c r="Y93" s="36"/>
      <c r="Z93" s="36"/>
      <c r="AA93" s="36"/>
      <c r="AB93" s="36"/>
      <c r="AC93" s="36"/>
      <c r="AD93" s="36"/>
      <c r="AE93" s="36"/>
    </row>
    <row r="94" spans="1:31" s="2" customFormat="1" ht="6.95" customHeight="1" x14ac:dyDescent="0.2">
      <c r="A94" s="36"/>
      <c r="B94" s="37"/>
      <c r="C94" s="38"/>
      <c r="D94" s="38"/>
      <c r="E94" s="38"/>
      <c r="F94" s="38"/>
      <c r="G94" s="38"/>
      <c r="H94" s="38"/>
      <c r="I94" s="118"/>
      <c r="J94" s="38"/>
      <c r="K94" s="38"/>
      <c r="L94" s="119"/>
      <c r="S94" s="36"/>
      <c r="T94" s="36"/>
      <c r="U94" s="36"/>
      <c r="V94" s="36"/>
      <c r="W94" s="36"/>
      <c r="X94" s="36"/>
      <c r="Y94" s="36"/>
      <c r="Z94" s="36"/>
      <c r="AA94" s="36"/>
      <c r="AB94" s="36"/>
      <c r="AC94" s="36"/>
      <c r="AD94" s="36"/>
      <c r="AE94" s="36"/>
    </row>
    <row r="95" spans="1:31" s="2" customFormat="1" ht="15.2" customHeight="1" x14ac:dyDescent="0.2">
      <c r="A95" s="36"/>
      <c r="B95" s="37"/>
      <c r="C95" s="31" t="s">
        <v>26</v>
      </c>
      <c r="D95" s="38"/>
      <c r="E95" s="38"/>
      <c r="F95" s="29" t="str">
        <f>E17</f>
        <v>Městská část Praha 18</v>
      </c>
      <c r="G95" s="38"/>
      <c r="H95" s="38"/>
      <c r="I95" s="120" t="s">
        <v>32</v>
      </c>
      <c r="J95" s="34" t="str">
        <f>E23</f>
        <v>Arch.Design, s.r.o</v>
      </c>
      <c r="K95" s="38"/>
      <c r="L95" s="119"/>
      <c r="S95" s="36"/>
      <c r="T95" s="36"/>
      <c r="U95" s="36"/>
      <c r="V95" s="36"/>
      <c r="W95" s="36"/>
      <c r="X95" s="36"/>
      <c r="Y95" s="36"/>
      <c r="Z95" s="36"/>
      <c r="AA95" s="36"/>
      <c r="AB95" s="36"/>
      <c r="AC95" s="36"/>
      <c r="AD95" s="36"/>
      <c r="AE95" s="36"/>
    </row>
    <row r="96" spans="1:31" s="2" customFormat="1" ht="15.2" customHeight="1" x14ac:dyDescent="0.2">
      <c r="A96" s="36"/>
      <c r="B96" s="37"/>
      <c r="C96" s="31" t="s">
        <v>30</v>
      </c>
      <c r="D96" s="38"/>
      <c r="E96" s="38"/>
      <c r="F96" s="29" t="str">
        <f>IF(E20="","",E20)</f>
        <v>Vyplň údaj</v>
      </c>
      <c r="G96" s="38"/>
      <c r="H96" s="38"/>
      <c r="I96" s="120" t="s">
        <v>36</v>
      </c>
      <c r="J96" s="34" t="str">
        <f>E26</f>
        <v xml:space="preserve"> </v>
      </c>
      <c r="K96" s="38"/>
      <c r="L96" s="119"/>
      <c r="S96" s="36"/>
      <c r="T96" s="36"/>
      <c r="U96" s="36"/>
      <c r="V96" s="36"/>
      <c r="W96" s="36"/>
      <c r="X96" s="36"/>
      <c r="Y96" s="36"/>
      <c r="Z96" s="36"/>
      <c r="AA96" s="36"/>
      <c r="AB96" s="36"/>
      <c r="AC96" s="36"/>
      <c r="AD96" s="36"/>
      <c r="AE96" s="36"/>
    </row>
    <row r="97" spans="1:65" s="2" customFormat="1" ht="10.35" customHeight="1" x14ac:dyDescent="0.2">
      <c r="A97" s="36"/>
      <c r="B97" s="37"/>
      <c r="C97" s="38"/>
      <c r="D97" s="38"/>
      <c r="E97" s="38"/>
      <c r="F97" s="38"/>
      <c r="G97" s="38"/>
      <c r="H97" s="38"/>
      <c r="I97" s="118"/>
      <c r="J97" s="38"/>
      <c r="K97" s="38"/>
      <c r="L97" s="119"/>
      <c r="S97" s="36"/>
      <c r="T97" s="36"/>
      <c r="U97" s="36"/>
      <c r="V97" s="36"/>
      <c r="W97" s="36"/>
      <c r="X97" s="36"/>
      <c r="Y97" s="36"/>
      <c r="Z97" s="36"/>
      <c r="AA97" s="36"/>
      <c r="AB97" s="36"/>
      <c r="AC97" s="36"/>
      <c r="AD97" s="36"/>
      <c r="AE97" s="36"/>
    </row>
    <row r="98" spans="1:65" s="11" customFormat="1" ht="29.25" customHeight="1" x14ac:dyDescent="0.2">
      <c r="A98" s="167"/>
      <c r="B98" s="168"/>
      <c r="C98" s="169" t="s">
        <v>253</v>
      </c>
      <c r="D98" s="170" t="s">
        <v>58</v>
      </c>
      <c r="E98" s="170" t="s">
        <v>54</v>
      </c>
      <c r="F98" s="170" t="s">
        <v>55</v>
      </c>
      <c r="G98" s="170" t="s">
        <v>254</v>
      </c>
      <c r="H98" s="170" t="s">
        <v>255</v>
      </c>
      <c r="I98" s="171" t="s">
        <v>256</v>
      </c>
      <c r="J98" s="170" t="s">
        <v>213</v>
      </c>
      <c r="K98" s="172" t="s">
        <v>257</v>
      </c>
      <c r="L98" s="173"/>
      <c r="M98" s="70" t="s">
        <v>21</v>
      </c>
      <c r="N98" s="71" t="s">
        <v>43</v>
      </c>
      <c r="O98" s="71" t="s">
        <v>258</v>
      </c>
      <c r="P98" s="71" t="s">
        <v>259</v>
      </c>
      <c r="Q98" s="71" t="s">
        <v>260</v>
      </c>
      <c r="R98" s="71" t="s">
        <v>261</v>
      </c>
      <c r="S98" s="71" t="s">
        <v>262</v>
      </c>
      <c r="T98" s="72" t="s">
        <v>263</v>
      </c>
      <c r="U98" s="167"/>
      <c r="V98" s="167"/>
      <c r="W98" s="167"/>
      <c r="X98" s="167"/>
      <c r="Y98" s="167"/>
      <c r="Z98" s="167"/>
      <c r="AA98" s="167"/>
      <c r="AB98" s="167"/>
      <c r="AC98" s="167"/>
      <c r="AD98" s="167"/>
      <c r="AE98" s="167"/>
    </row>
    <row r="99" spans="1:65" s="2" customFormat="1" ht="22.9" customHeight="1" x14ac:dyDescent="0.25">
      <c r="A99" s="36"/>
      <c r="B99" s="37"/>
      <c r="C99" s="77" t="s">
        <v>264</v>
      </c>
      <c r="D99" s="38"/>
      <c r="E99" s="38"/>
      <c r="F99" s="38"/>
      <c r="G99" s="38"/>
      <c r="H99" s="38"/>
      <c r="I99" s="118"/>
      <c r="J99" s="174">
        <f>BK99</f>
        <v>0</v>
      </c>
      <c r="K99" s="38"/>
      <c r="L99" s="41"/>
      <c r="M99" s="73"/>
      <c r="N99" s="175"/>
      <c r="O99" s="74"/>
      <c r="P99" s="176">
        <f>P100+P124+P147+P163+P215+P238+P243+P246</f>
        <v>0</v>
      </c>
      <c r="Q99" s="74"/>
      <c r="R99" s="176">
        <f>R100+R124+R147+R163+R215+R238+R243+R246</f>
        <v>2.4303499999999998</v>
      </c>
      <c r="S99" s="74"/>
      <c r="T99" s="177">
        <f>T100+T124+T147+T163+T215+T238+T243+T246</f>
        <v>0</v>
      </c>
      <c r="U99" s="36"/>
      <c r="V99" s="36"/>
      <c r="W99" s="36"/>
      <c r="X99" s="36"/>
      <c r="Y99" s="36"/>
      <c r="Z99" s="36"/>
      <c r="AA99" s="36"/>
      <c r="AB99" s="36"/>
      <c r="AC99" s="36"/>
      <c r="AD99" s="36"/>
      <c r="AE99" s="36"/>
      <c r="AT99" s="19" t="s">
        <v>72</v>
      </c>
      <c r="AU99" s="19" t="s">
        <v>214</v>
      </c>
      <c r="BK99" s="178">
        <f>BK100+BK124+BK147+BK163+BK215+BK238+BK243+BK246</f>
        <v>0</v>
      </c>
    </row>
    <row r="100" spans="1:65" s="12" customFormat="1" ht="25.9" customHeight="1" x14ac:dyDescent="0.2">
      <c r="B100" s="179"/>
      <c r="C100" s="180"/>
      <c r="D100" s="181" t="s">
        <v>72</v>
      </c>
      <c r="E100" s="182" t="s">
        <v>1632</v>
      </c>
      <c r="F100" s="182" t="s">
        <v>1633</v>
      </c>
      <c r="G100" s="180"/>
      <c r="H100" s="180"/>
      <c r="I100" s="183"/>
      <c r="J100" s="184">
        <f>BK100</f>
        <v>0</v>
      </c>
      <c r="K100" s="180"/>
      <c r="L100" s="185"/>
      <c r="M100" s="186"/>
      <c r="N100" s="187"/>
      <c r="O100" s="187"/>
      <c r="P100" s="188">
        <f>P101+P106+P110</f>
        <v>0</v>
      </c>
      <c r="Q100" s="187"/>
      <c r="R100" s="188">
        <f>R101+R106+R110</f>
        <v>0.83987000000000001</v>
      </c>
      <c r="S100" s="187"/>
      <c r="T100" s="189">
        <f>T101+T106+T110</f>
        <v>0</v>
      </c>
      <c r="AR100" s="190" t="s">
        <v>82</v>
      </c>
      <c r="AT100" s="191" t="s">
        <v>72</v>
      </c>
      <c r="AU100" s="191" t="s">
        <v>73</v>
      </c>
      <c r="AY100" s="190" t="s">
        <v>267</v>
      </c>
      <c r="BK100" s="192">
        <f>BK101+BK106+BK110</f>
        <v>0</v>
      </c>
    </row>
    <row r="101" spans="1:65" s="12" customFormat="1" ht="22.9" customHeight="1" x14ac:dyDescent="0.2">
      <c r="B101" s="179"/>
      <c r="C101" s="180"/>
      <c r="D101" s="181" t="s">
        <v>72</v>
      </c>
      <c r="E101" s="193" t="s">
        <v>2852</v>
      </c>
      <c r="F101" s="193" t="s">
        <v>2853</v>
      </c>
      <c r="G101" s="180"/>
      <c r="H101" s="180"/>
      <c r="I101" s="183"/>
      <c r="J101" s="194">
        <f>BK101</f>
        <v>0</v>
      </c>
      <c r="K101" s="180"/>
      <c r="L101" s="185"/>
      <c r="M101" s="186"/>
      <c r="N101" s="187"/>
      <c r="O101" s="187"/>
      <c r="P101" s="188">
        <f>SUM(P102:P105)</f>
        <v>0</v>
      </c>
      <c r="Q101" s="187"/>
      <c r="R101" s="188">
        <f>SUM(R102:R105)</f>
        <v>0.61051999999999995</v>
      </c>
      <c r="S101" s="187"/>
      <c r="T101" s="189">
        <f>SUM(T102:T105)</f>
        <v>0</v>
      </c>
      <c r="AR101" s="190" t="s">
        <v>80</v>
      </c>
      <c r="AT101" s="191" t="s">
        <v>72</v>
      </c>
      <c r="AU101" s="191" t="s">
        <v>80</v>
      </c>
      <c r="AY101" s="190" t="s">
        <v>267</v>
      </c>
      <c r="BK101" s="192">
        <f>SUM(BK102:BK105)</f>
        <v>0</v>
      </c>
    </row>
    <row r="102" spans="1:65" s="2" customFormat="1" ht="21.75" customHeight="1" x14ac:dyDescent="0.2">
      <c r="A102" s="36"/>
      <c r="B102" s="37"/>
      <c r="C102" s="195" t="s">
        <v>80</v>
      </c>
      <c r="D102" s="195" t="s">
        <v>269</v>
      </c>
      <c r="E102" s="196" t="s">
        <v>2854</v>
      </c>
      <c r="F102" s="197" t="s">
        <v>2855</v>
      </c>
      <c r="G102" s="198" t="s">
        <v>296</v>
      </c>
      <c r="H102" s="199">
        <v>64</v>
      </c>
      <c r="I102" s="200"/>
      <c r="J102" s="201">
        <f>ROUND(I102*H102,2)</f>
        <v>0</v>
      </c>
      <c r="K102" s="197" t="s">
        <v>21</v>
      </c>
      <c r="L102" s="41"/>
      <c r="M102" s="202" t="s">
        <v>21</v>
      </c>
      <c r="N102" s="203" t="s">
        <v>44</v>
      </c>
      <c r="O102" s="66"/>
      <c r="P102" s="204">
        <f>O102*H102</f>
        <v>0</v>
      </c>
      <c r="Q102" s="204">
        <v>6.2E-4</v>
      </c>
      <c r="R102" s="204">
        <f>Q102*H102</f>
        <v>3.968E-2</v>
      </c>
      <c r="S102" s="204">
        <v>0</v>
      </c>
      <c r="T102" s="205">
        <f>S102*H102</f>
        <v>0</v>
      </c>
      <c r="U102" s="36"/>
      <c r="V102" s="36"/>
      <c r="W102" s="36"/>
      <c r="X102" s="36"/>
      <c r="Y102" s="36"/>
      <c r="Z102" s="36"/>
      <c r="AA102" s="36"/>
      <c r="AB102" s="36"/>
      <c r="AC102" s="36"/>
      <c r="AD102" s="36"/>
      <c r="AE102" s="36"/>
      <c r="AR102" s="206" t="s">
        <v>274</v>
      </c>
      <c r="AT102" s="206" t="s">
        <v>269</v>
      </c>
      <c r="AU102" s="206" t="s">
        <v>82</v>
      </c>
      <c r="AY102" s="19" t="s">
        <v>267</v>
      </c>
      <c r="BE102" s="207">
        <f>IF(N102="základní",J102,0)</f>
        <v>0</v>
      </c>
      <c r="BF102" s="207">
        <f>IF(N102="snížená",J102,0)</f>
        <v>0</v>
      </c>
      <c r="BG102" s="207">
        <f>IF(N102="zákl. přenesená",J102,0)</f>
        <v>0</v>
      </c>
      <c r="BH102" s="207">
        <f>IF(N102="sníž. přenesená",J102,0)</f>
        <v>0</v>
      </c>
      <c r="BI102" s="207">
        <f>IF(N102="nulová",J102,0)</f>
        <v>0</v>
      </c>
      <c r="BJ102" s="19" t="s">
        <v>80</v>
      </c>
      <c r="BK102" s="207">
        <f>ROUND(I102*H102,2)</f>
        <v>0</v>
      </c>
      <c r="BL102" s="19" t="s">
        <v>274</v>
      </c>
      <c r="BM102" s="206" t="s">
        <v>82</v>
      </c>
    </row>
    <row r="103" spans="1:65" s="2" customFormat="1" ht="21.75" customHeight="1" x14ac:dyDescent="0.2">
      <c r="A103" s="36"/>
      <c r="B103" s="37"/>
      <c r="C103" s="195" t="s">
        <v>82</v>
      </c>
      <c r="D103" s="195" t="s">
        <v>269</v>
      </c>
      <c r="E103" s="196" t="s">
        <v>2856</v>
      </c>
      <c r="F103" s="197" t="s">
        <v>2857</v>
      </c>
      <c r="G103" s="198" t="s">
        <v>296</v>
      </c>
      <c r="H103" s="199">
        <v>48</v>
      </c>
      <c r="I103" s="200"/>
      <c r="J103" s="201">
        <f>ROUND(I103*H103,2)</f>
        <v>0</v>
      </c>
      <c r="K103" s="197" t="s">
        <v>21</v>
      </c>
      <c r="L103" s="41"/>
      <c r="M103" s="202" t="s">
        <v>21</v>
      </c>
      <c r="N103" s="203" t="s">
        <v>44</v>
      </c>
      <c r="O103" s="66"/>
      <c r="P103" s="204">
        <f>O103*H103</f>
        <v>0</v>
      </c>
      <c r="Q103" s="204">
        <v>6.9999999999999999E-4</v>
      </c>
      <c r="R103" s="204">
        <f>Q103*H103</f>
        <v>3.3599999999999998E-2</v>
      </c>
      <c r="S103" s="204">
        <v>0</v>
      </c>
      <c r="T103" s="205">
        <f>S103*H103</f>
        <v>0</v>
      </c>
      <c r="U103" s="36"/>
      <c r="V103" s="36"/>
      <c r="W103" s="36"/>
      <c r="X103" s="36"/>
      <c r="Y103" s="36"/>
      <c r="Z103" s="36"/>
      <c r="AA103" s="36"/>
      <c r="AB103" s="36"/>
      <c r="AC103" s="36"/>
      <c r="AD103" s="36"/>
      <c r="AE103" s="36"/>
      <c r="AR103" s="206" t="s">
        <v>274</v>
      </c>
      <c r="AT103" s="206" t="s">
        <v>269</v>
      </c>
      <c r="AU103" s="206" t="s">
        <v>82</v>
      </c>
      <c r="AY103" s="19" t="s">
        <v>267</v>
      </c>
      <c r="BE103" s="207">
        <f>IF(N103="základní",J103,0)</f>
        <v>0</v>
      </c>
      <c r="BF103" s="207">
        <f>IF(N103="snížená",J103,0)</f>
        <v>0</v>
      </c>
      <c r="BG103" s="207">
        <f>IF(N103="zákl. přenesená",J103,0)</f>
        <v>0</v>
      </c>
      <c r="BH103" s="207">
        <f>IF(N103="sníž. přenesená",J103,0)</f>
        <v>0</v>
      </c>
      <c r="BI103" s="207">
        <f>IF(N103="nulová",J103,0)</f>
        <v>0</v>
      </c>
      <c r="BJ103" s="19" t="s">
        <v>80</v>
      </c>
      <c r="BK103" s="207">
        <f>ROUND(I103*H103,2)</f>
        <v>0</v>
      </c>
      <c r="BL103" s="19" t="s">
        <v>274</v>
      </c>
      <c r="BM103" s="206" t="s">
        <v>274</v>
      </c>
    </row>
    <row r="104" spans="1:65" s="2" customFormat="1" ht="21.75" customHeight="1" x14ac:dyDescent="0.2">
      <c r="A104" s="36"/>
      <c r="B104" s="37"/>
      <c r="C104" s="195" t="s">
        <v>142</v>
      </c>
      <c r="D104" s="195" t="s">
        <v>269</v>
      </c>
      <c r="E104" s="196" t="s">
        <v>2858</v>
      </c>
      <c r="F104" s="197" t="s">
        <v>2859</v>
      </c>
      <c r="G104" s="198" t="s">
        <v>296</v>
      </c>
      <c r="H104" s="199">
        <v>68</v>
      </c>
      <c r="I104" s="200"/>
      <c r="J104" s="201">
        <f>ROUND(I104*H104,2)</f>
        <v>0</v>
      </c>
      <c r="K104" s="197" t="s">
        <v>21</v>
      </c>
      <c r="L104" s="41"/>
      <c r="M104" s="202" t="s">
        <v>21</v>
      </c>
      <c r="N104" s="203" t="s">
        <v>44</v>
      </c>
      <c r="O104" s="66"/>
      <c r="P104" s="204">
        <f>O104*H104</f>
        <v>0</v>
      </c>
      <c r="Q104" s="204">
        <v>1.2099999999999999E-3</v>
      </c>
      <c r="R104" s="204">
        <f>Q104*H104</f>
        <v>8.2279999999999992E-2</v>
      </c>
      <c r="S104" s="204">
        <v>0</v>
      </c>
      <c r="T104" s="205">
        <f>S104*H104</f>
        <v>0</v>
      </c>
      <c r="U104" s="36"/>
      <c r="V104" s="36"/>
      <c r="W104" s="36"/>
      <c r="X104" s="36"/>
      <c r="Y104" s="36"/>
      <c r="Z104" s="36"/>
      <c r="AA104" s="36"/>
      <c r="AB104" s="36"/>
      <c r="AC104" s="36"/>
      <c r="AD104" s="36"/>
      <c r="AE104" s="36"/>
      <c r="AR104" s="206" t="s">
        <v>274</v>
      </c>
      <c r="AT104" s="206" t="s">
        <v>269</v>
      </c>
      <c r="AU104" s="206" t="s">
        <v>82</v>
      </c>
      <c r="AY104" s="19" t="s">
        <v>267</v>
      </c>
      <c r="BE104" s="207">
        <f>IF(N104="základní",J104,0)</f>
        <v>0</v>
      </c>
      <c r="BF104" s="207">
        <f>IF(N104="snížená",J104,0)</f>
        <v>0</v>
      </c>
      <c r="BG104" s="207">
        <f>IF(N104="zákl. přenesená",J104,0)</f>
        <v>0</v>
      </c>
      <c r="BH104" s="207">
        <f>IF(N104="sníž. přenesená",J104,0)</f>
        <v>0</v>
      </c>
      <c r="BI104" s="207">
        <f>IF(N104="nulová",J104,0)</f>
        <v>0</v>
      </c>
      <c r="BJ104" s="19" t="s">
        <v>80</v>
      </c>
      <c r="BK104" s="207">
        <f>ROUND(I104*H104,2)</f>
        <v>0</v>
      </c>
      <c r="BL104" s="19" t="s">
        <v>274</v>
      </c>
      <c r="BM104" s="206" t="s">
        <v>309</v>
      </c>
    </row>
    <row r="105" spans="1:65" s="2" customFormat="1" ht="21.75" customHeight="1" x14ac:dyDescent="0.2">
      <c r="A105" s="36"/>
      <c r="B105" s="37"/>
      <c r="C105" s="195" t="s">
        <v>274</v>
      </c>
      <c r="D105" s="195" t="s">
        <v>269</v>
      </c>
      <c r="E105" s="196" t="s">
        <v>2860</v>
      </c>
      <c r="F105" s="197" t="s">
        <v>2861</v>
      </c>
      <c r="G105" s="198" t="s">
        <v>296</v>
      </c>
      <c r="H105" s="199">
        <v>242</v>
      </c>
      <c r="I105" s="200"/>
      <c r="J105" s="201">
        <f>ROUND(I105*H105,2)</f>
        <v>0</v>
      </c>
      <c r="K105" s="197" t="s">
        <v>21</v>
      </c>
      <c r="L105" s="41"/>
      <c r="M105" s="202" t="s">
        <v>21</v>
      </c>
      <c r="N105" s="203" t="s">
        <v>44</v>
      </c>
      <c r="O105" s="66"/>
      <c r="P105" s="204">
        <f>O105*H105</f>
        <v>0</v>
      </c>
      <c r="Q105" s="204">
        <v>1.8799999999999999E-3</v>
      </c>
      <c r="R105" s="204">
        <f>Q105*H105</f>
        <v>0.45495999999999998</v>
      </c>
      <c r="S105" s="204">
        <v>0</v>
      </c>
      <c r="T105" s="205">
        <f>S105*H105</f>
        <v>0</v>
      </c>
      <c r="U105" s="36"/>
      <c r="V105" s="36"/>
      <c r="W105" s="36"/>
      <c r="X105" s="36"/>
      <c r="Y105" s="36"/>
      <c r="Z105" s="36"/>
      <c r="AA105" s="36"/>
      <c r="AB105" s="36"/>
      <c r="AC105" s="36"/>
      <c r="AD105" s="36"/>
      <c r="AE105" s="36"/>
      <c r="AR105" s="206" t="s">
        <v>274</v>
      </c>
      <c r="AT105" s="206" t="s">
        <v>269</v>
      </c>
      <c r="AU105" s="206" t="s">
        <v>82</v>
      </c>
      <c r="AY105" s="19" t="s">
        <v>267</v>
      </c>
      <c r="BE105" s="207">
        <f>IF(N105="základní",J105,0)</f>
        <v>0</v>
      </c>
      <c r="BF105" s="207">
        <f>IF(N105="snížená",J105,0)</f>
        <v>0</v>
      </c>
      <c r="BG105" s="207">
        <f>IF(N105="zákl. přenesená",J105,0)</f>
        <v>0</v>
      </c>
      <c r="BH105" s="207">
        <f>IF(N105="sníž. přenesená",J105,0)</f>
        <v>0</v>
      </c>
      <c r="BI105" s="207">
        <f>IF(N105="nulová",J105,0)</f>
        <v>0</v>
      </c>
      <c r="BJ105" s="19" t="s">
        <v>80</v>
      </c>
      <c r="BK105" s="207">
        <f>ROUND(I105*H105,2)</f>
        <v>0</v>
      </c>
      <c r="BL105" s="19" t="s">
        <v>274</v>
      </c>
      <c r="BM105" s="206" t="s">
        <v>356</v>
      </c>
    </row>
    <row r="106" spans="1:65" s="12" customFormat="1" ht="22.9" customHeight="1" x14ac:dyDescent="0.2">
      <c r="B106" s="179"/>
      <c r="C106" s="180"/>
      <c r="D106" s="181" t="s">
        <v>72</v>
      </c>
      <c r="E106" s="193" t="s">
        <v>2862</v>
      </c>
      <c r="F106" s="193" t="s">
        <v>2863</v>
      </c>
      <c r="G106" s="180"/>
      <c r="H106" s="180"/>
      <c r="I106" s="183"/>
      <c r="J106" s="194">
        <f>BK106</f>
        <v>0</v>
      </c>
      <c r="K106" s="180"/>
      <c r="L106" s="185"/>
      <c r="M106" s="186"/>
      <c r="N106" s="187"/>
      <c r="O106" s="187"/>
      <c r="P106" s="188">
        <f>SUM(P107:P109)</f>
        <v>0</v>
      </c>
      <c r="Q106" s="187"/>
      <c r="R106" s="188">
        <f>SUM(R107:R109)</f>
        <v>0.15950999999999999</v>
      </c>
      <c r="S106" s="187"/>
      <c r="T106" s="189">
        <f>SUM(T107:T109)</f>
        <v>0</v>
      </c>
      <c r="AR106" s="190" t="s">
        <v>80</v>
      </c>
      <c r="AT106" s="191" t="s">
        <v>72</v>
      </c>
      <c r="AU106" s="191" t="s">
        <v>80</v>
      </c>
      <c r="AY106" s="190" t="s">
        <v>267</v>
      </c>
      <c r="BK106" s="192">
        <f>SUM(BK107:BK109)</f>
        <v>0</v>
      </c>
    </row>
    <row r="107" spans="1:65" s="2" customFormat="1" ht="21.75" customHeight="1" x14ac:dyDescent="0.2">
      <c r="A107" s="36"/>
      <c r="B107" s="37"/>
      <c r="C107" s="195" t="s">
        <v>301</v>
      </c>
      <c r="D107" s="195" t="s">
        <v>269</v>
      </c>
      <c r="E107" s="196" t="s">
        <v>2864</v>
      </c>
      <c r="F107" s="197" t="s">
        <v>2865</v>
      </c>
      <c r="G107" s="198" t="s">
        <v>296</v>
      </c>
      <c r="H107" s="199">
        <v>7</v>
      </c>
      <c r="I107" s="200"/>
      <c r="J107" s="201">
        <f>ROUND(I107*H107,2)</f>
        <v>0</v>
      </c>
      <c r="K107" s="197" t="s">
        <v>21</v>
      </c>
      <c r="L107" s="41"/>
      <c r="M107" s="202" t="s">
        <v>21</v>
      </c>
      <c r="N107" s="203" t="s">
        <v>44</v>
      </c>
      <c r="O107" s="66"/>
      <c r="P107" s="204">
        <f>O107*H107</f>
        <v>0</v>
      </c>
      <c r="Q107" s="204">
        <v>8.0999999999999996E-4</v>
      </c>
      <c r="R107" s="204">
        <f>Q107*H107</f>
        <v>5.6699999999999997E-3</v>
      </c>
      <c r="S107" s="204">
        <v>0</v>
      </c>
      <c r="T107" s="205">
        <f>S107*H107</f>
        <v>0</v>
      </c>
      <c r="U107" s="36"/>
      <c r="V107" s="36"/>
      <c r="W107" s="36"/>
      <c r="X107" s="36"/>
      <c r="Y107" s="36"/>
      <c r="Z107" s="36"/>
      <c r="AA107" s="36"/>
      <c r="AB107" s="36"/>
      <c r="AC107" s="36"/>
      <c r="AD107" s="36"/>
      <c r="AE107" s="36"/>
      <c r="AR107" s="206" t="s">
        <v>274</v>
      </c>
      <c r="AT107" s="206" t="s">
        <v>269</v>
      </c>
      <c r="AU107" s="206" t="s">
        <v>82</v>
      </c>
      <c r="AY107" s="19" t="s">
        <v>267</v>
      </c>
      <c r="BE107" s="207">
        <f>IF(N107="základní",J107,0)</f>
        <v>0</v>
      </c>
      <c r="BF107" s="207">
        <f>IF(N107="snížená",J107,0)</f>
        <v>0</v>
      </c>
      <c r="BG107" s="207">
        <f>IF(N107="zákl. přenesená",J107,0)</f>
        <v>0</v>
      </c>
      <c r="BH107" s="207">
        <f>IF(N107="sníž. přenesená",J107,0)</f>
        <v>0</v>
      </c>
      <c r="BI107" s="207">
        <f>IF(N107="nulová",J107,0)</f>
        <v>0</v>
      </c>
      <c r="BJ107" s="19" t="s">
        <v>80</v>
      </c>
      <c r="BK107" s="207">
        <f>ROUND(I107*H107,2)</f>
        <v>0</v>
      </c>
      <c r="BL107" s="19" t="s">
        <v>274</v>
      </c>
      <c r="BM107" s="206" t="s">
        <v>371</v>
      </c>
    </row>
    <row r="108" spans="1:65" s="2" customFormat="1" ht="21.75" customHeight="1" x14ac:dyDescent="0.2">
      <c r="A108" s="36"/>
      <c r="B108" s="37"/>
      <c r="C108" s="195" t="s">
        <v>309</v>
      </c>
      <c r="D108" s="195" t="s">
        <v>269</v>
      </c>
      <c r="E108" s="196" t="s">
        <v>2866</v>
      </c>
      <c r="F108" s="197" t="s">
        <v>2867</v>
      </c>
      <c r="G108" s="198" t="s">
        <v>296</v>
      </c>
      <c r="H108" s="199">
        <v>45</v>
      </c>
      <c r="I108" s="200"/>
      <c r="J108" s="201">
        <f>ROUND(I108*H108,2)</f>
        <v>0</v>
      </c>
      <c r="K108" s="197" t="s">
        <v>21</v>
      </c>
      <c r="L108" s="41"/>
      <c r="M108" s="202" t="s">
        <v>21</v>
      </c>
      <c r="N108" s="203" t="s">
        <v>44</v>
      </c>
      <c r="O108" s="66"/>
      <c r="P108" s="204">
        <f>O108*H108</f>
        <v>0</v>
      </c>
      <c r="Q108" s="204">
        <v>2.0999999999999999E-3</v>
      </c>
      <c r="R108" s="204">
        <f>Q108*H108</f>
        <v>9.4500000000000001E-2</v>
      </c>
      <c r="S108" s="204">
        <v>0</v>
      </c>
      <c r="T108" s="205">
        <f>S108*H108</f>
        <v>0</v>
      </c>
      <c r="U108" s="36"/>
      <c r="V108" s="36"/>
      <c r="W108" s="36"/>
      <c r="X108" s="36"/>
      <c r="Y108" s="36"/>
      <c r="Z108" s="36"/>
      <c r="AA108" s="36"/>
      <c r="AB108" s="36"/>
      <c r="AC108" s="36"/>
      <c r="AD108" s="36"/>
      <c r="AE108" s="36"/>
      <c r="AR108" s="206" t="s">
        <v>274</v>
      </c>
      <c r="AT108" s="206" t="s">
        <v>269</v>
      </c>
      <c r="AU108" s="206" t="s">
        <v>82</v>
      </c>
      <c r="AY108" s="19" t="s">
        <v>267</v>
      </c>
      <c r="BE108" s="207">
        <f>IF(N108="základní",J108,0)</f>
        <v>0</v>
      </c>
      <c r="BF108" s="207">
        <f>IF(N108="snížená",J108,0)</f>
        <v>0</v>
      </c>
      <c r="BG108" s="207">
        <f>IF(N108="zákl. přenesená",J108,0)</f>
        <v>0</v>
      </c>
      <c r="BH108" s="207">
        <f>IF(N108="sníž. přenesená",J108,0)</f>
        <v>0</v>
      </c>
      <c r="BI108" s="207">
        <f>IF(N108="nulová",J108,0)</f>
        <v>0</v>
      </c>
      <c r="BJ108" s="19" t="s">
        <v>80</v>
      </c>
      <c r="BK108" s="207">
        <f>ROUND(I108*H108,2)</f>
        <v>0</v>
      </c>
      <c r="BL108" s="19" t="s">
        <v>274</v>
      </c>
      <c r="BM108" s="206" t="s">
        <v>386</v>
      </c>
    </row>
    <row r="109" spans="1:65" s="2" customFormat="1" ht="21.75" customHeight="1" x14ac:dyDescent="0.2">
      <c r="A109" s="36"/>
      <c r="B109" s="37"/>
      <c r="C109" s="195" t="s">
        <v>317</v>
      </c>
      <c r="D109" s="195" t="s">
        <v>269</v>
      </c>
      <c r="E109" s="196" t="s">
        <v>2868</v>
      </c>
      <c r="F109" s="197" t="s">
        <v>2869</v>
      </c>
      <c r="G109" s="198" t="s">
        <v>296</v>
      </c>
      <c r="H109" s="199">
        <v>23</v>
      </c>
      <c r="I109" s="200"/>
      <c r="J109" s="201">
        <f>ROUND(I109*H109,2)</f>
        <v>0</v>
      </c>
      <c r="K109" s="197" t="s">
        <v>21</v>
      </c>
      <c r="L109" s="41"/>
      <c r="M109" s="202" t="s">
        <v>21</v>
      </c>
      <c r="N109" s="203" t="s">
        <v>44</v>
      </c>
      <c r="O109" s="66"/>
      <c r="P109" s="204">
        <f>O109*H109</f>
        <v>0</v>
      </c>
      <c r="Q109" s="204">
        <v>2.5799999999999998E-3</v>
      </c>
      <c r="R109" s="204">
        <f>Q109*H109</f>
        <v>5.9339999999999997E-2</v>
      </c>
      <c r="S109" s="204">
        <v>0</v>
      </c>
      <c r="T109" s="205">
        <f>S109*H109</f>
        <v>0</v>
      </c>
      <c r="U109" s="36"/>
      <c r="V109" s="36"/>
      <c r="W109" s="36"/>
      <c r="X109" s="36"/>
      <c r="Y109" s="36"/>
      <c r="Z109" s="36"/>
      <c r="AA109" s="36"/>
      <c r="AB109" s="36"/>
      <c r="AC109" s="36"/>
      <c r="AD109" s="36"/>
      <c r="AE109" s="36"/>
      <c r="AR109" s="206" t="s">
        <v>274</v>
      </c>
      <c r="AT109" s="206" t="s">
        <v>269</v>
      </c>
      <c r="AU109" s="206" t="s">
        <v>82</v>
      </c>
      <c r="AY109" s="19" t="s">
        <v>267</v>
      </c>
      <c r="BE109" s="207">
        <f>IF(N109="základní",J109,0)</f>
        <v>0</v>
      </c>
      <c r="BF109" s="207">
        <f>IF(N109="snížená",J109,0)</f>
        <v>0</v>
      </c>
      <c r="BG109" s="207">
        <f>IF(N109="zákl. přenesená",J109,0)</f>
        <v>0</v>
      </c>
      <c r="BH109" s="207">
        <f>IF(N109="sníž. přenesená",J109,0)</f>
        <v>0</v>
      </c>
      <c r="BI109" s="207">
        <f>IF(N109="nulová",J109,0)</f>
        <v>0</v>
      </c>
      <c r="BJ109" s="19" t="s">
        <v>80</v>
      </c>
      <c r="BK109" s="207">
        <f>ROUND(I109*H109,2)</f>
        <v>0</v>
      </c>
      <c r="BL109" s="19" t="s">
        <v>274</v>
      </c>
      <c r="BM109" s="206" t="s">
        <v>401</v>
      </c>
    </row>
    <row r="110" spans="1:65" s="12" customFormat="1" ht="22.9" customHeight="1" x14ac:dyDescent="0.2">
      <c r="B110" s="179"/>
      <c r="C110" s="180"/>
      <c r="D110" s="181" t="s">
        <v>72</v>
      </c>
      <c r="E110" s="193" t="s">
        <v>2870</v>
      </c>
      <c r="F110" s="193" t="s">
        <v>2871</v>
      </c>
      <c r="G110" s="180"/>
      <c r="H110" s="180"/>
      <c r="I110" s="183"/>
      <c r="J110" s="194">
        <f>BK110</f>
        <v>0</v>
      </c>
      <c r="K110" s="180"/>
      <c r="L110" s="185"/>
      <c r="M110" s="186"/>
      <c r="N110" s="187"/>
      <c r="O110" s="187"/>
      <c r="P110" s="188">
        <f>SUM(P111:P123)</f>
        <v>0</v>
      </c>
      <c r="Q110" s="187"/>
      <c r="R110" s="188">
        <f>SUM(R111:R123)</f>
        <v>6.9839999999999999E-2</v>
      </c>
      <c r="S110" s="187"/>
      <c r="T110" s="189">
        <f>SUM(T111:T123)</f>
        <v>0</v>
      </c>
      <c r="AR110" s="190" t="s">
        <v>80</v>
      </c>
      <c r="AT110" s="191" t="s">
        <v>72</v>
      </c>
      <c r="AU110" s="191" t="s">
        <v>80</v>
      </c>
      <c r="AY110" s="190" t="s">
        <v>267</v>
      </c>
      <c r="BK110" s="192">
        <f>SUM(BK111:BK123)</f>
        <v>0</v>
      </c>
    </row>
    <row r="111" spans="1:65" s="2" customFormat="1" ht="21.75" customHeight="1" x14ac:dyDescent="0.2">
      <c r="A111" s="36"/>
      <c r="B111" s="37"/>
      <c r="C111" s="195" t="s">
        <v>356</v>
      </c>
      <c r="D111" s="195" t="s">
        <v>269</v>
      </c>
      <c r="E111" s="196" t="s">
        <v>2872</v>
      </c>
      <c r="F111" s="197" t="s">
        <v>2873</v>
      </c>
      <c r="G111" s="198" t="s">
        <v>296</v>
      </c>
      <c r="H111" s="199">
        <v>106</v>
      </c>
      <c r="I111" s="200"/>
      <c r="J111" s="201">
        <f t="shared" ref="J111:J123" si="0">ROUND(I111*H111,2)</f>
        <v>0</v>
      </c>
      <c r="K111" s="197" t="s">
        <v>21</v>
      </c>
      <c r="L111" s="41"/>
      <c r="M111" s="202" t="s">
        <v>21</v>
      </c>
      <c r="N111" s="203" t="s">
        <v>44</v>
      </c>
      <c r="O111" s="66"/>
      <c r="P111" s="204">
        <f t="shared" ref="P111:P123" si="1">O111*H111</f>
        <v>0</v>
      </c>
      <c r="Q111" s="204">
        <v>8.0000000000000007E-5</v>
      </c>
      <c r="R111" s="204">
        <f t="shared" ref="R111:R123" si="2">Q111*H111</f>
        <v>8.4800000000000014E-3</v>
      </c>
      <c r="S111" s="204">
        <v>0</v>
      </c>
      <c r="T111" s="205">
        <f t="shared" ref="T111:T123" si="3">S111*H111</f>
        <v>0</v>
      </c>
      <c r="U111" s="36"/>
      <c r="V111" s="36"/>
      <c r="W111" s="36"/>
      <c r="X111" s="36"/>
      <c r="Y111" s="36"/>
      <c r="Z111" s="36"/>
      <c r="AA111" s="36"/>
      <c r="AB111" s="36"/>
      <c r="AC111" s="36"/>
      <c r="AD111" s="36"/>
      <c r="AE111" s="36"/>
      <c r="AR111" s="206" t="s">
        <v>274</v>
      </c>
      <c r="AT111" s="206" t="s">
        <v>269</v>
      </c>
      <c r="AU111" s="206" t="s">
        <v>82</v>
      </c>
      <c r="AY111" s="19" t="s">
        <v>267</v>
      </c>
      <c r="BE111" s="207">
        <f t="shared" ref="BE111:BE123" si="4">IF(N111="základní",J111,0)</f>
        <v>0</v>
      </c>
      <c r="BF111" s="207">
        <f t="shared" ref="BF111:BF123" si="5">IF(N111="snížená",J111,0)</f>
        <v>0</v>
      </c>
      <c r="BG111" s="207">
        <f t="shared" ref="BG111:BG123" si="6">IF(N111="zákl. přenesená",J111,0)</f>
        <v>0</v>
      </c>
      <c r="BH111" s="207">
        <f t="shared" ref="BH111:BH123" si="7">IF(N111="sníž. přenesená",J111,0)</f>
        <v>0</v>
      </c>
      <c r="BI111" s="207">
        <f t="shared" ref="BI111:BI123" si="8">IF(N111="nulová",J111,0)</f>
        <v>0</v>
      </c>
      <c r="BJ111" s="19" t="s">
        <v>80</v>
      </c>
      <c r="BK111" s="207">
        <f t="shared" ref="BK111:BK123" si="9">ROUND(I111*H111,2)</f>
        <v>0</v>
      </c>
      <c r="BL111" s="19" t="s">
        <v>274</v>
      </c>
      <c r="BM111" s="206" t="s">
        <v>441</v>
      </c>
    </row>
    <row r="112" spans="1:65" s="2" customFormat="1" ht="21.75" customHeight="1" x14ac:dyDescent="0.2">
      <c r="A112" s="36"/>
      <c r="B112" s="37"/>
      <c r="C112" s="195" t="s">
        <v>365</v>
      </c>
      <c r="D112" s="195" t="s">
        <v>269</v>
      </c>
      <c r="E112" s="196" t="s">
        <v>2874</v>
      </c>
      <c r="F112" s="197" t="s">
        <v>2875</v>
      </c>
      <c r="G112" s="198" t="s">
        <v>296</v>
      </c>
      <c r="H112" s="199">
        <v>80</v>
      </c>
      <c r="I112" s="200"/>
      <c r="J112" s="201">
        <f t="shared" si="0"/>
        <v>0</v>
      </c>
      <c r="K112" s="197" t="s">
        <v>21</v>
      </c>
      <c r="L112" s="41"/>
      <c r="M112" s="202" t="s">
        <v>21</v>
      </c>
      <c r="N112" s="203" t="s">
        <v>44</v>
      </c>
      <c r="O112" s="66"/>
      <c r="P112" s="204">
        <f t="shared" si="1"/>
        <v>0</v>
      </c>
      <c r="Q112" s="204">
        <v>9.0000000000000006E-5</v>
      </c>
      <c r="R112" s="204">
        <f t="shared" si="2"/>
        <v>7.2000000000000007E-3</v>
      </c>
      <c r="S112" s="204">
        <v>0</v>
      </c>
      <c r="T112" s="205">
        <f t="shared" si="3"/>
        <v>0</v>
      </c>
      <c r="U112" s="36"/>
      <c r="V112" s="36"/>
      <c r="W112" s="36"/>
      <c r="X112" s="36"/>
      <c r="Y112" s="36"/>
      <c r="Z112" s="36"/>
      <c r="AA112" s="36"/>
      <c r="AB112" s="36"/>
      <c r="AC112" s="36"/>
      <c r="AD112" s="36"/>
      <c r="AE112" s="36"/>
      <c r="AR112" s="206" t="s">
        <v>274</v>
      </c>
      <c r="AT112" s="206" t="s">
        <v>269</v>
      </c>
      <c r="AU112" s="206" t="s">
        <v>82</v>
      </c>
      <c r="AY112" s="19" t="s">
        <v>267</v>
      </c>
      <c r="BE112" s="207">
        <f t="shared" si="4"/>
        <v>0</v>
      </c>
      <c r="BF112" s="207">
        <f t="shared" si="5"/>
        <v>0</v>
      </c>
      <c r="BG112" s="207">
        <f t="shared" si="6"/>
        <v>0</v>
      </c>
      <c r="BH112" s="207">
        <f t="shared" si="7"/>
        <v>0</v>
      </c>
      <c r="BI112" s="207">
        <f t="shared" si="8"/>
        <v>0</v>
      </c>
      <c r="BJ112" s="19" t="s">
        <v>80</v>
      </c>
      <c r="BK112" s="207">
        <f t="shared" si="9"/>
        <v>0</v>
      </c>
      <c r="BL112" s="19" t="s">
        <v>274</v>
      </c>
      <c r="BM112" s="206" t="s">
        <v>458</v>
      </c>
    </row>
    <row r="113" spans="1:65" s="2" customFormat="1" ht="21.75" customHeight="1" x14ac:dyDescent="0.2">
      <c r="A113" s="36"/>
      <c r="B113" s="37"/>
      <c r="C113" s="195" t="s">
        <v>371</v>
      </c>
      <c r="D113" s="195" t="s">
        <v>269</v>
      </c>
      <c r="E113" s="196" t="s">
        <v>2876</v>
      </c>
      <c r="F113" s="197" t="s">
        <v>2877</v>
      </c>
      <c r="G113" s="198" t="s">
        <v>296</v>
      </c>
      <c r="H113" s="199">
        <v>43</v>
      </c>
      <c r="I113" s="200"/>
      <c r="J113" s="201">
        <f t="shared" si="0"/>
        <v>0</v>
      </c>
      <c r="K113" s="197" t="s">
        <v>21</v>
      </c>
      <c r="L113" s="41"/>
      <c r="M113" s="202" t="s">
        <v>21</v>
      </c>
      <c r="N113" s="203" t="s">
        <v>44</v>
      </c>
      <c r="O113" s="66"/>
      <c r="P113" s="204">
        <f t="shared" si="1"/>
        <v>0</v>
      </c>
      <c r="Q113" s="204">
        <v>1.2E-4</v>
      </c>
      <c r="R113" s="204">
        <f t="shared" si="2"/>
        <v>5.1600000000000005E-3</v>
      </c>
      <c r="S113" s="204">
        <v>0</v>
      </c>
      <c r="T113" s="205">
        <f t="shared" si="3"/>
        <v>0</v>
      </c>
      <c r="U113" s="36"/>
      <c r="V113" s="36"/>
      <c r="W113" s="36"/>
      <c r="X113" s="36"/>
      <c r="Y113" s="36"/>
      <c r="Z113" s="36"/>
      <c r="AA113" s="36"/>
      <c r="AB113" s="36"/>
      <c r="AC113" s="36"/>
      <c r="AD113" s="36"/>
      <c r="AE113" s="36"/>
      <c r="AR113" s="206" t="s">
        <v>274</v>
      </c>
      <c r="AT113" s="206" t="s">
        <v>269</v>
      </c>
      <c r="AU113" s="206" t="s">
        <v>82</v>
      </c>
      <c r="AY113" s="19" t="s">
        <v>267</v>
      </c>
      <c r="BE113" s="207">
        <f t="shared" si="4"/>
        <v>0</v>
      </c>
      <c r="BF113" s="207">
        <f t="shared" si="5"/>
        <v>0</v>
      </c>
      <c r="BG113" s="207">
        <f t="shared" si="6"/>
        <v>0</v>
      </c>
      <c r="BH113" s="207">
        <f t="shared" si="7"/>
        <v>0</v>
      </c>
      <c r="BI113" s="207">
        <f t="shared" si="8"/>
        <v>0</v>
      </c>
      <c r="BJ113" s="19" t="s">
        <v>80</v>
      </c>
      <c r="BK113" s="207">
        <f t="shared" si="9"/>
        <v>0</v>
      </c>
      <c r="BL113" s="19" t="s">
        <v>274</v>
      </c>
      <c r="BM113" s="206" t="s">
        <v>496</v>
      </c>
    </row>
    <row r="114" spans="1:65" s="2" customFormat="1" ht="16.5" customHeight="1" x14ac:dyDescent="0.2">
      <c r="A114" s="36"/>
      <c r="B114" s="37"/>
      <c r="C114" s="195" t="s">
        <v>381</v>
      </c>
      <c r="D114" s="195" t="s">
        <v>269</v>
      </c>
      <c r="E114" s="196" t="s">
        <v>2878</v>
      </c>
      <c r="F114" s="197" t="s">
        <v>2879</v>
      </c>
      <c r="G114" s="198" t="s">
        <v>545</v>
      </c>
      <c r="H114" s="199">
        <v>20</v>
      </c>
      <c r="I114" s="200"/>
      <c r="J114" s="201">
        <f t="shared" si="0"/>
        <v>0</v>
      </c>
      <c r="K114" s="197" t="s">
        <v>21</v>
      </c>
      <c r="L114" s="41"/>
      <c r="M114" s="202" t="s">
        <v>21</v>
      </c>
      <c r="N114" s="203" t="s">
        <v>44</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274</v>
      </c>
      <c r="AT114" s="206" t="s">
        <v>269</v>
      </c>
      <c r="AU114" s="206" t="s">
        <v>82</v>
      </c>
      <c r="AY114" s="19" t="s">
        <v>267</v>
      </c>
      <c r="BE114" s="207">
        <f t="shared" si="4"/>
        <v>0</v>
      </c>
      <c r="BF114" s="207">
        <f t="shared" si="5"/>
        <v>0</v>
      </c>
      <c r="BG114" s="207">
        <f t="shared" si="6"/>
        <v>0</v>
      </c>
      <c r="BH114" s="207">
        <f t="shared" si="7"/>
        <v>0</v>
      </c>
      <c r="BI114" s="207">
        <f t="shared" si="8"/>
        <v>0</v>
      </c>
      <c r="BJ114" s="19" t="s">
        <v>80</v>
      </c>
      <c r="BK114" s="207">
        <f t="shared" si="9"/>
        <v>0</v>
      </c>
      <c r="BL114" s="19" t="s">
        <v>274</v>
      </c>
      <c r="BM114" s="206" t="s">
        <v>529</v>
      </c>
    </row>
    <row r="115" spans="1:65" s="2" customFormat="1" ht="16.5" customHeight="1" x14ac:dyDescent="0.2">
      <c r="A115" s="36"/>
      <c r="B115" s="37"/>
      <c r="C115" s="195" t="s">
        <v>386</v>
      </c>
      <c r="D115" s="195" t="s">
        <v>269</v>
      </c>
      <c r="E115" s="196" t="s">
        <v>2880</v>
      </c>
      <c r="F115" s="197" t="s">
        <v>2881</v>
      </c>
      <c r="G115" s="198" t="s">
        <v>2484</v>
      </c>
      <c r="H115" s="199">
        <v>3</v>
      </c>
      <c r="I115" s="200"/>
      <c r="J115" s="201">
        <f t="shared" si="0"/>
        <v>0</v>
      </c>
      <c r="K115" s="197" t="s">
        <v>21</v>
      </c>
      <c r="L115" s="41"/>
      <c r="M115" s="202" t="s">
        <v>21</v>
      </c>
      <c r="N115" s="203" t="s">
        <v>44</v>
      </c>
      <c r="O115" s="66"/>
      <c r="P115" s="204">
        <f t="shared" si="1"/>
        <v>0</v>
      </c>
      <c r="Q115" s="204">
        <v>1E-3</v>
      </c>
      <c r="R115" s="204">
        <f t="shared" si="2"/>
        <v>3.0000000000000001E-3</v>
      </c>
      <c r="S115" s="204">
        <v>0</v>
      </c>
      <c r="T115" s="205">
        <f t="shared" si="3"/>
        <v>0</v>
      </c>
      <c r="U115" s="36"/>
      <c r="V115" s="36"/>
      <c r="W115" s="36"/>
      <c r="X115" s="36"/>
      <c r="Y115" s="36"/>
      <c r="Z115" s="36"/>
      <c r="AA115" s="36"/>
      <c r="AB115" s="36"/>
      <c r="AC115" s="36"/>
      <c r="AD115" s="36"/>
      <c r="AE115" s="36"/>
      <c r="AR115" s="206" t="s">
        <v>274</v>
      </c>
      <c r="AT115" s="206" t="s">
        <v>269</v>
      </c>
      <c r="AU115" s="206" t="s">
        <v>82</v>
      </c>
      <c r="AY115" s="19" t="s">
        <v>267</v>
      </c>
      <c r="BE115" s="207">
        <f t="shared" si="4"/>
        <v>0</v>
      </c>
      <c r="BF115" s="207">
        <f t="shared" si="5"/>
        <v>0</v>
      </c>
      <c r="BG115" s="207">
        <f t="shared" si="6"/>
        <v>0</v>
      </c>
      <c r="BH115" s="207">
        <f t="shared" si="7"/>
        <v>0</v>
      </c>
      <c r="BI115" s="207">
        <f t="shared" si="8"/>
        <v>0</v>
      </c>
      <c r="BJ115" s="19" t="s">
        <v>80</v>
      </c>
      <c r="BK115" s="207">
        <f t="shared" si="9"/>
        <v>0</v>
      </c>
      <c r="BL115" s="19" t="s">
        <v>274</v>
      </c>
      <c r="BM115" s="206" t="s">
        <v>542</v>
      </c>
    </row>
    <row r="116" spans="1:65" s="2" customFormat="1" ht="16.5" customHeight="1" x14ac:dyDescent="0.2">
      <c r="A116" s="36"/>
      <c r="B116" s="37"/>
      <c r="C116" s="195" t="s">
        <v>392</v>
      </c>
      <c r="D116" s="195" t="s">
        <v>269</v>
      </c>
      <c r="E116" s="196" t="s">
        <v>2882</v>
      </c>
      <c r="F116" s="197" t="s">
        <v>2883</v>
      </c>
      <c r="G116" s="198" t="s">
        <v>272</v>
      </c>
      <c r="H116" s="199">
        <v>10</v>
      </c>
      <c r="I116" s="200"/>
      <c r="J116" s="201">
        <f t="shared" si="0"/>
        <v>0</v>
      </c>
      <c r="K116" s="197" t="s">
        <v>21</v>
      </c>
      <c r="L116" s="41"/>
      <c r="M116" s="202" t="s">
        <v>21</v>
      </c>
      <c r="N116" s="203" t="s">
        <v>44</v>
      </c>
      <c r="O116" s="66"/>
      <c r="P116" s="204">
        <f t="shared" si="1"/>
        <v>0</v>
      </c>
      <c r="Q116" s="204">
        <v>3.0000000000000001E-3</v>
      </c>
      <c r="R116" s="204">
        <f t="shared" si="2"/>
        <v>0.03</v>
      </c>
      <c r="S116" s="204">
        <v>0</v>
      </c>
      <c r="T116" s="205">
        <f t="shared" si="3"/>
        <v>0</v>
      </c>
      <c r="U116" s="36"/>
      <c r="V116" s="36"/>
      <c r="W116" s="36"/>
      <c r="X116" s="36"/>
      <c r="Y116" s="36"/>
      <c r="Z116" s="36"/>
      <c r="AA116" s="36"/>
      <c r="AB116" s="36"/>
      <c r="AC116" s="36"/>
      <c r="AD116" s="36"/>
      <c r="AE116" s="36"/>
      <c r="AR116" s="206" t="s">
        <v>274</v>
      </c>
      <c r="AT116" s="206" t="s">
        <v>269</v>
      </c>
      <c r="AU116" s="206" t="s">
        <v>82</v>
      </c>
      <c r="AY116" s="19" t="s">
        <v>267</v>
      </c>
      <c r="BE116" s="207">
        <f t="shared" si="4"/>
        <v>0</v>
      </c>
      <c r="BF116" s="207">
        <f t="shared" si="5"/>
        <v>0</v>
      </c>
      <c r="BG116" s="207">
        <f t="shared" si="6"/>
        <v>0</v>
      </c>
      <c r="BH116" s="207">
        <f t="shared" si="7"/>
        <v>0</v>
      </c>
      <c r="BI116" s="207">
        <f t="shared" si="8"/>
        <v>0</v>
      </c>
      <c r="BJ116" s="19" t="s">
        <v>80</v>
      </c>
      <c r="BK116" s="207">
        <f t="shared" si="9"/>
        <v>0</v>
      </c>
      <c r="BL116" s="19" t="s">
        <v>274</v>
      </c>
      <c r="BM116" s="206" t="s">
        <v>552</v>
      </c>
    </row>
    <row r="117" spans="1:65" s="2" customFormat="1" ht="16.5" customHeight="1" x14ac:dyDescent="0.2">
      <c r="A117" s="36"/>
      <c r="B117" s="37"/>
      <c r="C117" s="195" t="s">
        <v>401</v>
      </c>
      <c r="D117" s="195" t="s">
        <v>269</v>
      </c>
      <c r="E117" s="196" t="s">
        <v>2884</v>
      </c>
      <c r="F117" s="197" t="s">
        <v>2885</v>
      </c>
      <c r="G117" s="198" t="s">
        <v>2484</v>
      </c>
      <c r="H117" s="199">
        <v>1</v>
      </c>
      <c r="I117" s="200"/>
      <c r="J117" s="201">
        <f t="shared" si="0"/>
        <v>0</v>
      </c>
      <c r="K117" s="197" t="s">
        <v>21</v>
      </c>
      <c r="L117" s="41"/>
      <c r="M117" s="202" t="s">
        <v>21</v>
      </c>
      <c r="N117" s="203" t="s">
        <v>44</v>
      </c>
      <c r="O117" s="66"/>
      <c r="P117" s="204">
        <f t="shared" si="1"/>
        <v>0</v>
      </c>
      <c r="Q117" s="204">
        <v>8.0000000000000002E-3</v>
      </c>
      <c r="R117" s="204">
        <f t="shared" si="2"/>
        <v>8.0000000000000002E-3</v>
      </c>
      <c r="S117" s="204">
        <v>0</v>
      </c>
      <c r="T117" s="205">
        <f t="shared" si="3"/>
        <v>0</v>
      </c>
      <c r="U117" s="36"/>
      <c r="V117" s="36"/>
      <c r="W117" s="36"/>
      <c r="X117" s="36"/>
      <c r="Y117" s="36"/>
      <c r="Z117" s="36"/>
      <c r="AA117" s="36"/>
      <c r="AB117" s="36"/>
      <c r="AC117" s="36"/>
      <c r="AD117" s="36"/>
      <c r="AE117" s="36"/>
      <c r="AR117" s="206" t="s">
        <v>274</v>
      </c>
      <c r="AT117" s="206" t="s">
        <v>269</v>
      </c>
      <c r="AU117" s="206" t="s">
        <v>82</v>
      </c>
      <c r="AY117" s="19" t="s">
        <v>267</v>
      </c>
      <c r="BE117" s="207">
        <f t="shared" si="4"/>
        <v>0</v>
      </c>
      <c r="BF117" s="207">
        <f t="shared" si="5"/>
        <v>0</v>
      </c>
      <c r="BG117" s="207">
        <f t="shared" si="6"/>
        <v>0</v>
      </c>
      <c r="BH117" s="207">
        <f t="shared" si="7"/>
        <v>0</v>
      </c>
      <c r="BI117" s="207">
        <f t="shared" si="8"/>
        <v>0</v>
      </c>
      <c r="BJ117" s="19" t="s">
        <v>80</v>
      </c>
      <c r="BK117" s="207">
        <f t="shared" si="9"/>
        <v>0</v>
      </c>
      <c r="BL117" s="19" t="s">
        <v>274</v>
      </c>
      <c r="BM117" s="206" t="s">
        <v>564</v>
      </c>
    </row>
    <row r="118" spans="1:65" s="2" customFormat="1" ht="16.5" customHeight="1" x14ac:dyDescent="0.2">
      <c r="A118" s="36"/>
      <c r="B118" s="37"/>
      <c r="C118" s="195" t="s">
        <v>8</v>
      </c>
      <c r="D118" s="195" t="s">
        <v>269</v>
      </c>
      <c r="E118" s="196" t="s">
        <v>2886</v>
      </c>
      <c r="F118" s="197" t="s">
        <v>2887</v>
      </c>
      <c r="G118" s="198" t="s">
        <v>2888</v>
      </c>
      <c r="H118" s="199">
        <v>3</v>
      </c>
      <c r="I118" s="200"/>
      <c r="J118" s="201">
        <f t="shared" si="0"/>
        <v>0</v>
      </c>
      <c r="K118" s="197" t="s">
        <v>21</v>
      </c>
      <c r="L118" s="41"/>
      <c r="M118" s="202" t="s">
        <v>21</v>
      </c>
      <c r="N118" s="203" t="s">
        <v>44</v>
      </c>
      <c r="O118" s="66"/>
      <c r="P118" s="204">
        <f t="shared" si="1"/>
        <v>0</v>
      </c>
      <c r="Q118" s="204">
        <v>1E-3</v>
      </c>
      <c r="R118" s="204">
        <f t="shared" si="2"/>
        <v>3.0000000000000001E-3</v>
      </c>
      <c r="S118" s="204">
        <v>0</v>
      </c>
      <c r="T118" s="205">
        <f t="shared" si="3"/>
        <v>0</v>
      </c>
      <c r="U118" s="36"/>
      <c r="V118" s="36"/>
      <c r="W118" s="36"/>
      <c r="X118" s="36"/>
      <c r="Y118" s="36"/>
      <c r="Z118" s="36"/>
      <c r="AA118" s="36"/>
      <c r="AB118" s="36"/>
      <c r="AC118" s="36"/>
      <c r="AD118" s="36"/>
      <c r="AE118" s="36"/>
      <c r="AR118" s="206" t="s">
        <v>274</v>
      </c>
      <c r="AT118" s="206" t="s">
        <v>269</v>
      </c>
      <c r="AU118" s="206" t="s">
        <v>82</v>
      </c>
      <c r="AY118" s="19" t="s">
        <v>267</v>
      </c>
      <c r="BE118" s="207">
        <f t="shared" si="4"/>
        <v>0</v>
      </c>
      <c r="BF118" s="207">
        <f t="shared" si="5"/>
        <v>0</v>
      </c>
      <c r="BG118" s="207">
        <f t="shared" si="6"/>
        <v>0</v>
      </c>
      <c r="BH118" s="207">
        <f t="shared" si="7"/>
        <v>0</v>
      </c>
      <c r="BI118" s="207">
        <f t="shared" si="8"/>
        <v>0</v>
      </c>
      <c r="BJ118" s="19" t="s">
        <v>80</v>
      </c>
      <c r="BK118" s="207">
        <f t="shared" si="9"/>
        <v>0</v>
      </c>
      <c r="BL118" s="19" t="s">
        <v>274</v>
      </c>
      <c r="BM118" s="206" t="s">
        <v>639</v>
      </c>
    </row>
    <row r="119" spans="1:65" s="2" customFormat="1" ht="16.5" customHeight="1" x14ac:dyDescent="0.2">
      <c r="A119" s="36"/>
      <c r="B119" s="37"/>
      <c r="C119" s="195" t="s">
        <v>441</v>
      </c>
      <c r="D119" s="195" t="s">
        <v>269</v>
      </c>
      <c r="E119" s="196" t="s">
        <v>2889</v>
      </c>
      <c r="F119" s="197" t="s">
        <v>2890</v>
      </c>
      <c r="G119" s="198" t="s">
        <v>545</v>
      </c>
      <c r="H119" s="199">
        <v>5</v>
      </c>
      <c r="I119" s="200"/>
      <c r="J119" s="201">
        <f t="shared" si="0"/>
        <v>0</v>
      </c>
      <c r="K119" s="197" t="s">
        <v>21</v>
      </c>
      <c r="L119" s="41"/>
      <c r="M119" s="202" t="s">
        <v>21</v>
      </c>
      <c r="N119" s="203" t="s">
        <v>44</v>
      </c>
      <c r="O119" s="66"/>
      <c r="P119" s="204">
        <f t="shared" si="1"/>
        <v>0</v>
      </c>
      <c r="Q119" s="204">
        <v>1E-3</v>
      </c>
      <c r="R119" s="204">
        <f t="shared" si="2"/>
        <v>5.0000000000000001E-3</v>
      </c>
      <c r="S119" s="204">
        <v>0</v>
      </c>
      <c r="T119" s="205">
        <f t="shared" si="3"/>
        <v>0</v>
      </c>
      <c r="U119" s="36"/>
      <c r="V119" s="36"/>
      <c r="W119" s="36"/>
      <c r="X119" s="36"/>
      <c r="Y119" s="36"/>
      <c r="Z119" s="36"/>
      <c r="AA119" s="36"/>
      <c r="AB119" s="36"/>
      <c r="AC119" s="36"/>
      <c r="AD119" s="36"/>
      <c r="AE119" s="36"/>
      <c r="AR119" s="206" t="s">
        <v>274</v>
      </c>
      <c r="AT119" s="206" t="s">
        <v>269</v>
      </c>
      <c r="AU119" s="206" t="s">
        <v>82</v>
      </c>
      <c r="AY119" s="19" t="s">
        <v>267</v>
      </c>
      <c r="BE119" s="207">
        <f t="shared" si="4"/>
        <v>0</v>
      </c>
      <c r="BF119" s="207">
        <f t="shared" si="5"/>
        <v>0</v>
      </c>
      <c r="BG119" s="207">
        <f t="shared" si="6"/>
        <v>0</v>
      </c>
      <c r="BH119" s="207">
        <f t="shared" si="7"/>
        <v>0</v>
      </c>
      <c r="BI119" s="207">
        <f t="shared" si="8"/>
        <v>0</v>
      </c>
      <c r="BJ119" s="19" t="s">
        <v>80</v>
      </c>
      <c r="BK119" s="207">
        <f t="shared" si="9"/>
        <v>0</v>
      </c>
      <c r="BL119" s="19" t="s">
        <v>274</v>
      </c>
      <c r="BM119" s="206" t="s">
        <v>696</v>
      </c>
    </row>
    <row r="120" spans="1:65" s="2" customFormat="1" ht="16.5" customHeight="1" x14ac:dyDescent="0.2">
      <c r="A120" s="36"/>
      <c r="B120" s="37"/>
      <c r="C120" s="195" t="s">
        <v>450</v>
      </c>
      <c r="D120" s="195" t="s">
        <v>269</v>
      </c>
      <c r="E120" s="196" t="s">
        <v>2891</v>
      </c>
      <c r="F120" s="197" t="s">
        <v>2892</v>
      </c>
      <c r="G120" s="198" t="s">
        <v>2629</v>
      </c>
      <c r="H120" s="199">
        <v>1</v>
      </c>
      <c r="I120" s="200"/>
      <c r="J120" s="201">
        <f t="shared" si="0"/>
        <v>0</v>
      </c>
      <c r="K120" s="197" t="s">
        <v>21</v>
      </c>
      <c r="L120" s="41"/>
      <c r="M120" s="202" t="s">
        <v>21</v>
      </c>
      <c r="N120" s="203" t="s">
        <v>44</v>
      </c>
      <c r="O120" s="66"/>
      <c r="P120" s="204">
        <f t="shared" si="1"/>
        <v>0</v>
      </c>
      <c r="Q120" s="204">
        <v>0</v>
      </c>
      <c r="R120" s="204">
        <f t="shared" si="2"/>
        <v>0</v>
      </c>
      <c r="S120" s="204">
        <v>0</v>
      </c>
      <c r="T120" s="205">
        <f t="shared" si="3"/>
        <v>0</v>
      </c>
      <c r="U120" s="36"/>
      <c r="V120" s="36"/>
      <c r="W120" s="36"/>
      <c r="X120" s="36"/>
      <c r="Y120" s="36"/>
      <c r="Z120" s="36"/>
      <c r="AA120" s="36"/>
      <c r="AB120" s="36"/>
      <c r="AC120" s="36"/>
      <c r="AD120" s="36"/>
      <c r="AE120" s="36"/>
      <c r="AR120" s="206" t="s">
        <v>274</v>
      </c>
      <c r="AT120" s="206" t="s">
        <v>269</v>
      </c>
      <c r="AU120" s="206" t="s">
        <v>82</v>
      </c>
      <c r="AY120" s="19" t="s">
        <v>267</v>
      </c>
      <c r="BE120" s="207">
        <f t="shared" si="4"/>
        <v>0</v>
      </c>
      <c r="BF120" s="207">
        <f t="shared" si="5"/>
        <v>0</v>
      </c>
      <c r="BG120" s="207">
        <f t="shared" si="6"/>
        <v>0</v>
      </c>
      <c r="BH120" s="207">
        <f t="shared" si="7"/>
        <v>0</v>
      </c>
      <c r="BI120" s="207">
        <f t="shared" si="8"/>
        <v>0</v>
      </c>
      <c r="BJ120" s="19" t="s">
        <v>80</v>
      </c>
      <c r="BK120" s="207">
        <f t="shared" si="9"/>
        <v>0</v>
      </c>
      <c r="BL120" s="19" t="s">
        <v>274</v>
      </c>
      <c r="BM120" s="206" t="s">
        <v>722</v>
      </c>
    </row>
    <row r="121" spans="1:65" s="2" customFormat="1" ht="16.5" customHeight="1" x14ac:dyDescent="0.2">
      <c r="A121" s="36"/>
      <c r="B121" s="37"/>
      <c r="C121" s="195" t="s">
        <v>458</v>
      </c>
      <c r="D121" s="195" t="s">
        <v>269</v>
      </c>
      <c r="E121" s="196" t="s">
        <v>2893</v>
      </c>
      <c r="F121" s="197" t="s">
        <v>2894</v>
      </c>
      <c r="G121" s="198" t="s">
        <v>2707</v>
      </c>
      <c r="H121" s="199">
        <v>1</v>
      </c>
      <c r="I121" s="200"/>
      <c r="J121" s="201">
        <f t="shared" si="0"/>
        <v>0</v>
      </c>
      <c r="K121" s="197" t="s">
        <v>21</v>
      </c>
      <c r="L121" s="41"/>
      <c r="M121" s="202" t="s">
        <v>21</v>
      </c>
      <c r="N121" s="203" t="s">
        <v>44</v>
      </c>
      <c r="O121" s="66"/>
      <c r="P121" s="204">
        <f t="shared" si="1"/>
        <v>0</v>
      </c>
      <c r="Q121" s="204">
        <v>0</v>
      </c>
      <c r="R121" s="204">
        <f t="shared" si="2"/>
        <v>0</v>
      </c>
      <c r="S121" s="204">
        <v>0</v>
      </c>
      <c r="T121" s="205">
        <f t="shared" si="3"/>
        <v>0</v>
      </c>
      <c r="U121" s="36"/>
      <c r="V121" s="36"/>
      <c r="W121" s="36"/>
      <c r="X121" s="36"/>
      <c r="Y121" s="36"/>
      <c r="Z121" s="36"/>
      <c r="AA121" s="36"/>
      <c r="AB121" s="36"/>
      <c r="AC121" s="36"/>
      <c r="AD121" s="36"/>
      <c r="AE121" s="36"/>
      <c r="AR121" s="206" t="s">
        <v>274</v>
      </c>
      <c r="AT121" s="206" t="s">
        <v>269</v>
      </c>
      <c r="AU121" s="206" t="s">
        <v>82</v>
      </c>
      <c r="AY121" s="19" t="s">
        <v>267</v>
      </c>
      <c r="BE121" s="207">
        <f t="shared" si="4"/>
        <v>0</v>
      </c>
      <c r="BF121" s="207">
        <f t="shared" si="5"/>
        <v>0</v>
      </c>
      <c r="BG121" s="207">
        <f t="shared" si="6"/>
        <v>0</v>
      </c>
      <c r="BH121" s="207">
        <f t="shared" si="7"/>
        <v>0</v>
      </c>
      <c r="BI121" s="207">
        <f t="shared" si="8"/>
        <v>0</v>
      </c>
      <c r="BJ121" s="19" t="s">
        <v>80</v>
      </c>
      <c r="BK121" s="207">
        <f t="shared" si="9"/>
        <v>0</v>
      </c>
      <c r="BL121" s="19" t="s">
        <v>274</v>
      </c>
      <c r="BM121" s="206" t="s">
        <v>742</v>
      </c>
    </row>
    <row r="122" spans="1:65" s="2" customFormat="1" ht="21.75" customHeight="1" x14ac:dyDescent="0.2">
      <c r="A122" s="36"/>
      <c r="B122" s="37"/>
      <c r="C122" s="195" t="s">
        <v>483</v>
      </c>
      <c r="D122" s="195" t="s">
        <v>269</v>
      </c>
      <c r="E122" s="196" t="s">
        <v>2895</v>
      </c>
      <c r="F122" s="197" t="s">
        <v>2896</v>
      </c>
      <c r="G122" s="198" t="s">
        <v>304</v>
      </c>
      <c r="H122" s="199">
        <v>8</v>
      </c>
      <c r="I122" s="200"/>
      <c r="J122" s="201">
        <f t="shared" si="0"/>
        <v>0</v>
      </c>
      <c r="K122" s="197" t="s">
        <v>21</v>
      </c>
      <c r="L122" s="41"/>
      <c r="M122" s="202" t="s">
        <v>21</v>
      </c>
      <c r="N122" s="203" t="s">
        <v>44</v>
      </c>
      <c r="O122" s="66"/>
      <c r="P122" s="204">
        <f t="shared" si="1"/>
        <v>0</v>
      </c>
      <c r="Q122" s="204">
        <v>0</v>
      </c>
      <c r="R122" s="204">
        <f t="shared" si="2"/>
        <v>0</v>
      </c>
      <c r="S122" s="204">
        <v>0</v>
      </c>
      <c r="T122" s="205">
        <f t="shared" si="3"/>
        <v>0</v>
      </c>
      <c r="U122" s="36"/>
      <c r="V122" s="36"/>
      <c r="W122" s="36"/>
      <c r="X122" s="36"/>
      <c r="Y122" s="36"/>
      <c r="Z122" s="36"/>
      <c r="AA122" s="36"/>
      <c r="AB122" s="36"/>
      <c r="AC122" s="36"/>
      <c r="AD122" s="36"/>
      <c r="AE122" s="36"/>
      <c r="AR122" s="206" t="s">
        <v>274</v>
      </c>
      <c r="AT122" s="206" t="s">
        <v>269</v>
      </c>
      <c r="AU122" s="206" t="s">
        <v>82</v>
      </c>
      <c r="AY122" s="19" t="s">
        <v>267</v>
      </c>
      <c r="BE122" s="207">
        <f t="shared" si="4"/>
        <v>0</v>
      </c>
      <c r="BF122" s="207">
        <f t="shared" si="5"/>
        <v>0</v>
      </c>
      <c r="BG122" s="207">
        <f t="shared" si="6"/>
        <v>0</v>
      </c>
      <c r="BH122" s="207">
        <f t="shared" si="7"/>
        <v>0</v>
      </c>
      <c r="BI122" s="207">
        <f t="shared" si="8"/>
        <v>0</v>
      </c>
      <c r="BJ122" s="19" t="s">
        <v>80</v>
      </c>
      <c r="BK122" s="207">
        <f t="shared" si="9"/>
        <v>0</v>
      </c>
      <c r="BL122" s="19" t="s">
        <v>274</v>
      </c>
      <c r="BM122" s="206" t="s">
        <v>756</v>
      </c>
    </row>
    <row r="123" spans="1:65" s="2" customFormat="1" ht="16.5" customHeight="1" x14ac:dyDescent="0.2">
      <c r="A123" s="36"/>
      <c r="B123" s="37"/>
      <c r="C123" s="195" t="s">
        <v>496</v>
      </c>
      <c r="D123" s="195" t="s">
        <v>269</v>
      </c>
      <c r="E123" s="196" t="s">
        <v>2897</v>
      </c>
      <c r="F123" s="197" t="s">
        <v>2898</v>
      </c>
      <c r="G123" s="198" t="s">
        <v>395</v>
      </c>
      <c r="H123" s="199">
        <v>0.94</v>
      </c>
      <c r="I123" s="200"/>
      <c r="J123" s="201">
        <f t="shared" si="0"/>
        <v>0</v>
      </c>
      <c r="K123" s="197" t="s">
        <v>21</v>
      </c>
      <c r="L123" s="41"/>
      <c r="M123" s="202" t="s">
        <v>21</v>
      </c>
      <c r="N123" s="203" t="s">
        <v>44</v>
      </c>
      <c r="O123" s="66"/>
      <c r="P123" s="204">
        <f t="shared" si="1"/>
        <v>0</v>
      </c>
      <c r="Q123" s="204">
        <v>0</v>
      </c>
      <c r="R123" s="204">
        <f t="shared" si="2"/>
        <v>0</v>
      </c>
      <c r="S123" s="204">
        <v>0</v>
      </c>
      <c r="T123" s="205">
        <f t="shared" si="3"/>
        <v>0</v>
      </c>
      <c r="U123" s="36"/>
      <c r="V123" s="36"/>
      <c r="W123" s="36"/>
      <c r="X123" s="36"/>
      <c r="Y123" s="36"/>
      <c r="Z123" s="36"/>
      <c r="AA123" s="36"/>
      <c r="AB123" s="36"/>
      <c r="AC123" s="36"/>
      <c r="AD123" s="36"/>
      <c r="AE123" s="36"/>
      <c r="AR123" s="206" t="s">
        <v>274</v>
      </c>
      <c r="AT123" s="206" t="s">
        <v>269</v>
      </c>
      <c r="AU123" s="206" t="s">
        <v>82</v>
      </c>
      <c r="AY123" s="19" t="s">
        <v>267</v>
      </c>
      <c r="BE123" s="207">
        <f t="shared" si="4"/>
        <v>0</v>
      </c>
      <c r="BF123" s="207">
        <f t="shared" si="5"/>
        <v>0</v>
      </c>
      <c r="BG123" s="207">
        <f t="shared" si="6"/>
        <v>0</v>
      </c>
      <c r="BH123" s="207">
        <f t="shared" si="7"/>
        <v>0</v>
      </c>
      <c r="BI123" s="207">
        <f t="shared" si="8"/>
        <v>0</v>
      </c>
      <c r="BJ123" s="19" t="s">
        <v>80</v>
      </c>
      <c r="BK123" s="207">
        <f t="shared" si="9"/>
        <v>0</v>
      </c>
      <c r="BL123" s="19" t="s">
        <v>274</v>
      </c>
      <c r="BM123" s="206" t="s">
        <v>772</v>
      </c>
    </row>
    <row r="124" spans="1:65" s="12" customFormat="1" ht="25.9" customHeight="1" x14ac:dyDescent="0.2">
      <c r="B124" s="179"/>
      <c r="C124" s="180"/>
      <c r="D124" s="181" t="s">
        <v>72</v>
      </c>
      <c r="E124" s="182" t="s">
        <v>2899</v>
      </c>
      <c r="F124" s="182" t="s">
        <v>2900</v>
      </c>
      <c r="G124" s="180"/>
      <c r="H124" s="180"/>
      <c r="I124" s="183"/>
      <c r="J124" s="184">
        <f>BK124</f>
        <v>0</v>
      </c>
      <c r="K124" s="180"/>
      <c r="L124" s="185"/>
      <c r="M124" s="186"/>
      <c r="N124" s="187"/>
      <c r="O124" s="187"/>
      <c r="P124" s="188">
        <f>SUM(P125:P146)</f>
        <v>0</v>
      </c>
      <c r="Q124" s="187"/>
      <c r="R124" s="188">
        <f>SUM(R125:R146)</f>
        <v>0.36940000000000006</v>
      </c>
      <c r="S124" s="187"/>
      <c r="T124" s="189">
        <f>SUM(T125:T146)</f>
        <v>0</v>
      </c>
      <c r="AR124" s="190" t="s">
        <v>82</v>
      </c>
      <c r="AT124" s="191" t="s">
        <v>72</v>
      </c>
      <c r="AU124" s="191" t="s">
        <v>73</v>
      </c>
      <c r="AY124" s="190" t="s">
        <v>267</v>
      </c>
      <c r="BK124" s="192">
        <f>SUM(BK125:BK146)</f>
        <v>0</v>
      </c>
    </row>
    <row r="125" spans="1:65" s="2" customFormat="1" ht="16.5" customHeight="1" x14ac:dyDescent="0.2">
      <c r="A125" s="36"/>
      <c r="B125" s="37"/>
      <c r="C125" s="195" t="s">
        <v>7</v>
      </c>
      <c r="D125" s="195" t="s">
        <v>269</v>
      </c>
      <c r="E125" s="196" t="s">
        <v>2901</v>
      </c>
      <c r="F125" s="197" t="s">
        <v>2902</v>
      </c>
      <c r="G125" s="198" t="s">
        <v>2707</v>
      </c>
      <c r="H125" s="199">
        <v>6</v>
      </c>
      <c r="I125" s="200"/>
      <c r="J125" s="201">
        <f t="shared" ref="J125:J133" si="10">ROUND(I125*H125,2)</f>
        <v>0</v>
      </c>
      <c r="K125" s="197" t="s">
        <v>21</v>
      </c>
      <c r="L125" s="41"/>
      <c r="M125" s="202" t="s">
        <v>21</v>
      </c>
      <c r="N125" s="203" t="s">
        <v>44</v>
      </c>
      <c r="O125" s="66"/>
      <c r="P125" s="204">
        <f t="shared" ref="P125:P133" si="11">O125*H125</f>
        <v>0</v>
      </c>
      <c r="Q125" s="204">
        <v>0</v>
      </c>
      <c r="R125" s="204">
        <f t="shared" ref="R125:R133" si="12">Q125*H125</f>
        <v>0</v>
      </c>
      <c r="S125" s="204">
        <v>0</v>
      </c>
      <c r="T125" s="205">
        <f t="shared" ref="T125:T133" si="13">S125*H125</f>
        <v>0</v>
      </c>
      <c r="U125" s="36"/>
      <c r="V125" s="36"/>
      <c r="W125" s="36"/>
      <c r="X125" s="36"/>
      <c r="Y125" s="36"/>
      <c r="Z125" s="36"/>
      <c r="AA125" s="36"/>
      <c r="AB125" s="36"/>
      <c r="AC125" s="36"/>
      <c r="AD125" s="36"/>
      <c r="AE125" s="36"/>
      <c r="AR125" s="206" t="s">
        <v>441</v>
      </c>
      <c r="AT125" s="206" t="s">
        <v>269</v>
      </c>
      <c r="AU125" s="206" t="s">
        <v>80</v>
      </c>
      <c r="AY125" s="19" t="s">
        <v>267</v>
      </c>
      <c r="BE125" s="207">
        <f t="shared" ref="BE125:BE133" si="14">IF(N125="základní",J125,0)</f>
        <v>0</v>
      </c>
      <c r="BF125" s="207">
        <f t="shared" ref="BF125:BF133" si="15">IF(N125="snížená",J125,0)</f>
        <v>0</v>
      </c>
      <c r="BG125" s="207">
        <f t="shared" ref="BG125:BG133" si="16">IF(N125="zákl. přenesená",J125,0)</f>
        <v>0</v>
      </c>
      <c r="BH125" s="207">
        <f t="shared" ref="BH125:BH133" si="17">IF(N125="sníž. přenesená",J125,0)</f>
        <v>0</v>
      </c>
      <c r="BI125" s="207">
        <f t="shared" ref="BI125:BI133" si="18">IF(N125="nulová",J125,0)</f>
        <v>0</v>
      </c>
      <c r="BJ125" s="19" t="s">
        <v>80</v>
      </c>
      <c r="BK125" s="207">
        <f t="shared" ref="BK125:BK133" si="19">ROUND(I125*H125,2)</f>
        <v>0</v>
      </c>
      <c r="BL125" s="19" t="s">
        <v>441</v>
      </c>
      <c r="BM125" s="206" t="s">
        <v>782</v>
      </c>
    </row>
    <row r="126" spans="1:65" s="2" customFormat="1" ht="16.5" customHeight="1" x14ac:dyDescent="0.2">
      <c r="A126" s="36"/>
      <c r="B126" s="37"/>
      <c r="C126" s="195" t="s">
        <v>529</v>
      </c>
      <c r="D126" s="195" t="s">
        <v>269</v>
      </c>
      <c r="E126" s="196" t="s">
        <v>2903</v>
      </c>
      <c r="F126" s="197" t="s">
        <v>2904</v>
      </c>
      <c r="G126" s="198" t="s">
        <v>2707</v>
      </c>
      <c r="H126" s="199">
        <v>3</v>
      </c>
      <c r="I126" s="200"/>
      <c r="J126" s="201">
        <f t="shared" si="10"/>
        <v>0</v>
      </c>
      <c r="K126" s="197" t="s">
        <v>21</v>
      </c>
      <c r="L126" s="41"/>
      <c r="M126" s="202" t="s">
        <v>21</v>
      </c>
      <c r="N126" s="203" t="s">
        <v>44</v>
      </c>
      <c r="O126" s="66"/>
      <c r="P126" s="204">
        <f t="shared" si="11"/>
        <v>0</v>
      </c>
      <c r="Q126" s="204">
        <v>0</v>
      </c>
      <c r="R126" s="204">
        <f t="shared" si="12"/>
        <v>0</v>
      </c>
      <c r="S126" s="204">
        <v>0</v>
      </c>
      <c r="T126" s="205">
        <f t="shared" si="13"/>
        <v>0</v>
      </c>
      <c r="U126" s="36"/>
      <c r="V126" s="36"/>
      <c r="W126" s="36"/>
      <c r="X126" s="36"/>
      <c r="Y126" s="36"/>
      <c r="Z126" s="36"/>
      <c r="AA126" s="36"/>
      <c r="AB126" s="36"/>
      <c r="AC126" s="36"/>
      <c r="AD126" s="36"/>
      <c r="AE126" s="36"/>
      <c r="AR126" s="206" t="s">
        <v>441</v>
      </c>
      <c r="AT126" s="206" t="s">
        <v>269</v>
      </c>
      <c r="AU126" s="206" t="s">
        <v>80</v>
      </c>
      <c r="AY126" s="19" t="s">
        <v>267</v>
      </c>
      <c r="BE126" s="207">
        <f t="shared" si="14"/>
        <v>0</v>
      </c>
      <c r="BF126" s="207">
        <f t="shared" si="15"/>
        <v>0</v>
      </c>
      <c r="BG126" s="207">
        <f t="shared" si="16"/>
        <v>0</v>
      </c>
      <c r="BH126" s="207">
        <f t="shared" si="17"/>
        <v>0</v>
      </c>
      <c r="BI126" s="207">
        <f t="shared" si="18"/>
        <v>0</v>
      </c>
      <c r="BJ126" s="19" t="s">
        <v>80</v>
      </c>
      <c r="BK126" s="207">
        <f t="shared" si="19"/>
        <v>0</v>
      </c>
      <c r="BL126" s="19" t="s">
        <v>441</v>
      </c>
      <c r="BM126" s="206" t="s">
        <v>793</v>
      </c>
    </row>
    <row r="127" spans="1:65" s="2" customFormat="1" ht="16.5" customHeight="1" x14ac:dyDescent="0.2">
      <c r="A127" s="36"/>
      <c r="B127" s="37"/>
      <c r="C127" s="195" t="s">
        <v>533</v>
      </c>
      <c r="D127" s="195" t="s">
        <v>269</v>
      </c>
      <c r="E127" s="196" t="s">
        <v>2905</v>
      </c>
      <c r="F127" s="197" t="s">
        <v>2906</v>
      </c>
      <c r="G127" s="198" t="s">
        <v>2707</v>
      </c>
      <c r="H127" s="199">
        <v>1</v>
      </c>
      <c r="I127" s="200"/>
      <c r="J127" s="201">
        <f t="shared" si="10"/>
        <v>0</v>
      </c>
      <c r="K127" s="197" t="s">
        <v>21</v>
      </c>
      <c r="L127" s="41"/>
      <c r="M127" s="202" t="s">
        <v>21</v>
      </c>
      <c r="N127" s="203" t="s">
        <v>44</v>
      </c>
      <c r="O127" s="66"/>
      <c r="P127" s="204">
        <f t="shared" si="11"/>
        <v>0</v>
      </c>
      <c r="Q127" s="204">
        <v>0</v>
      </c>
      <c r="R127" s="204">
        <f t="shared" si="12"/>
        <v>0</v>
      </c>
      <c r="S127" s="204">
        <v>0</v>
      </c>
      <c r="T127" s="205">
        <f t="shared" si="13"/>
        <v>0</v>
      </c>
      <c r="U127" s="36"/>
      <c r="V127" s="36"/>
      <c r="W127" s="36"/>
      <c r="X127" s="36"/>
      <c r="Y127" s="36"/>
      <c r="Z127" s="36"/>
      <c r="AA127" s="36"/>
      <c r="AB127" s="36"/>
      <c r="AC127" s="36"/>
      <c r="AD127" s="36"/>
      <c r="AE127" s="36"/>
      <c r="AR127" s="206" t="s">
        <v>441</v>
      </c>
      <c r="AT127" s="206" t="s">
        <v>269</v>
      </c>
      <c r="AU127" s="206" t="s">
        <v>80</v>
      </c>
      <c r="AY127" s="19" t="s">
        <v>267</v>
      </c>
      <c r="BE127" s="207">
        <f t="shared" si="14"/>
        <v>0</v>
      </c>
      <c r="BF127" s="207">
        <f t="shared" si="15"/>
        <v>0</v>
      </c>
      <c r="BG127" s="207">
        <f t="shared" si="16"/>
        <v>0</v>
      </c>
      <c r="BH127" s="207">
        <f t="shared" si="17"/>
        <v>0</v>
      </c>
      <c r="BI127" s="207">
        <f t="shared" si="18"/>
        <v>0</v>
      </c>
      <c r="BJ127" s="19" t="s">
        <v>80</v>
      </c>
      <c r="BK127" s="207">
        <f t="shared" si="19"/>
        <v>0</v>
      </c>
      <c r="BL127" s="19" t="s">
        <v>441</v>
      </c>
      <c r="BM127" s="206" t="s">
        <v>806</v>
      </c>
    </row>
    <row r="128" spans="1:65" s="2" customFormat="1" ht="21.75" customHeight="1" x14ac:dyDescent="0.2">
      <c r="A128" s="36"/>
      <c r="B128" s="37"/>
      <c r="C128" s="195" t="s">
        <v>542</v>
      </c>
      <c r="D128" s="195" t="s">
        <v>269</v>
      </c>
      <c r="E128" s="196" t="s">
        <v>2907</v>
      </c>
      <c r="F128" s="197" t="s">
        <v>2908</v>
      </c>
      <c r="G128" s="198" t="s">
        <v>2484</v>
      </c>
      <c r="H128" s="199">
        <v>1</v>
      </c>
      <c r="I128" s="200"/>
      <c r="J128" s="201">
        <f t="shared" si="10"/>
        <v>0</v>
      </c>
      <c r="K128" s="197" t="s">
        <v>21</v>
      </c>
      <c r="L128" s="41"/>
      <c r="M128" s="202" t="s">
        <v>21</v>
      </c>
      <c r="N128" s="203" t="s">
        <v>44</v>
      </c>
      <c r="O128" s="66"/>
      <c r="P128" s="204">
        <f t="shared" si="11"/>
        <v>0</v>
      </c>
      <c r="Q128" s="204">
        <v>9.1999999999999998E-3</v>
      </c>
      <c r="R128" s="204">
        <f t="shared" si="12"/>
        <v>9.1999999999999998E-3</v>
      </c>
      <c r="S128" s="204">
        <v>0</v>
      </c>
      <c r="T128" s="205">
        <f t="shared" si="13"/>
        <v>0</v>
      </c>
      <c r="U128" s="36"/>
      <c r="V128" s="36"/>
      <c r="W128" s="36"/>
      <c r="X128" s="36"/>
      <c r="Y128" s="36"/>
      <c r="Z128" s="36"/>
      <c r="AA128" s="36"/>
      <c r="AB128" s="36"/>
      <c r="AC128" s="36"/>
      <c r="AD128" s="36"/>
      <c r="AE128" s="36"/>
      <c r="AR128" s="206" t="s">
        <v>441</v>
      </c>
      <c r="AT128" s="206" t="s">
        <v>269</v>
      </c>
      <c r="AU128" s="206" t="s">
        <v>80</v>
      </c>
      <c r="AY128" s="19" t="s">
        <v>267</v>
      </c>
      <c r="BE128" s="207">
        <f t="shared" si="14"/>
        <v>0</v>
      </c>
      <c r="BF128" s="207">
        <f t="shared" si="15"/>
        <v>0</v>
      </c>
      <c r="BG128" s="207">
        <f t="shared" si="16"/>
        <v>0</v>
      </c>
      <c r="BH128" s="207">
        <f t="shared" si="17"/>
        <v>0</v>
      </c>
      <c r="BI128" s="207">
        <f t="shared" si="18"/>
        <v>0</v>
      </c>
      <c r="BJ128" s="19" t="s">
        <v>80</v>
      </c>
      <c r="BK128" s="207">
        <f t="shared" si="19"/>
        <v>0</v>
      </c>
      <c r="BL128" s="19" t="s">
        <v>441</v>
      </c>
      <c r="BM128" s="206" t="s">
        <v>814</v>
      </c>
    </row>
    <row r="129" spans="1:65" s="2" customFormat="1" ht="16.5" customHeight="1" x14ac:dyDescent="0.2">
      <c r="A129" s="36"/>
      <c r="B129" s="37"/>
      <c r="C129" s="195" t="s">
        <v>548</v>
      </c>
      <c r="D129" s="195" t="s">
        <v>269</v>
      </c>
      <c r="E129" s="196" t="s">
        <v>2909</v>
      </c>
      <c r="F129" s="197" t="s">
        <v>2910</v>
      </c>
      <c r="G129" s="198" t="s">
        <v>2484</v>
      </c>
      <c r="H129" s="199">
        <v>3</v>
      </c>
      <c r="I129" s="200"/>
      <c r="J129" s="201">
        <f t="shared" si="10"/>
        <v>0</v>
      </c>
      <c r="K129" s="197" t="s">
        <v>21</v>
      </c>
      <c r="L129" s="41"/>
      <c r="M129" s="202" t="s">
        <v>21</v>
      </c>
      <c r="N129" s="203" t="s">
        <v>44</v>
      </c>
      <c r="O129" s="66"/>
      <c r="P129" s="204">
        <f t="shared" si="11"/>
        <v>0</v>
      </c>
      <c r="Q129" s="204">
        <v>5.0000000000000001E-4</v>
      </c>
      <c r="R129" s="204">
        <f t="shared" si="12"/>
        <v>1.5E-3</v>
      </c>
      <c r="S129" s="204">
        <v>0</v>
      </c>
      <c r="T129" s="205">
        <f t="shared" si="13"/>
        <v>0</v>
      </c>
      <c r="U129" s="36"/>
      <c r="V129" s="36"/>
      <c r="W129" s="36"/>
      <c r="X129" s="36"/>
      <c r="Y129" s="36"/>
      <c r="Z129" s="36"/>
      <c r="AA129" s="36"/>
      <c r="AB129" s="36"/>
      <c r="AC129" s="36"/>
      <c r="AD129" s="36"/>
      <c r="AE129" s="36"/>
      <c r="AR129" s="206" t="s">
        <v>441</v>
      </c>
      <c r="AT129" s="206" t="s">
        <v>269</v>
      </c>
      <c r="AU129" s="206" t="s">
        <v>80</v>
      </c>
      <c r="AY129" s="19" t="s">
        <v>267</v>
      </c>
      <c r="BE129" s="207">
        <f t="shared" si="14"/>
        <v>0</v>
      </c>
      <c r="BF129" s="207">
        <f t="shared" si="15"/>
        <v>0</v>
      </c>
      <c r="BG129" s="207">
        <f t="shared" si="16"/>
        <v>0</v>
      </c>
      <c r="BH129" s="207">
        <f t="shared" si="17"/>
        <v>0</v>
      </c>
      <c r="BI129" s="207">
        <f t="shared" si="18"/>
        <v>0</v>
      </c>
      <c r="BJ129" s="19" t="s">
        <v>80</v>
      </c>
      <c r="BK129" s="207">
        <f t="shared" si="19"/>
        <v>0</v>
      </c>
      <c r="BL129" s="19" t="s">
        <v>441</v>
      </c>
      <c r="BM129" s="206" t="s">
        <v>308</v>
      </c>
    </row>
    <row r="130" spans="1:65" s="2" customFormat="1" ht="16.5" customHeight="1" x14ac:dyDescent="0.2">
      <c r="A130" s="36"/>
      <c r="B130" s="37"/>
      <c r="C130" s="195" t="s">
        <v>552</v>
      </c>
      <c r="D130" s="195" t="s">
        <v>269</v>
      </c>
      <c r="E130" s="196" t="s">
        <v>2911</v>
      </c>
      <c r="F130" s="197" t="s">
        <v>2912</v>
      </c>
      <c r="G130" s="198" t="s">
        <v>2484</v>
      </c>
      <c r="H130" s="199">
        <v>1</v>
      </c>
      <c r="I130" s="200"/>
      <c r="J130" s="201">
        <f t="shared" si="10"/>
        <v>0</v>
      </c>
      <c r="K130" s="197" t="s">
        <v>21</v>
      </c>
      <c r="L130" s="41"/>
      <c r="M130" s="202" t="s">
        <v>21</v>
      </c>
      <c r="N130" s="203" t="s">
        <v>44</v>
      </c>
      <c r="O130" s="66"/>
      <c r="P130" s="204">
        <f t="shared" si="11"/>
        <v>0</v>
      </c>
      <c r="Q130" s="204">
        <v>5.0000000000000001E-4</v>
      </c>
      <c r="R130" s="204">
        <f t="shared" si="12"/>
        <v>5.0000000000000001E-4</v>
      </c>
      <c r="S130" s="204">
        <v>0</v>
      </c>
      <c r="T130" s="205">
        <f t="shared" si="13"/>
        <v>0</v>
      </c>
      <c r="U130" s="36"/>
      <c r="V130" s="36"/>
      <c r="W130" s="36"/>
      <c r="X130" s="36"/>
      <c r="Y130" s="36"/>
      <c r="Z130" s="36"/>
      <c r="AA130" s="36"/>
      <c r="AB130" s="36"/>
      <c r="AC130" s="36"/>
      <c r="AD130" s="36"/>
      <c r="AE130" s="36"/>
      <c r="AR130" s="206" t="s">
        <v>441</v>
      </c>
      <c r="AT130" s="206" t="s">
        <v>269</v>
      </c>
      <c r="AU130" s="206" t="s">
        <v>80</v>
      </c>
      <c r="AY130" s="19" t="s">
        <v>267</v>
      </c>
      <c r="BE130" s="207">
        <f t="shared" si="14"/>
        <v>0</v>
      </c>
      <c r="BF130" s="207">
        <f t="shared" si="15"/>
        <v>0</v>
      </c>
      <c r="BG130" s="207">
        <f t="shared" si="16"/>
        <v>0</v>
      </c>
      <c r="BH130" s="207">
        <f t="shared" si="17"/>
        <v>0</v>
      </c>
      <c r="BI130" s="207">
        <f t="shared" si="18"/>
        <v>0</v>
      </c>
      <c r="BJ130" s="19" t="s">
        <v>80</v>
      </c>
      <c r="BK130" s="207">
        <f t="shared" si="19"/>
        <v>0</v>
      </c>
      <c r="BL130" s="19" t="s">
        <v>441</v>
      </c>
      <c r="BM130" s="206" t="s">
        <v>830</v>
      </c>
    </row>
    <row r="131" spans="1:65" s="2" customFormat="1" ht="21.75" customHeight="1" x14ac:dyDescent="0.2">
      <c r="A131" s="36"/>
      <c r="B131" s="37"/>
      <c r="C131" s="195" t="s">
        <v>557</v>
      </c>
      <c r="D131" s="195" t="s">
        <v>269</v>
      </c>
      <c r="E131" s="196" t="s">
        <v>2913</v>
      </c>
      <c r="F131" s="197" t="s">
        <v>2914</v>
      </c>
      <c r="G131" s="198" t="s">
        <v>545</v>
      </c>
      <c r="H131" s="199">
        <v>1</v>
      </c>
      <c r="I131" s="200"/>
      <c r="J131" s="201">
        <f t="shared" si="10"/>
        <v>0</v>
      </c>
      <c r="K131" s="197" t="s">
        <v>21</v>
      </c>
      <c r="L131" s="41"/>
      <c r="M131" s="202" t="s">
        <v>21</v>
      </c>
      <c r="N131" s="203" t="s">
        <v>44</v>
      </c>
      <c r="O131" s="66"/>
      <c r="P131" s="204">
        <f t="shared" si="11"/>
        <v>0</v>
      </c>
      <c r="Q131" s="204">
        <v>0.15</v>
      </c>
      <c r="R131" s="204">
        <f t="shared" si="12"/>
        <v>0.15</v>
      </c>
      <c r="S131" s="204">
        <v>0</v>
      </c>
      <c r="T131" s="205">
        <f t="shared" si="13"/>
        <v>0</v>
      </c>
      <c r="U131" s="36"/>
      <c r="V131" s="36"/>
      <c r="W131" s="36"/>
      <c r="X131" s="36"/>
      <c r="Y131" s="36"/>
      <c r="Z131" s="36"/>
      <c r="AA131" s="36"/>
      <c r="AB131" s="36"/>
      <c r="AC131" s="36"/>
      <c r="AD131" s="36"/>
      <c r="AE131" s="36"/>
      <c r="AR131" s="206" t="s">
        <v>441</v>
      </c>
      <c r="AT131" s="206" t="s">
        <v>269</v>
      </c>
      <c r="AU131" s="206" t="s">
        <v>80</v>
      </c>
      <c r="AY131" s="19" t="s">
        <v>267</v>
      </c>
      <c r="BE131" s="207">
        <f t="shared" si="14"/>
        <v>0</v>
      </c>
      <c r="BF131" s="207">
        <f t="shared" si="15"/>
        <v>0</v>
      </c>
      <c r="BG131" s="207">
        <f t="shared" si="16"/>
        <v>0</v>
      </c>
      <c r="BH131" s="207">
        <f t="shared" si="17"/>
        <v>0</v>
      </c>
      <c r="BI131" s="207">
        <f t="shared" si="18"/>
        <v>0</v>
      </c>
      <c r="BJ131" s="19" t="s">
        <v>80</v>
      </c>
      <c r="BK131" s="207">
        <f t="shared" si="19"/>
        <v>0</v>
      </c>
      <c r="BL131" s="19" t="s">
        <v>441</v>
      </c>
      <c r="BM131" s="206" t="s">
        <v>839</v>
      </c>
    </row>
    <row r="132" spans="1:65" s="2" customFormat="1" ht="16.5" customHeight="1" x14ac:dyDescent="0.2">
      <c r="A132" s="36"/>
      <c r="B132" s="37"/>
      <c r="C132" s="195" t="s">
        <v>564</v>
      </c>
      <c r="D132" s="195" t="s">
        <v>269</v>
      </c>
      <c r="E132" s="196" t="s">
        <v>2915</v>
      </c>
      <c r="F132" s="197" t="s">
        <v>2916</v>
      </c>
      <c r="G132" s="198" t="s">
        <v>545</v>
      </c>
      <c r="H132" s="199">
        <v>2</v>
      </c>
      <c r="I132" s="200"/>
      <c r="J132" s="201">
        <f t="shared" si="10"/>
        <v>0</v>
      </c>
      <c r="K132" s="197" t="s">
        <v>21</v>
      </c>
      <c r="L132" s="41"/>
      <c r="M132" s="202" t="s">
        <v>21</v>
      </c>
      <c r="N132" s="203" t="s">
        <v>44</v>
      </c>
      <c r="O132" s="66"/>
      <c r="P132" s="204">
        <f t="shared" si="11"/>
        <v>0</v>
      </c>
      <c r="Q132" s="204">
        <v>8.2000000000000007E-3</v>
      </c>
      <c r="R132" s="204">
        <f t="shared" si="12"/>
        <v>1.6400000000000001E-2</v>
      </c>
      <c r="S132" s="204">
        <v>0</v>
      </c>
      <c r="T132" s="205">
        <f t="shared" si="13"/>
        <v>0</v>
      </c>
      <c r="U132" s="36"/>
      <c r="V132" s="36"/>
      <c r="W132" s="36"/>
      <c r="X132" s="36"/>
      <c r="Y132" s="36"/>
      <c r="Z132" s="36"/>
      <c r="AA132" s="36"/>
      <c r="AB132" s="36"/>
      <c r="AC132" s="36"/>
      <c r="AD132" s="36"/>
      <c r="AE132" s="36"/>
      <c r="AR132" s="206" t="s">
        <v>441</v>
      </c>
      <c r="AT132" s="206" t="s">
        <v>269</v>
      </c>
      <c r="AU132" s="206" t="s">
        <v>80</v>
      </c>
      <c r="AY132" s="19" t="s">
        <v>267</v>
      </c>
      <c r="BE132" s="207">
        <f t="shared" si="14"/>
        <v>0</v>
      </c>
      <c r="BF132" s="207">
        <f t="shared" si="15"/>
        <v>0</v>
      </c>
      <c r="BG132" s="207">
        <f t="shared" si="16"/>
        <v>0</v>
      </c>
      <c r="BH132" s="207">
        <f t="shared" si="17"/>
        <v>0</v>
      </c>
      <c r="BI132" s="207">
        <f t="shared" si="18"/>
        <v>0</v>
      </c>
      <c r="BJ132" s="19" t="s">
        <v>80</v>
      </c>
      <c r="BK132" s="207">
        <f t="shared" si="19"/>
        <v>0</v>
      </c>
      <c r="BL132" s="19" t="s">
        <v>441</v>
      </c>
      <c r="BM132" s="206" t="s">
        <v>854</v>
      </c>
    </row>
    <row r="133" spans="1:65" s="2" customFormat="1" ht="21.75" customHeight="1" x14ac:dyDescent="0.2">
      <c r="A133" s="36"/>
      <c r="B133" s="37"/>
      <c r="C133" s="195" t="s">
        <v>608</v>
      </c>
      <c r="D133" s="195" t="s">
        <v>269</v>
      </c>
      <c r="E133" s="196" t="s">
        <v>2917</v>
      </c>
      <c r="F133" s="197" t="s">
        <v>2918</v>
      </c>
      <c r="G133" s="198" t="s">
        <v>545</v>
      </c>
      <c r="H133" s="199">
        <v>1</v>
      </c>
      <c r="I133" s="200"/>
      <c r="J133" s="201">
        <f t="shared" si="10"/>
        <v>0</v>
      </c>
      <c r="K133" s="197" t="s">
        <v>21</v>
      </c>
      <c r="L133" s="41"/>
      <c r="M133" s="202" t="s">
        <v>21</v>
      </c>
      <c r="N133" s="203" t="s">
        <v>44</v>
      </c>
      <c r="O133" s="66"/>
      <c r="P133" s="204">
        <f t="shared" si="11"/>
        <v>0</v>
      </c>
      <c r="Q133" s="204">
        <v>1.0999999999999999E-2</v>
      </c>
      <c r="R133" s="204">
        <f t="shared" si="12"/>
        <v>1.0999999999999999E-2</v>
      </c>
      <c r="S133" s="204">
        <v>0</v>
      </c>
      <c r="T133" s="205">
        <f t="shared" si="13"/>
        <v>0</v>
      </c>
      <c r="U133" s="36"/>
      <c r="V133" s="36"/>
      <c r="W133" s="36"/>
      <c r="X133" s="36"/>
      <c r="Y133" s="36"/>
      <c r="Z133" s="36"/>
      <c r="AA133" s="36"/>
      <c r="AB133" s="36"/>
      <c r="AC133" s="36"/>
      <c r="AD133" s="36"/>
      <c r="AE133" s="36"/>
      <c r="AR133" s="206" t="s">
        <v>441</v>
      </c>
      <c r="AT133" s="206" t="s">
        <v>269</v>
      </c>
      <c r="AU133" s="206" t="s">
        <v>80</v>
      </c>
      <c r="AY133" s="19" t="s">
        <v>267</v>
      </c>
      <c r="BE133" s="207">
        <f t="shared" si="14"/>
        <v>0</v>
      </c>
      <c r="BF133" s="207">
        <f t="shared" si="15"/>
        <v>0</v>
      </c>
      <c r="BG133" s="207">
        <f t="shared" si="16"/>
        <v>0</v>
      </c>
      <c r="BH133" s="207">
        <f t="shared" si="17"/>
        <v>0</v>
      </c>
      <c r="BI133" s="207">
        <f t="shared" si="18"/>
        <v>0</v>
      </c>
      <c r="BJ133" s="19" t="s">
        <v>80</v>
      </c>
      <c r="BK133" s="207">
        <f t="shared" si="19"/>
        <v>0</v>
      </c>
      <c r="BL133" s="19" t="s">
        <v>441</v>
      </c>
      <c r="BM133" s="206" t="s">
        <v>913</v>
      </c>
    </row>
    <row r="134" spans="1:65" s="2" customFormat="1" ht="29.25" x14ac:dyDescent="0.2">
      <c r="A134" s="36"/>
      <c r="B134" s="37"/>
      <c r="C134" s="38"/>
      <c r="D134" s="208" t="s">
        <v>276</v>
      </c>
      <c r="E134" s="38"/>
      <c r="F134" s="209" t="s">
        <v>2919</v>
      </c>
      <c r="G134" s="38"/>
      <c r="H134" s="38"/>
      <c r="I134" s="118"/>
      <c r="J134" s="38"/>
      <c r="K134" s="38"/>
      <c r="L134" s="41"/>
      <c r="M134" s="210"/>
      <c r="N134" s="211"/>
      <c r="O134" s="66"/>
      <c r="P134" s="66"/>
      <c r="Q134" s="66"/>
      <c r="R134" s="66"/>
      <c r="S134" s="66"/>
      <c r="T134" s="67"/>
      <c r="U134" s="36"/>
      <c r="V134" s="36"/>
      <c r="W134" s="36"/>
      <c r="X134" s="36"/>
      <c r="Y134" s="36"/>
      <c r="Z134" s="36"/>
      <c r="AA134" s="36"/>
      <c r="AB134" s="36"/>
      <c r="AC134" s="36"/>
      <c r="AD134" s="36"/>
      <c r="AE134" s="36"/>
      <c r="AT134" s="19" t="s">
        <v>276</v>
      </c>
      <c r="AU134" s="19" t="s">
        <v>80</v>
      </c>
    </row>
    <row r="135" spans="1:65" s="2" customFormat="1" ht="21.75" customHeight="1" x14ac:dyDescent="0.2">
      <c r="A135" s="36"/>
      <c r="B135" s="37"/>
      <c r="C135" s="195" t="s">
        <v>639</v>
      </c>
      <c r="D135" s="195" t="s">
        <v>269</v>
      </c>
      <c r="E135" s="196" t="s">
        <v>2920</v>
      </c>
      <c r="F135" s="197" t="s">
        <v>2921</v>
      </c>
      <c r="G135" s="198" t="s">
        <v>545</v>
      </c>
      <c r="H135" s="199">
        <v>1</v>
      </c>
      <c r="I135" s="200"/>
      <c r="J135" s="201">
        <f>ROUND(I135*H135,2)</f>
        <v>0</v>
      </c>
      <c r="K135" s="197" t="s">
        <v>21</v>
      </c>
      <c r="L135" s="41"/>
      <c r="M135" s="202" t="s">
        <v>21</v>
      </c>
      <c r="N135" s="203" t="s">
        <v>44</v>
      </c>
      <c r="O135" s="66"/>
      <c r="P135" s="204">
        <f>O135*H135</f>
        <v>0</v>
      </c>
      <c r="Q135" s="204">
        <v>1.0999999999999999E-2</v>
      </c>
      <c r="R135" s="204">
        <f>Q135*H135</f>
        <v>1.0999999999999999E-2</v>
      </c>
      <c r="S135" s="204">
        <v>0</v>
      </c>
      <c r="T135" s="205">
        <f>S135*H135</f>
        <v>0</v>
      </c>
      <c r="U135" s="36"/>
      <c r="V135" s="36"/>
      <c r="W135" s="36"/>
      <c r="X135" s="36"/>
      <c r="Y135" s="36"/>
      <c r="Z135" s="36"/>
      <c r="AA135" s="36"/>
      <c r="AB135" s="36"/>
      <c r="AC135" s="36"/>
      <c r="AD135" s="36"/>
      <c r="AE135" s="36"/>
      <c r="AR135" s="206" t="s">
        <v>441</v>
      </c>
      <c r="AT135" s="206" t="s">
        <v>269</v>
      </c>
      <c r="AU135" s="206" t="s">
        <v>80</v>
      </c>
      <c r="AY135" s="19" t="s">
        <v>267</v>
      </c>
      <c r="BE135" s="207">
        <f>IF(N135="základní",J135,0)</f>
        <v>0</v>
      </c>
      <c r="BF135" s="207">
        <f>IF(N135="snížená",J135,0)</f>
        <v>0</v>
      </c>
      <c r="BG135" s="207">
        <f>IF(N135="zákl. přenesená",J135,0)</f>
        <v>0</v>
      </c>
      <c r="BH135" s="207">
        <f>IF(N135="sníž. přenesená",J135,0)</f>
        <v>0</v>
      </c>
      <c r="BI135" s="207">
        <f>IF(N135="nulová",J135,0)</f>
        <v>0</v>
      </c>
      <c r="BJ135" s="19" t="s">
        <v>80</v>
      </c>
      <c r="BK135" s="207">
        <f>ROUND(I135*H135,2)</f>
        <v>0</v>
      </c>
      <c r="BL135" s="19" t="s">
        <v>441</v>
      </c>
      <c r="BM135" s="206" t="s">
        <v>316</v>
      </c>
    </row>
    <row r="136" spans="1:65" s="2" customFormat="1" ht="29.25" x14ac:dyDescent="0.2">
      <c r="A136" s="36"/>
      <c r="B136" s="37"/>
      <c r="C136" s="38"/>
      <c r="D136" s="208" t="s">
        <v>276</v>
      </c>
      <c r="E136" s="38"/>
      <c r="F136" s="209" t="s">
        <v>2919</v>
      </c>
      <c r="G136" s="38"/>
      <c r="H136" s="38"/>
      <c r="I136" s="118"/>
      <c r="J136" s="38"/>
      <c r="K136" s="38"/>
      <c r="L136" s="41"/>
      <c r="M136" s="210"/>
      <c r="N136" s="211"/>
      <c r="O136" s="66"/>
      <c r="P136" s="66"/>
      <c r="Q136" s="66"/>
      <c r="R136" s="66"/>
      <c r="S136" s="66"/>
      <c r="T136" s="67"/>
      <c r="U136" s="36"/>
      <c r="V136" s="36"/>
      <c r="W136" s="36"/>
      <c r="X136" s="36"/>
      <c r="Y136" s="36"/>
      <c r="Z136" s="36"/>
      <c r="AA136" s="36"/>
      <c r="AB136" s="36"/>
      <c r="AC136" s="36"/>
      <c r="AD136" s="36"/>
      <c r="AE136" s="36"/>
      <c r="AT136" s="19" t="s">
        <v>276</v>
      </c>
      <c r="AU136" s="19" t="s">
        <v>80</v>
      </c>
    </row>
    <row r="137" spans="1:65" s="2" customFormat="1" ht="21.75" customHeight="1" x14ac:dyDescent="0.2">
      <c r="A137" s="36"/>
      <c r="B137" s="37"/>
      <c r="C137" s="195" t="s">
        <v>691</v>
      </c>
      <c r="D137" s="195" t="s">
        <v>269</v>
      </c>
      <c r="E137" s="196" t="s">
        <v>2922</v>
      </c>
      <c r="F137" s="197" t="s">
        <v>2921</v>
      </c>
      <c r="G137" s="198" t="s">
        <v>545</v>
      </c>
      <c r="H137" s="199">
        <v>1</v>
      </c>
      <c r="I137" s="200"/>
      <c r="J137" s="201">
        <f>ROUND(I137*H137,2)</f>
        <v>0</v>
      </c>
      <c r="K137" s="197" t="s">
        <v>21</v>
      </c>
      <c r="L137" s="41"/>
      <c r="M137" s="202" t="s">
        <v>21</v>
      </c>
      <c r="N137" s="203" t="s">
        <v>44</v>
      </c>
      <c r="O137" s="66"/>
      <c r="P137" s="204">
        <f>O137*H137</f>
        <v>0</v>
      </c>
      <c r="Q137" s="204">
        <v>1.0999999999999999E-2</v>
      </c>
      <c r="R137" s="204">
        <f>Q137*H137</f>
        <v>1.0999999999999999E-2</v>
      </c>
      <c r="S137" s="204">
        <v>0</v>
      </c>
      <c r="T137" s="205">
        <f>S137*H137</f>
        <v>0</v>
      </c>
      <c r="U137" s="36"/>
      <c r="V137" s="36"/>
      <c r="W137" s="36"/>
      <c r="X137" s="36"/>
      <c r="Y137" s="36"/>
      <c r="Z137" s="36"/>
      <c r="AA137" s="36"/>
      <c r="AB137" s="36"/>
      <c r="AC137" s="36"/>
      <c r="AD137" s="36"/>
      <c r="AE137" s="36"/>
      <c r="AR137" s="206" t="s">
        <v>441</v>
      </c>
      <c r="AT137" s="206" t="s">
        <v>269</v>
      </c>
      <c r="AU137" s="206" t="s">
        <v>80</v>
      </c>
      <c r="AY137" s="19" t="s">
        <v>267</v>
      </c>
      <c r="BE137" s="207">
        <f>IF(N137="základní",J137,0)</f>
        <v>0</v>
      </c>
      <c r="BF137" s="207">
        <f>IF(N137="snížená",J137,0)</f>
        <v>0</v>
      </c>
      <c r="BG137" s="207">
        <f>IF(N137="zákl. přenesená",J137,0)</f>
        <v>0</v>
      </c>
      <c r="BH137" s="207">
        <f>IF(N137="sníž. přenesená",J137,0)</f>
        <v>0</v>
      </c>
      <c r="BI137" s="207">
        <f>IF(N137="nulová",J137,0)</f>
        <v>0</v>
      </c>
      <c r="BJ137" s="19" t="s">
        <v>80</v>
      </c>
      <c r="BK137" s="207">
        <f>ROUND(I137*H137,2)</f>
        <v>0</v>
      </c>
      <c r="BL137" s="19" t="s">
        <v>441</v>
      </c>
      <c r="BM137" s="206" t="s">
        <v>946</v>
      </c>
    </row>
    <row r="138" spans="1:65" s="2" customFormat="1" ht="29.25" x14ac:dyDescent="0.2">
      <c r="A138" s="36"/>
      <c r="B138" s="37"/>
      <c r="C138" s="38"/>
      <c r="D138" s="208" t="s">
        <v>276</v>
      </c>
      <c r="E138" s="38"/>
      <c r="F138" s="209" t="s">
        <v>2919</v>
      </c>
      <c r="G138" s="38"/>
      <c r="H138" s="38"/>
      <c r="I138" s="118"/>
      <c r="J138" s="38"/>
      <c r="K138" s="38"/>
      <c r="L138" s="41"/>
      <c r="M138" s="210"/>
      <c r="N138" s="211"/>
      <c r="O138" s="66"/>
      <c r="P138" s="66"/>
      <c r="Q138" s="66"/>
      <c r="R138" s="66"/>
      <c r="S138" s="66"/>
      <c r="T138" s="67"/>
      <c r="U138" s="36"/>
      <c r="V138" s="36"/>
      <c r="W138" s="36"/>
      <c r="X138" s="36"/>
      <c r="Y138" s="36"/>
      <c r="Z138" s="36"/>
      <c r="AA138" s="36"/>
      <c r="AB138" s="36"/>
      <c r="AC138" s="36"/>
      <c r="AD138" s="36"/>
      <c r="AE138" s="36"/>
      <c r="AT138" s="19" t="s">
        <v>276</v>
      </c>
      <c r="AU138" s="19" t="s">
        <v>80</v>
      </c>
    </row>
    <row r="139" spans="1:65" s="2" customFormat="1" ht="16.5" customHeight="1" x14ac:dyDescent="0.2">
      <c r="A139" s="36"/>
      <c r="B139" s="37"/>
      <c r="C139" s="195" t="s">
        <v>696</v>
      </c>
      <c r="D139" s="195" t="s">
        <v>269</v>
      </c>
      <c r="E139" s="196" t="s">
        <v>2923</v>
      </c>
      <c r="F139" s="197" t="s">
        <v>2924</v>
      </c>
      <c r="G139" s="198" t="s">
        <v>545</v>
      </c>
      <c r="H139" s="199">
        <v>1</v>
      </c>
      <c r="I139" s="200"/>
      <c r="J139" s="201">
        <f t="shared" ref="J139:J146" si="20">ROUND(I139*H139,2)</f>
        <v>0</v>
      </c>
      <c r="K139" s="197" t="s">
        <v>21</v>
      </c>
      <c r="L139" s="41"/>
      <c r="M139" s="202" t="s">
        <v>21</v>
      </c>
      <c r="N139" s="203" t="s">
        <v>44</v>
      </c>
      <c r="O139" s="66"/>
      <c r="P139" s="204">
        <f t="shared" ref="P139:P146" si="21">O139*H139</f>
        <v>0</v>
      </c>
      <c r="Q139" s="204">
        <v>5.0000000000000001E-4</v>
      </c>
      <c r="R139" s="204">
        <f t="shared" ref="R139:R146" si="22">Q139*H139</f>
        <v>5.0000000000000001E-4</v>
      </c>
      <c r="S139" s="204">
        <v>0</v>
      </c>
      <c r="T139" s="205">
        <f t="shared" ref="T139:T146" si="23">S139*H139</f>
        <v>0</v>
      </c>
      <c r="U139" s="36"/>
      <c r="V139" s="36"/>
      <c r="W139" s="36"/>
      <c r="X139" s="36"/>
      <c r="Y139" s="36"/>
      <c r="Z139" s="36"/>
      <c r="AA139" s="36"/>
      <c r="AB139" s="36"/>
      <c r="AC139" s="36"/>
      <c r="AD139" s="36"/>
      <c r="AE139" s="36"/>
      <c r="AR139" s="206" t="s">
        <v>441</v>
      </c>
      <c r="AT139" s="206" t="s">
        <v>269</v>
      </c>
      <c r="AU139" s="206" t="s">
        <v>80</v>
      </c>
      <c r="AY139" s="19" t="s">
        <v>267</v>
      </c>
      <c r="BE139" s="207">
        <f t="shared" ref="BE139:BE146" si="24">IF(N139="základní",J139,0)</f>
        <v>0</v>
      </c>
      <c r="BF139" s="207">
        <f t="shared" ref="BF139:BF146" si="25">IF(N139="snížená",J139,0)</f>
        <v>0</v>
      </c>
      <c r="BG139" s="207">
        <f t="shared" ref="BG139:BG146" si="26">IF(N139="zákl. přenesená",J139,0)</f>
        <v>0</v>
      </c>
      <c r="BH139" s="207">
        <f t="shared" ref="BH139:BH146" si="27">IF(N139="sníž. přenesená",J139,0)</f>
        <v>0</v>
      </c>
      <c r="BI139" s="207">
        <f t="shared" ref="BI139:BI146" si="28">IF(N139="nulová",J139,0)</f>
        <v>0</v>
      </c>
      <c r="BJ139" s="19" t="s">
        <v>80</v>
      </c>
      <c r="BK139" s="207">
        <f t="shared" ref="BK139:BK146" si="29">ROUND(I139*H139,2)</f>
        <v>0</v>
      </c>
      <c r="BL139" s="19" t="s">
        <v>441</v>
      </c>
      <c r="BM139" s="206" t="s">
        <v>966</v>
      </c>
    </row>
    <row r="140" spans="1:65" s="2" customFormat="1" ht="16.5" customHeight="1" x14ac:dyDescent="0.2">
      <c r="A140" s="36"/>
      <c r="B140" s="37"/>
      <c r="C140" s="195" t="s">
        <v>717</v>
      </c>
      <c r="D140" s="195" t="s">
        <v>269</v>
      </c>
      <c r="E140" s="196" t="s">
        <v>2925</v>
      </c>
      <c r="F140" s="197" t="s">
        <v>2926</v>
      </c>
      <c r="G140" s="198" t="s">
        <v>545</v>
      </c>
      <c r="H140" s="199">
        <v>1</v>
      </c>
      <c r="I140" s="200"/>
      <c r="J140" s="201">
        <f t="shared" si="20"/>
        <v>0</v>
      </c>
      <c r="K140" s="197" t="s">
        <v>21</v>
      </c>
      <c r="L140" s="41"/>
      <c r="M140" s="202" t="s">
        <v>21</v>
      </c>
      <c r="N140" s="203" t="s">
        <v>44</v>
      </c>
      <c r="O140" s="66"/>
      <c r="P140" s="204">
        <f t="shared" si="21"/>
        <v>0</v>
      </c>
      <c r="Q140" s="204">
        <v>5.0000000000000001E-4</v>
      </c>
      <c r="R140" s="204">
        <f t="shared" si="22"/>
        <v>5.0000000000000001E-4</v>
      </c>
      <c r="S140" s="204">
        <v>0</v>
      </c>
      <c r="T140" s="205">
        <f t="shared" si="23"/>
        <v>0</v>
      </c>
      <c r="U140" s="36"/>
      <c r="V140" s="36"/>
      <c r="W140" s="36"/>
      <c r="X140" s="36"/>
      <c r="Y140" s="36"/>
      <c r="Z140" s="36"/>
      <c r="AA140" s="36"/>
      <c r="AB140" s="36"/>
      <c r="AC140" s="36"/>
      <c r="AD140" s="36"/>
      <c r="AE140" s="36"/>
      <c r="AR140" s="206" t="s">
        <v>441</v>
      </c>
      <c r="AT140" s="206" t="s">
        <v>269</v>
      </c>
      <c r="AU140" s="206" t="s">
        <v>80</v>
      </c>
      <c r="AY140" s="19" t="s">
        <v>267</v>
      </c>
      <c r="BE140" s="207">
        <f t="shared" si="24"/>
        <v>0</v>
      </c>
      <c r="BF140" s="207">
        <f t="shared" si="25"/>
        <v>0</v>
      </c>
      <c r="BG140" s="207">
        <f t="shared" si="26"/>
        <v>0</v>
      </c>
      <c r="BH140" s="207">
        <f t="shared" si="27"/>
        <v>0</v>
      </c>
      <c r="BI140" s="207">
        <f t="shared" si="28"/>
        <v>0</v>
      </c>
      <c r="BJ140" s="19" t="s">
        <v>80</v>
      </c>
      <c r="BK140" s="207">
        <f t="shared" si="29"/>
        <v>0</v>
      </c>
      <c r="BL140" s="19" t="s">
        <v>441</v>
      </c>
      <c r="BM140" s="206" t="s">
        <v>977</v>
      </c>
    </row>
    <row r="141" spans="1:65" s="2" customFormat="1" ht="21.75" customHeight="1" x14ac:dyDescent="0.2">
      <c r="A141" s="36"/>
      <c r="B141" s="37"/>
      <c r="C141" s="195" t="s">
        <v>722</v>
      </c>
      <c r="D141" s="195" t="s">
        <v>269</v>
      </c>
      <c r="E141" s="196" t="s">
        <v>2927</v>
      </c>
      <c r="F141" s="197" t="s">
        <v>2928</v>
      </c>
      <c r="G141" s="198" t="s">
        <v>545</v>
      </c>
      <c r="H141" s="199">
        <v>1</v>
      </c>
      <c r="I141" s="200"/>
      <c r="J141" s="201">
        <f t="shared" si="20"/>
        <v>0</v>
      </c>
      <c r="K141" s="197" t="s">
        <v>21</v>
      </c>
      <c r="L141" s="41"/>
      <c r="M141" s="202" t="s">
        <v>21</v>
      </c>
      <c r="N141" s="203" t="s">
        <v>44</v>
      </c>
      <c r="O141" s="66"/>
      <c r="P141" s="204">
        <f t="shared" si="21"/>
        <v>0</v>
      </c>
      <c r="Q141" s="204">
        <v>0.13700000000000001</v>
      </c>
      <c r="R141" s="204">
        <f t="shared" si="22"/>
        <v>0.13700000000000001</v>
      </c>
      <c r="S141" s="204">
        <v>0</v>
      </c>
      <c r="T141" s="205">
        <f t="shared" si="23"/>
        <v>0</v>
      </c>
      <c r="U141" s="36"/>
      <c r="V141" s="36"/>
      <c r="W141" s="36"/>
      <c r="X141" s="36"/>
      <c r="Y141" s="36"/>
      <c r="Z141" s="36"/>
      <c r="AA141" s="36"/>
      <c r="AB141" s="36"/>
      <c r="AC141" s="36"/>
      <c r="AD141" s="36"/>
      <c r="AE141" s="36"/>
      <c r="AR141" s="206" t="s">
        <v>441</v>
      </c>
      <c r="AT141" s="206" t="s">
        <v>269</v>
      </c>
      <c r="AU141" s="206" t="s">
        <v>80</v>
      </c>
      <c r="AY141" s="19" t="s">
        <v>267</v>
      </c>
      <c r="BE141" s="207">
        <f t="shared" si="24"/>
        <v>0</v>
      </c>
      <c r="BF141" s="207">
        <f t="shared" si="25"/>
        <v>0</v>
      </c>
      <c r="BG141" s="207">
        <f t="shared" si="26"/>
        <v>0</v>
      </c>
      <c r="BH141" s="207">
        <f t="shared" si="27"/>
        <v>0</v>
      </c>
      <c r="BI141" s="207">
        <f t="shared" si="28"/>
        <v>0</v>
      </c>
      <c r="BJ141" s="19" t="s">
        <v>80</v>
      </c>
      <c r="BK141" s="207">
        <f t="shared" si="29"/>
        <v>0</v>
      </c>
      <c r="BL141" s="19" t="s">
        <v>441</v>
      </c>
      <c r="BM141" s="206" t="s">
        <v>988</v>
      </c>
    </row>
    <row r="142" spans="1:65" s="2" customFormat="1" ht="16.5" customHeight="1" x14ac:dyDescent="0.2">
      <c r="A142" s="36"/>
      <c r="B142" s="37"/>
      <c r="C142" s="195" t="s">
        <v>736</v>
      </c>
      <c r="D142" s="195" t="s">
        <v>269</v>
      </c>
      <c r="E142" s="196" t="s">
        <v>2929</v>
      </c>
      <c r="F142" s="197" t="s">
        <v>2930</v>
      </c>
      <c r="G142" s="198" t="s">
        <v>545</v>
      </c>
      <c r="H142" s="199">
        <v>1</v>
      </c>
      <c r="I142" s="200"/>
      <c r="J142" s="201">
        <f t="shared" si="20"/>
        <v>0</v>
      </c>
      <c r="K142" s="197" t="s">
        <v>21</v>
      </c>
      <c r="L142" s="41"/>
      <c r="M142" s="202" t="s">
        <v>21</v>
      </c>
      <c r="N142" s="203" t="s">
        <v>44</v>
      </c>
      <c r="O142" s="66"/>
      <c r="P142" s="204">
        <f t="shared" si="21"/>
        <v>0</v>
      </c>
      <c r="Q142" s="204">
        <v>0.02</v>
      </c>
      <c r="R142" s="204">
        <f t="shared" si="22"/>
        <v>0.02</v>
      </c>
      <c r="S142" s="204">
        <v>0</v>
      </c>
      <c r="T142" s="205">
        <f t="shared" si="23"/>
        <v>0</v>
      </c>
      <c r="U142" s="36"/>
      <c r="V142" s="36"/>
      <c r="W142" s="36"/>
      <c r="X142" s="36"/>
      <c r="Y142" s="36"/>
      <c r="Z142" s="36"/>
      <c r="AA142" s="36"/>
      <c r="AB142" s="36"/>
      <c r="AC142" s="36"/>
      <c r="AD142" s="36"/>
      <c r="AE142" s="36"/>
      <c r="AR142" s="206" t="s">
        <v>441</v>
      </c>
      <c r="AT142" s="206" t="s">
        <v>269</v>
      </c>
      <c r="AU142" s="206" t="s">
        <v>80</v>
      </c>
      <c r="AY142" s="19" t="s">
        <v>267</v>
      </c>
      <c r="BE142" s="207">
        <f t="shared" si="24"/>
        <v>0</v>
      </c>
      <c r="BF142" s="207">
        <f t="shared" si="25"/>
        <v>0</v>
      </c>
      <c r="BG142" s="207">
        <f t="shared" si="26"/>
        <v>0</v>
      </c>
      <c r="BH142" s="207">
        <f t="shared" si="27"/>
        <v>0</v>
      </c>
      <c r="BI142" s="207">
        <f t="shared" si="28"/>
        <v>0</v>
      </c>
      <c r="BJ142" s="19" t="s">
        <v>80</v>
      </c>
      <c r="BK142" s="207">
        <f t="shared" si="29"/>
        <v>0</v>
      </c>
      <c r="BL142" s="19" t="s">
        <v>441</v>
      </c>
      <c r="BM142" s="206" t="s">
        <v>1003</v>
      </c>
    </row>
    <row r="143" spans="1:65" s="2" customFormat="1" ht="16.5" customHeight="1" x14ac:dyDescent="0.2">
      <c r="A143" s="36"/>
      <c r="B143" s="37"/>
      <c r="C143" s="195" t="s">
        <v>742</v>
      </c>
      <c r="D143" s="195" t="s">
        <v>269</v>
      </c>
      <c r="E143" s="196" t="s">
        <v>2931</v>
      </c>
      <c r="F143" s="197" t="s">
        <v>2932</v>
      </c>
      <c r="G143" s="198" t="s">
        <v>545</v>
      </c>
      <c r="H143" s="199">
        <v>8</v>
      </c>
      <c r="I143" s="200"/>
      <c r="J143" s="201">
        <f t="shared" si="20"/>
        <v>0</v>
      </c>
      <c r="K143" s="197" t="s">
        <v>21</v>
      </c>
      <c r="L143" s="41"/>
      <c r="M143" s="202" t="s">
        <v>21</v>
      </c>
      <c r="N143" s="203" t="s">
        <v>44</v>
      </c>
      <c r="O143" s="66"/>
      <c r="P143" s="204">
        <f t="shared" si="21"/>
        <v>0</v>
      </c>
      <c r="Q143" s="204">
        <v>1E-4</v>
      </c>
      <c r="R143" s="204">
        <f t="shared" si="22"/>
        <v>8.0000000000000004E-4</v>
      </c>
      <c r="S143" s="204">
        <v>0</v>
      </c>
      <c r="T143" s="205">
        <f t="shared" si="23"/>
        <v>0</v>
      </c>
      <c r="U143" s="36"/>
      <c r="V143" s="36"/>
      <c r="W143" s="36"/>
      <c r="X143" s="36"/>
      <c r="Y143" s="36"/>
      <c r="Z143" s="36"/>
      <c r="AA143" s="36"/>
      <c r="AB143" s="36"/>
      <c r="AC143" s="36"/>
      <c r="AD143" s="36"/>
      <c r="AE143" s="36"/>
      <c r="AR143" s="206" t="s">
        <v>441</v>
      </c>
      <c r="AT143" s="206" t="s">
        <v>269</v>
      </c>
      <c r="AU143" s="206" t="s">
        <v>80</v>
      </c>
      <c r="AY143" s="19" t="s">
        <v>267</v>
      </c>
      <c r="BE143" s="207">
        <f t="shared" si="24"/>
        <v>0</v>
      </c>
      <c r="BF143" s="207">
        <f t="shared" si="25"/>
        <v>0</v>
      </c>
      <c r="BG143" s="207">
        <f t="shared" si="26"/>
        <v>0</v>
      </c>
      <c r="BH143" s="207">
        <f t="shared" si="27"/>
        <v>0</v>
      </c>
      <c r="BI143" s="207">
        <f t="shared" si="28"/>
        <v>0</v>
      </c>
      <c r="BJ143" s="19" t="s">
        <v>80</v>
      </c>
      <c r="BK143" s="207">
        <f t="shared" si="29"/>
        <v>0</v>
      </c>
      <c r="BL143" s="19" t="s">
        <v>441</v>
      </c>
      <c r="BM143" s="206" t="s">
        <v>1012</v>
      </c>
    </row>
    <row r="144" spans="1:65" s="2" customFormat="1" ht="16.5" customHeight="1" x14ac:dyDescent="0.2">
      <c r="A144" s="36"/>
      <c r="B144" s="37"/>
      <c r="C144" s="195" t="s">
        <v>750</v>
      </c>
      <c r="D144" s="195" t="s">
        <v>269</v>
      </c>
      <c r="E144" s="196" t="s">
        <v>2933</v>
      </c>
      <c r="F144" s="197" t="s">
        <v>2934</v>
      </c>
      <c r="G144" s="198" t="s">
        <v>2707</v>
      </c>
      <c r="H144" s="199">
        <v>1</v>
      </c>
      <c r="I144" s="200"/>
      <c r="J144" s="201">
        <f t="shared" si="20"/>
        <v>0</v>
      </c>
      <c r="K144" s="197" t="s">
        <v>21</v>
      </c>
      <c r="L144" s="41"/>
      <c r="M144" s="202" t="s">
        <v>21</v>
      </c>
      <c r="N144" s="203" t="s">
        <v>44</v>
      </c>
      <c r="O144" s="66"/>
      <c r="P144" s="204">
        <f t="shared" si="21"/>
        <v>0</v>
      </c>
      <c r="Q144" s="204">
        <v>0</v>
      </c>
      <c r="R144" s="204">
        <f t="shared" si="22"/>
        <v>0</v>
      </c>
      <c r="S144" s="204">
        <v>0</v>
      </c>
      <c r="T144" s="205">
        <f t="shared" si="23"/>
        <v>0</v>
      </c>
      <c r="U144" s="36"/>
      <c r="V144" s="36"/>
      <c r="W144" s="36"/>
      <c r="X144" s="36"/>
      <c r="Y144" s="36"/>
      <c r="Z144" s="36"/>
      <c r="AA144" s="36"/>
      <c r="AB144" s="36"/>
      <c r="AC144" s="36"/>
      <c r="AD144" s="36"/>
      <c r="AE144" s="36"/>
      <c r="AR144" s="206" t="s">
        <v>441</v>
      </c>
      <c r="AT144" s="206" t="s">
        <v>269</v>
      </c>
      <c r="AU144" s="206" t="s">
        <v>80</v>
      </c>
      <c r="AY144" s="19" t="s">
        <v>267</v>
      </c>
      <c r="BE144" s="207">
        <f t="shared" si="24"/>
        <v>0</v>
      </c>
      <c r="BF144" s="207">
        <f t="shared" si="25"/>
        <v>0</v>
      </c>
      <c r="BG144" s="207">
        <f t="shared" si="26"/>
        <v>0</v>
      </c>
      <c r="BH144" s="207">
        <f t="shared" si="27"/>
        <v>0</v>
      </c>
      <c r="BI144" s="207">
        <f t="shared" si="28"/>
        <v>0</v>
      </c>
      <c r="BJ144" s="19" t="s">
        <v>80</v>
      </c>
      <c r="BK144" s="207">
        <f t="shared" si="29"/>
        <v>0</v>
      </c>
      <c r="BL144" s="19" t="s">
        <v>441</v>
      </c>
      <c r="BM144" s="206" t="s">
        <v>1024</v>
      </c>
    </row>
    <row r="145" spans="1:65" s="2" customFormat="1" ht="16.5" customHeight="1" x14ac:dyDescent="0.2">
      <c r="A145" s="36"/>
      <c r="B145" s="37"/>
      <c r="C145" s="195" t="s">
        <v>756</v>
      </c>
      <c r="D145" s="195" t="s">
        <v>269</v>
      </c>
      <c r="E145" s="196" t="s">
        <v>2935</v>
      </c>
      <c r="F145" s="197" t="s">
        <v>2936</v>
      </c>
      <c r="G145" s="198" t="s">
        <v>304</v>
      </c>
      <c r="H145" s="199">
        <v>8</v>
      </c>
      <c r="I145" s="200"/>
      <c r="J145" s="201">
        <f t="shared" si="20"/>
        <v>0</v>
      </c>
      <c r="K145" s="197" t="s">
        <v>21</v>
      </c>
      <c r="L145" s="41"/>
      <c r="M145" s="202" t="s">
        <v>21</v>
      </c>
      <c r="N145" s="203" t="s">
        <v>44</v>
      </c>
      <c r="O145" s="66"/>
      <c r="P145" s="204">
        <f t="shared" si="21"/>
        <v>0</v>
      </c>
      <c r="Q145" s="204">
        <v>0</v>
      </c>
      <c r="R145" s="204">
        <f t="shared" si="22"/>
        <v>0</v>
      </c>
      <c r="S145" s="204">
        <v>0</v>
      </c>
      <c r="T145" s="205">
        <f t="shared" si="23"/>
        <v>0</v>
      </c>
      <c r="U145" s="36"/>
      <c r="V145" s="36"/>
      <c r="W145" s="36"/>
      <c r="X145" s="36"/>
      <c r="Y145" s="36"/>
      <c r="Z145" s="36"/>
      <c r="AA145" s="36"/>
      <c r="AB145" s="36"/>
      <c r="AC145" s="36"/>
      <c r="AD145" s="36"/>
      <c r="AE145" s="36"/>
      <c r="AR145" s="206" t="s">
        <v>441</v>
      </c>
      <c r="AT145" s="206" t="s">
        <v>269</v>
      </c>
      <c r="AU145" s="206" t="s">
        <v>80</v>
      </c>
      <c r="AY145" s="19" t="s">
        <v>267</v>
      </c>
      <c r="BE145" s="207">
        <f t="shared" si="24"/>
        <v>0</v>
      </c>
      <c r="BF145" s="207">
        <f t="shared" si="25"/>
        <v>0</v>
      </c>
      <c r="BG145" s="207">
        <f t="shared" si="26"/>
        <v>0</v>
      </c>
      <c r="BH145" s="207">
        <f t="shared" si="27"/>
        <v>0</v>
      </c>
      <c r="BI145" s="207">
        <f t="shared" si="28"/>
        <v>0</v>
      </c>
      <c r="BJ145" s="19" t="s">
        <v>80</v>
      </c>
      <c r="BK145" s="207">
        <f t="shared" si="29"/>
        <v>0</v>
      </c>
      <c r="BL145" s="19" t="s">
        <v>441</v>
      </c>
      <c r="BM145" s="206" t="s">
        <v>1034</v>
      </c>
    </row>
    <row r="146" spans="1:65" s="2" customFormat="1" ht="16.5" customHeight="1" x14ac:dyDescent="0.2">
      <c r="A146" s="36"/>
      <c r="B146" s="37"/>
      <c r="C146" s="195" t="s">
        <v>764</v>
      </c>
      <c r="D146" s="195" t="s">
        <v>269</v>
      </c>
      <c r="E146" s="196" t="s">
        <v>2937</v>
      </c>
      <c r="F146" s="197" t="s">
        <v>2938</v>
      </c>
      <c r="G146" s="198" t="s">
        <v>395</v>
      </c>
      <c r="H146" s="199">
        <v>0.46899999999999997</v>
      </c>
      <c r="I146" s="200"/>
      <c r="J146" s="201">
        <f t="shared" si="20"/>
        <v>0</v>
      </c>
      <c r="K146" s="197" t="s">
        <v>21</v>
      </c>
      <c r="L146" s="41"/>
      <c r="M146" s="202" t="s">
        <v>21</v>
      </c>
      <c r="N146" s="203" t="s">
        <v>44</v>
      </c>
      <c r="O146" s="66"/>
      <c r="P146" s="204">
        <f t="shared" si="21"/>
        <v>0</v>
      </c>
      <c r="Q146" s="204">
        <v>0</v>
      </c>
      <c r="R146" s="204">
        <f t="shared" si="22"/>
        <v>0</v>
      </c>
      <c r="S146" s="204">
        <v>0</v>
      </c>
      <c r="T146" s="205">
        <f t="shared" si="23"/>
        <v>0</v>
      </c>
      <c r="U146" s="36"/>
      <c r="V146" s="36"/>
      <c r="W146" s="36"/>
      <c r="X146" s="36"/>
      <c r="Y146" s="36"/>
      <c r="Z146" s="36"/>
      <c r="AA146" s="36"/>
      <c r="AB146" s="36"/>
      <c r="AC146" s="36"/>
      <c r="AD146" s="36"/>
      <c r="AE146" s="36"/>
      <c r="AR146" s="206" t="s">
        <v>441</v>
      </c>
      <c r="AT146" s="206" t="s">
        <v>269</v>
      </c>
      <c r="AU146" s="206" t="s">
        <v>80</v>
      </c>
      <c r="AY146" s="19" t="s">
        <v>267</v>
      </c>
      <c r="BE146" s="207">
        <f t="shared" si="24"/>
        <v>0</v>
      </c>
      <c r="BF146" s="207">
        <f t="shared" si="25"/>
        <v>0</v>
      </c>
      <c r="BG146" s="207">
        <f t="shared" si="26"/>
        <v>0</v>
      </c>
      <c r="BH146" s="207">
        <f t="shared" si="27"/>
        <v>0</v>
      </c>
      <c r="BI146" s="207">
        <f t="shared" si="28"/>
        <v>0</v>
      </c>
      <c r="BJ146" s="19" t="s">
        <v>80</v>
      </c>
      <c r="BK146" s="207">
        <f t="shared" si="29"/>
        <v>0</v>
      </c>
      <c r="BL146" s="19" t="s">
        <v>441</v>
      </c>
      <c r="BM146" s="206" t="s">
        <v>1044</v>
      </c>
    </row>
    <row r="147" spans="1:65" s="12" customFormat="1" ht="25.9" customHeight="1" x14ac:dyDescent="0.2">
      <c r="B147" s="179"/>
      <c r="C147" s="180"/>
      <c r="D147" s="181" t="s">
        <v>72</v>
      </c>
      <c r="E147" s="182" t="s">
        <v>2939</v>
      </c>
      <c r="F147" s="182" t="s">
        <v>2940</v>
      </c>
      <c r="G147" s="180"/>
      <c r="H147" s="180"/>
      <c r="I147" s="183"/>
      <c r="J147" s="184">
        <f>BK147</f>
        <v>0</v>
      </c>
      <c r="K147" s="180"/>
      <c r="L147" s="185"/>
      <c r="M147" s="186"/>
      <c r="N147" s="187"/>
      <c r="O147" s="187"/>
      <c r="P147" s="188">
        <f>SUM(P148:P162)</f>
        <v>0</v>
      </c>
      <c r="Q147" s="187"/>
      <c r="R147" s="188">
        <f>SUM(R148:R162)</f>
        <v>0.70055999999999996</v>
      </c>
      <c r="S147" s="187"/>
      <c r="T147" s="189">
        <f>SUM(T148:T162)</f>
        <v>0</v>
      </c>
      <c r="AR147" s="190" t="s">
        <v>82</v>
      </c>
      <c r="AT147" s="191" t="s">
        <v>72</v>
      </c>
      <c r="AU147" s="191" t="s">
        <v>73</v>
      </c>
      <c r="AY147" s="190" t="s">
        <v>267</v>
      </c>
      <c r="BK147" s="192">
        <f>SUM(BK148:BK162)</f>
        <v>0</v>
      </c>
    </row>
    <row r="148" spans="1:65" s="2" customFormat="1" ht="21.75" customHeight="1" x14ac:dyDescent="0.2">
      <c r="A148" s="36"/>
      <c r="B148" s="37"/>
      <c r="C148" s="195" t="s">
        <v>772</v>
      </c>
      <c r="D148" s="195" t="s">
        <v>269</v>
      </c>
      <c r="E148" s="196" t="s">
        <v>2941</v>
      </c>
      <c r="F148" s="197" t="s">
        <v>2942</v>
      </c>
      <c r="G148" s="198" t="s">
        <v>296</v>
      </c>
      <c r="H148" s="199">
        <v>141</v>
      </c>
      <c r="I148" s="200"/>
      <c r="J148" s="201">
        <f t="shared" ref="J148:J162" si="30">ROUND(I148*H148,2)</f>
        <v>0</v>
      </c>
      <c r="K148" s="197" t="s">
        <v>21</v>
      </c>
      <c r="L148" s="41"/>
      <c r="M148" s="202" t="s">
        <v>21</v>
      </c>
      <c r="N148" s="203" t="s">
        <v>44</v>
      </c>
      <c r="O148" s="66"/>
      <c r="P148" s="204">
        <f t="shared" ref="P148:P162" si="31">O148*H148</f>
        <v>0</v>
      </c>
      <c r="Q148" s="204">
        <v>4.8000000000000001E-4</v>
      </c>
      <c r="R148" s="204">
        <f t="shared" ref="R148:R162" si="32">Q148*H148</f>
        <v>6.7680000000000004E-2</v>
      </c>
      <c r="S148" s="204">
        <v>0</v>
      </c>
      <c r="T148" s="205">
        <f t="shared" ref="T148:T162" si="33">S148*H148</f>
        <v>0</v>
      </c>
      <c r="U148" s="36"/>
      <c r="V148" s="36"/>
      <c r="W148" s="36"/>
      <c r="X148" s="36"/>
      <c r="Y148" s="36"/>
      <c r="Z148" s="36"/>
      <c r="AA148" s="36"/>
      <c r="AB148" s="36"/>
      <c r="AC148" s="36"/>
      <c r="AD148" s="36"/>
      <c r="AE148" s="36"/>
      <c r="AR148" s="206" t="s">
        <v>441</v>
      </c>
      <c r="AT148" s="206" t="s">
        <v>269</v>
      </c>
      <c r="AU148" s="206" t="s">
        <v>80</v>
      </c>
      <c r="AY148" s="19" t="s">
        <v>267</v>
      </c>
      <c r="BE148" s="207">
        <f t="shared" ref="BE148:BE162" si="34">IF(N148="základní",J148,0)</f>
        <v>0</v>
      </c>
      <c r="BF148" s="207">
        <f t="shared" ref="BF148:BF162" si="35">IF(N148="snížená",J148,0)</f>
        <v>0</v>
      </c>
      <c r="BG148" s="207">
        <f t="shared" ref="BG148:BG162" si="36">IF(N148="zákl. přenesená",J148,0)</f>
        <v>0</v>
      </c>
      <c r="BH148" s="207">
        <f t="shared" ref="BH148:BH162" si="37">IF(N148="sníž. přenesená",J148,0)</f>
        <v>0</v>
      </c>
      <c r="BI148" s="207">
        <f t="shared" ref="BI148:BI162" si="38">IF(N148="nulová",J148,0)</f>
        <v>0</v>
      </c>
      <c r="BJ148" s="19" t="s">
        <v>80</v>
      </c>
      <c r="BK148" s="207">
        <f t="shared" ref="BK148:BK162" si="39">ROUND(I148*H148,2)</f>
        <v>0</v>
      </c>
      <c r="BL148" s="19" t="s">
        <v>441</v>
      </c>
      <c r="BM148" s="206" t="s">
        <v>547</v>
      </c>
    </row>
    <row r="149" spans="1:65" s="2" customFormat="1" ht="21.75" customHeight="1" x14ac:dyDescent="0.2">
      <c r="A149" s="36"/>
      <c r="B149" s="37"/>
      <c r="C149" s="195" t="s">
        <v>778</v>
      </c>
      <c r="D149" s="195" t="s">
        <v>269</v>
      </c>
      <c r="E149" s="196" t="s">
        <v>2943</v>
      </c>
      <c r="F149" s="197" t="s">
        <v>2944</v>
      </c>
      <c r="G149" s="198" t="s">
        <v>296</v>
      </c>
      <c r="H149" s="199">
        <v>107</v>
      </c>
      <c r="I149" s="200"/>
      <c r="J149" s="201">
        <f t="shared" si="30"/>
        <v>0</v>
      </c>
      <c r="K149" s="197" t="s">
        <v>21</v>
      </c>
      <c r="L149" s="41"/>
      <c r="M149" s="202" t="s">
        <v>21</v>
      </c>
      <c r="N149" s="203" t="s">
        <v>44</v>
      </c>
      <c r="O149" s="66"/>
      <c r="P149" s="204">
        <f t="shared" si="31"/>
        <v>0</v>
      </c>
      <c r="Q149" s="204">
        <v>5.9000000000000003E-4</v>
      </c>
      <c r="R149" s="204">
        <f t="shared" si="32"/>
        <v>6.3130000000000006E-2</v>
      </c>
      <c r="S149" s="204">
        <v>0</v>
      </c>
      <c r="T149" s="205">
        <f t="shared" si="33"/>
        <v>0</v>
      </c>
      <c r="U149" s="36"/>
      <c r="V149" s="36"/>
      <c r="W149" s="36"/>
      <c r="X149" s="36"/>
      <c r="Y149" s="36"/>
      <c r="Z149" s="36"/>
      <c r="AA149" s="36"/>
      <c r="AB149" s="36"/>
      <c r="AC149" s="36"/>
      <c r="AD149" s="36"/>
      <c r="AE149" s="36"/>
      <c r="AR149" s="206" t="s">
        <v>441</v>
      </c>
      <c r="AT149" s="206" t="s">
        <v>269</v>
      </c>
      <c r="AU149" s="206" t="s">
        <v>80</v>
      </c>
      <c r="AY149" s="19" t="s">
        <v>267</v>
      </c>
      <c r="BE149" s="207">
        <f t="shared" si="34"/>
        <v>0</v>
      </c>
      <c r="BF149" s="207">
        <f t="shared" si="35"/>
        <v>0</v>
      </c>
      <c r="BG149" s="207">
        <f t="shared" si="36"/>
        <v>0</v>
      </c>
      <c r="BH149" s="207">
        <f t="shared" si="37"/>
        <v>0</v>
      </c>
      <c r="BI149" s="207">
        <f t="shared" si="38"/>
        <v>0</v>
      </c>
      <c r="BJ149" s="19" t="s">
        <v>80</v>
      </c>
      <c r="BK149" s="207">
        <f t="shared" si="39"/>
        <v>0</v>
      </c>
      <c r="BL149" s="19" t="s">
        <v>441</v>
      </c>
      <c r="BM149" s="206" t="s">
        <v>1074</v>
      </c>
    </row>
    <row r="150" spans="1:65" s="2" customFormat="1" ht="21.75" customHeight="1" x14ac:dyDescent="0.2">
      <c r="A150" s="36"/>
      <c r="B150" s="37"/>
      <c r="C150" s="195" t="s">
        <v>782</v>
      </c>
      <c r="D150" s="195" t="s">
        <v>269</v>
      </c>
      <c r="E150" s="196" t="s">
        <v>2945</v>
      </c>
      <c r="F150" s="197" t="s">
        <v>2946</v>
      </c>
      <c r="G150" s="198" t="s">
        <v>296</v>
      </c>
      <c r="H150" s="199">
        <v>93</v>
      </c>
      <c r="I150" s="200"/>
      <c r="J150" s="201">
        <f t="shared" si="30"/>
        <v>0</v>
      </c>
      <c r="K150" s="197" t="s">
        <v>21</v>
      </c>
      <c r="L150" s="41"/>
      <c r="M150" s="202" t="s">
        <v>21</v>
      </c>
      <c r="N150" s="203" t="s">
        <v>44</v>
      </c>
      <c r="O150" s="66"/>
      <c r="P150" s="204">
        <f t="shared" si="31"/>
        <v>0</v>
      </c>
      <c r="Q150" s="204">
        <v>1.1199999999999999E-3</v>
      </c>
      <c r="R150" s="204">
        <f t="shared" si="32"/>
        <v>0.10415999999999999</v>
      </c>
      <c r="S150" s="204">
        <v>0</v>
      </c>
      <c r="T150" s="205">
        <f t="shared" si="33"/>
        <v>0</v>
      </c>
      <c r="U150" s="36"/>
      <c r="V150" s="36"/>
      <c r="W150" s="36"/>
      <c r="X150" s="36"/>
      <c r="Y150" s="36"/>
      <c r="Z150" s="36"/>
      <c r="AA150" s="36"/>
      <c r="AB150" s="36"/>
      <c r="AC150" s="36"/>
      <c r="AD150" s="36"/>
      <c r="AE150" s="36"/>
      <c r="AR150" s="206" t="s">
        <v>441</v>
      </c>
      <c r="AT150" s="206" t="s">
        <v>269</v>
      </c>
      <c r="AU150" s="206" t="s">
        <v>80</v>
      </c>
      <c r="AY150" s="19" t="s">
        <v>267</v>
      </c>
      <c r="BE150" s="207">
        <f t="shared" si="34"/>
        <v>0</v>
      </c>
      <c r="BF150" s="207">
        <f t="shared" si="35"/>
        <v>0</v>
      </c>
      <c r="BG150" s="207">
        <f t="shared" si="36"/>
        <v>0</v>
      </c>
      <c r="BH150" s="207">
        <f t="shared" si="37"/>
        <v>0</v>
      </c>
      <c r="BI150" s="207">
        <f t="shared" si="38"/>
        <v>0</v>
      </c>
      <c r="BJ150" s="19" t="s">
        <v>80</v>
      </c>
      <c r="BK150" s="207">
        <f t="shared" si="39"/>
        <v>0</v>
      </c>
      <c r="BL150" s="19" t="s">
        <v>441</v>
      </c>
      <c r="BM150" s="206" t="s">
        <v>1088</v>
      </c>
    </row>
    <row r="151" spans="1:65" s="2" customFormat="1" ht="21.75" customHeight="1" x14ac:dyDescent="0.2">
      <c r="A151" s="36"/>
      <c r="B151" s="37"/>
      <c r="C151" s="195" t="s">
        <v>788</v>
      </c>
      <c r="D151" s="195" t="s">
        <v>269</v>
      </c>
      <c r="E151" s="196" t="s">
        <v>2947</v>
      </c>
      <c r="F151" s="197" t="s">
        <v>2948</v>
      </c>
      <c r="G151" s="198" t="s">
        <v>296</v>
      </c>
      <c r="H151" s="199">
        <v>202</v>
      </c>
      <c r="I151" s="200"/>
      <c r="J151" s="201">
        <f t="shared" si="30"/>
        <v>0</v>
      </c>
      <c r="K151" s="197" t="s">
        <v>21</v>
      </c>
      <c r="L151" s="41"/>
      <c r="M151" s="202" t="s">
        <v>21</v>
      </c>
      <c r="N151" s="203" t="s">
        <v>44</v>
      </c>
      <c r="O151" s="66"/>
      <c r="P151" s="204">
        <f t="shared" si="31"/>
        <v>0</v>
      </c>
      <c r="Q151" s="204">
        <v>1.41E-3</v>
      </c>
      <c r="R151" s="204">
        <f t="shared" si="32"/>
        <v>0.28482000000000002</v>
      </c>
      <c r="S151" s="204">
        <v>0</v>
      </c>
      <c r="T151" s="205">
        <f t="shared" si="33"/>
        <v>0</v>
      </c>
      <c r="U151" s="36"/>
      <c r="V151" s="36"/>
      <c r="W151" s="36"/>
      <c r="X151" s="36"/>
      <c r="Y151" s="36"/>
      <c r="Z151" s="36"/>
      <c r="AA151" s="36"/>
      <c r="AB151" s="36"/>
      <c r="AC151" s="36"/>
      <c r="AD151" s="36"/>
      <c r="AE151" s="36"/>
      <c r="AR151" s="206" t="s">
        <v>441</v>
      </c>
      <c r="AT151" s="206" t="s">
        <v>269</v>
      </c>
      <c r="AU151" s="206" t="s">
        <v>80</v>
      </c>
      <c r="AY151" s="19" t="s">
        <v>267</v>
      </c>
      <c r="BE151" s="207">
        <f t="shared" si="34"/>
        <v>0</v>
      </c>
      <c r="BF151" s="207">
        <f t="shared" si="35"/>
        <v>0</v>
      </c>
      <c r="BG151" s="207">
        <f t="shared" si="36"/>
        <v>0</v>
      </c>
      <c r="BH151" s="207">
        <f t="shared" si="37"/>
        <v>0</v>
      </c>
      <c r="BI151" s="207">
        <f t="shared" si="38"/>
        <v>0</v>
      </c>
      <c r="BJ151" s="19" t="s">
        <v>80</v>
      </c>
      <c r="BK151" s="207">
        <f t="shared" si="39"/>
        <v>0</v>
      </c>
      <c r="BL151" s="19" t="s">
        <v>441</v>
      </c>
      <c r="BM151" s="206" t="s">
        <v>1104</v>
      </c>
    </row>
    <row r="152" spans="1:65" s="2" customFormat="1" ht="16.5" customHeight="1" x14ac:dyDescent="0.2">
      <c r="A152" s="36"/>
      <c r="B152" s="37"/>
      <c r="C152" s="195" t="s">
        <v>793</v>
      </c>
      <c r="D152" s="195" t="s">
        <v>269</v>
      </c>
      <c r="E152" s="196" t="s">
        <v>2949</v>
      </c>
      <c r="F152" s="197" t="s">
        <v>2950</v>
      </c>
      <c r="G152" s="198" t="s">
        <v>296</v>
      </c>
      <c r="H152" s="199">
        <v>6</v>
      </c>
      <c r="I152" s="200"/>
      <c r="J152" s="201">
        <f t="shared" si="30"/>
        <v>0</v>
      </c>
      <c r="K152" s="197" t="s">
        <v>21</v>
      </c>
      <c r="L152" s="41"/>
      <c r="M152" s="202" t="s">
        <v>21</v>
      </c>
      <c r="N152" s="203" t="s">
        <v>44</v>
      </c>
      <c r="O152" s="66"/>
      <c r="P152" s="204">
        <f t="shared" si="31"/>
        <v>0</v>
      </c>
      <c r="Q152" s="204">
        <v>1.6299999999999999E-3</v>
      </c>
      <c r="R152" s="204">
        <f t="shared" si="32"/>
        <v>9.7800000000000005E-3</v>
      </c>
      <c r="S152" s="204">
        <v>0</v>
      </c>
      <c r="T152" s="205">
        <f t="shared" si="33"/>
        <v>0</v>
      </c>
      <c r="U152" s="36"/>
      <c r="V152" s="36"/>
      <c r="W152" s="36"/>
      <c r="X152" s="36"/>
      <c r="Y152" s="36"/>
      <c r="Z152" s="36"/>
      <c r="AA152" s="36"/>
      <c r="AB152" s="36"/>
      <c r="AC152" s="36"/>
      <c r="AD152" s="36"/>
      <c r="AE152" s="36"/>
      <c r="AR152" s="206" t="s">
        <v>441</v>
      </c>
      <c r="AT152" s="206" t="s">
        <v>269</v>
      </c>
      <c r="AU152" s="206" t="s">
        <v>80</v>
      </c>
      <c r="AY152" s="19" t="s">
        <v>267</v>
      </c>
      <c r="BE152" s="207">
        <f t="shared" si="34"/>
        <v>0</v>
      </c>
      <c r="BF152" s="207">
        <f t="shared" si="35"/>
        <v>0</v>
      </c>
      <c r="BG152" s="207">
        <f t="shared" si="36"/>
        <v>0</v>
      </c>
      <c r="BH152" s="207">
        <f t="shared" si="37"/>
        <v>0</v>
      </c>
      <c r="BI152" s="207">
        <f t="shared" si="38"/>
        <v>0</v>
      </c>
      <c r="BJ152" s="19" t="s">
        <v>80</v>
      </c>
      <c r="BK152" s="207">
        <f t="shared" si="39"/>
        <v>0</v>
      </c>
      <c r="BL152" s="19" t="s">
        <v>441</v>
      </c>
      <c r="BM152" s="206" t="s">
        <v>1114</v>
      </c>
    </row>
    <row r="153" spans="1:65" s="2" customFormat="1" ht="16.5" customHeight="1" x14ac:dyDescent="0.2">
      <c r="A153" s="36"/>
      <c r="B153" s="37"/>
      <c r="C153" s="195" t="s">
        <v>799</v>
      </c>
      <c r="D153" s="195" t="s">
        <v>269</v>
      </c>
      <c r="E153" s="196" t="s">
        <v>2951</v>
      </c>
      <c r="F153" s="197" t="s">
        <v>2952</v>
      </c>
      <c r="G153" s="198" t="s">
        <v>296</v>
      </c>
      <c r="H153" s="199">
        <v>38</v>
      </c>
      <c r="I153" s="200"/>
      <c r="J153" s="201">
        <f t="shared" si="30"/>
        <v>0</v>
      </c>
      <c r="K153" s="197" t="s">
        <v>21</v>
      </c>
      <c r="L153" s="41"/>
      <c r="M153" s="202" t="s">
        <v>21</v>
      </c>
      <c r="N153" s="203" t="s">
        <v>44</v>
      </c>
      <c r="O153" s="66"/>
      <c r="P153" s="204">
        <f t="shared" si="31"/>
        <v>0</v>
      </c>
      <c r="Q153" s="204">
        <v>2.2699999999999999E-3</v>
      </c>
      <c r="R153" s="204">
        <f t="shared" si="32"/>
        <v>8.6259999999999989E-2</v>
      </c>
      <c r="S153" s="204">
        <v>0</v>
      </c>
      <c r="T153" s="205">
        <f t="shared" si="33"/>
        <v>0</v>
      </c>
      <c r="U153" s="36"/>
      <c r="V153" s="36"/>
      <c r="W153" s="36"/>
      <c r="X153" s="36"/>
      <c r="Y153" s="36"/>
      <c r="Z153" s="36"/>
      <c r="AA153" s="36"/>
      <c r="AB153" s="36"/>
      <c r="AC153" s="36"/>
      <c r="AD153" s="36"/>
      <c r="AE153" s="36"/>
      <c r="AR153" s="206" t="s">
        <v>441</v>
      </c>
      <c r="AT153" s="206" t="s">
        <v>269</v>
      </c>
      <c r="AU153" s="206" t="s">
        <v>80</v>
      </c>
      <c r="AY153" s="19" t="s">
        <v>267</v>
      </c>
      <c r="BE153" s="207">
        <f t="shared" si="34"/>
        <v>0</v>
      </c>
      <c r="BF153" s="207">
        <f t="shared" si="35"/>
        <v>0</v>
      </c>
      <c r="BG153" s="207">
        <f t="shared" si="36"/>
        <v>0</v>
      </c>
      <c r="BH153" s="207">
        <f t="shared" si="37"/>
        <v>0</v>
      </c>
      <c r="BI153" s="207">
        <f t="shared" si="38"/>
        <v>0</v>
      </c>
      <c r="BJ153" s="19" t="s">
        <v>80</v>
      </c>
      <c r="BK153" s="207">
        <f t="shared" si="39"/>
        <v>0</v>
      </c>
      <c r="BL153" s="19" t="s">
        <v>441</v>
      </c>
      <c r="BM153" s="206" t="s">
        <v>1131</v>
      </c>
    </row>
    <row r="154" spans="1:65" s="2" customFormat="1" ht="16.5" customHeight="1" x14ac:dyDescent="0.2">
      <c r="A154" s="36"/>
      <c r="B154" s="37"/>
      <c r="C154" s="195" t="s">
        <v>806</v>
      </c>
      <c r="D154" s="195" t="s">
        <v>269</v>
      </c>
      <c r="E154" s="196" t="s">
        <v>2953</v>
      </c>
      <c r="F154" s="197" t="s">
        <v>2954</v>
      </c>
      <c r="G154" s="198" t="s">
        <v>296</v>
      </c>
      <c r="H154" s="199">
        <v>19</v>
      </c>
      <c r="I154" s="200"/>
      <c r="J154" s="201">
        <f t="shared" si="30"/>
        <v>0</v>
      </c>
      <c r="K154" s="197" t="s">
        <v>21</v>
      </c>
      <c r="L154" s="41"/>
      <c r="M154" s="202" t="s">
        <v>21</v>
      </c>
      <c r="N154" s="203" t="s">
        <v>44</v>
      </c>
      <c r="O154" s="66"/>
      <c r="P154" s="204">
        <f t="shared" si="31"/>
        <v>0</v>
      </c>
      <c r="Q154" s="204">
        <v>3.8700000000000002E-3</v>
      </c>
      <c r="R154" s="204">
        <f t="shared" si="32"/>
        <v>7.3529999999999998E-2</v>
      </c>
      <c r="S154" s="204">
        <v>0</v>
      </c>
      <c r="T154" s="205">
        <f t="shared" si="33"/>
        <v>0</v>
      </c>
      <c r="U154" s="36"/>
      <c r="V154" s="36"/>
      <c r="W154" s="36"/>
      <c r="X154" s="36"/>
      <c r="Y154" s="36"/>
      <c r="Z154" s="36"/>
      <c r="AA154" s="36"/>
      <c r="AB154" s="36"/>
      <c r="AC154" s="36"/>
      <c r="AD154" s="36"/>
      <c r="AE154" s="36"/>
      <c r="AR154" s="206" t="s">
        <v>441</v>
      </c>
      <c r="AT154" s="206" t="s">
        <v>269</v>
      </c>
      <c r="AU154" s="206" t="s">
        <v>80</v>
      </c>
      <c r="AY154" s="19" t="s">
        <v>267</v>
      </c>
      <c r="BE154" s="207">
        <f t="shared" si="34"/>
        <v>0</v>
      </c>
      <c r="BF154" s="207">
        <f t="shared" si="35"/>
        <v>0</v>
      </c>
      <c r="BG154" s="207">
        <f t="shared" si="36"/>
        <v>0</v>
      </c>
      <c r="BH154" s="207">
        <f t="shared" si="37"/>
        <v>0</v>
      </c>
      <c r="BI154" s="207">
        <f t="shared" si="38"/>
        <v>0</v>
      </c>
      <c r="BJ154" s="19" t="s">
        <v>80</v>
      </c>
      <c r="BK154" s="207">
        <f t="shared" si="39"/>
        <v>0</v>
      </c>
      <c r="BL154" s="19" t="s">
        <v>441</v>
      </c>
      <c r="BM154" s="206" t="s">
        <v>1163</v>
      </c>
    </row>
    <row r="155" spans="1:65" s="2" customFormat="1" ht="16.5" customHeight="1" x14ac:dyDescent="0.2">
      <c r="A155" s="36"/>
      <c r="B155" s="37"/>
      <c r="C155" s="195" t="s">
        <v>810</v>
      </c>
      <c r="D155" s="195" t="s">
        <v>269</v>
      </c>
      <c r="E155" s="196" t="s">
        <v>2955</v>
      </c>
      <c r="F155" s="197" t="s">
        <v>2956</v>
      </c>
      <c r="G155" s="198" t="s">
        <v>296</v>
      </c>
      <c r="H155" s="199">
        <v>606</v>
      </c>
      <c r="I155" s="200"/>
      <c r="J155" s="201">
        <f t="shared" si="30"/>
        <v>0</v>
      </c>
      <c r="K155" s="197" t="s">
        <v>21</v>
      </c>
      <c r="L155" s="41"/>
      <c r="M155" s="202" t="s">
        <v>21</v>
      </c>
      <c r="N155" s="203" t="s">
        <v>44</v>
      </c>
      <c r="O155" s="66"/>
      <c r="P155" s="204">
        <f t="shared" si="31"/>
        <v>0</v>
      </c>
      <c r="Q155" s="204">
        <v>0</v>
      </c>
      <c r="R155" s="204">
        <f t="shared" si="32"/>
        <v>0</v>
      </c>
      <c r="S155" s="204">
        <v>0</v>
      </c>
      <c r="T155" s="205">
        <f t="shared" si="33"/>
        <v>0</v>
      </c>
      <c r="U155" s="36"/>
      <c r="V155" s="36"/>
      <c r="W155" s="36"/>
      <c r="X155" s="36"/>
      <c r="Y155" s="36"/>
      <c r="Z155" s="36"/>
      <c r="AA155" s="36"/>
      <c r="AB155" s="36"/>
      <c r="AC155" s="36"/>
      <c r="AD155" s="36"/>
      <c r="AE155" s="36"/>
      <c r="AR155" s="206" t="s">
        <v>441</v>
      </c>
      <c r="AT155" s="206" t="s">
        <v>269</v>
      </c>
      <c r="AU155" s="206" t="s">
        <v>80</v>
      </c>
      <c r="AY155" s="19" t="s">
        <v>267</v>
      </c>
      <c r="BE155" s="207">
        <f t="shared" si="34"/>
        <v>0</v>
      </c>
      <c r="BF155" s="207">
        <f t="shared" si="35"/>
        <v>0</v>
      </c>
      <c r="BG155" s="207">
        <f t="shared" si="36"/>
        <v>0</v>
      </c>
      <c r="BH155" s="207">
        <f t="shared" si="37"/>
        <v>0</v>
      </c>
      <c r="BI155" s="207">
        <f t="shared" si="38"/>
        <v>0</v>
      </c>
      <c r="BJ155" s="19" t="s">
        <v>80</v>
      </c>
      <c r="BK155" s="207">
        <f t="shared" si="39"/>
        <v>0</v>
      </c>
      <c r="BL155" s="19" t="s">
        <v>441</v>
      </c>
      <c r="BM155" s="206" t="s">
        <v>1184</v>
      </c>
    </row>
    <row r="156" spans="1:65" s="2" customFormat="1" ht="21.75" customHeight="1" x14ac:dyDescent="0.2">
      <c r="A156" s="36"/>
      <c r="B156" s="37"/>
      <c r="C156" s="195" t="s">
        <v>814</v>
      </c>
      <c r="D156" s="195" t="s">
        <v>269</v>
      </c>
      <c r="E156" s="196" t="s">
        <v>2957</v>
      </c>
      <c r="F156" s="197" t="s">
        <v>2958</v>
      </c>
      <c r="G156" s="198" t="s">
        <v>545</v>
      </c>
      <c r="H156" s="199">
        <v>14</v>
      </c>
      <c r="I156" s="200"/>
      <c r="J156" s="201">
        <f t="shared" si="30"/>
        <v>0</v>
      </c>
      <c r="K156" s="197" t="s">
        <v>21</v>
      </c>
      <c r="L156" s="41"/>
      <c r="M156" s="202" t="s">
        <v>21</v>
      </c>
      <c r="N156" s="203" t="s">
        <v>44</v>
      </c>
      <c r="O156" s="66"/>
      <c r="P156" s="204">
        <f t="shared" si="31"/>
        <v>0</v>
      </c>
      <c r="Q156" s="204">
        <v>5.0000000000000001E-4</v>
      </c>
      <c r="R156" s="204">
        <f t="shared" si="32"/>
        <v>7.0000000000000001E-3</v>
      </c>
      <c r="S156" s="204">
        <v>0</v>
      </c>
      <c r="T156" s="205">
        <f t="shared" si="33"/>
        <v>0</v>
      </c>
      <c r="U156" s="36"/>
      <c r="V156" s="36"/>
      <c r="W156" s="36"/>
      <c r="X156" s="36"/>
      <c r="Y156" s="36"/>
      <c r="Z156" s="36"/>
      <c r="AA156" s="36"/>
      <c r="AB156" s="36"/>
      <c r="AC156" s="36"/>
      <c r="AD156" s="36"/>
      <c r="AE156" s="36"/>
      <c r="AR156" s="206" t="s">
        <v>441</v>
      </c>
      <c r="AT156" s="206" t="s">
        <v>269</v>
      </c>
      <c r="AU156" s="206" t="s">
        <v>80</v>
      </c>
      <c r="AY156" s="19" t="s">
        <v>267</v>
      </c>
      <c r="BE156" s="207">
        <f t="shared" si="34"/>
        <v>0</v>
      </c>
      <c r="BF156" s="207">
        <f t="shared" si="35"/>
        <v>0</v>
      </c>
      <c r="BG156" s="207">
        <f t="shared" si="36"/>
        <v>0</v>
      </c>
      <c r="BH156" s="207">
        <f t="shared" si="37"/>
        <v>0</v>
      </c>
      <c r="BI156" s="207">
        <f t="shared" si="38"/>
        <v>0</v>
      </c>
      <c r="BJ156" s="19" t="s">
        <v>80</v>
      </c>
      <c r="BK156" s="207">
        <f t="shared" si="39"/>
        <v>0</v>
      </c>
      <c r="BL156" s="19" t="s">
        <v>441</v>
      </c>
      <c r="BM156" s="206" t="s">
        <v>1195</v>
      </c>
    </row>
    <row r="157" spans="1:65" s="2" customFormat="1" ht="16.5" customHeight="1" x14ac:dyDescent="0.2">
      <c r="A157" s="36"/>
      <c r="B157" s="37"/>
      <c r="C157" s="195" t="s">
        <v>818</v>
      </c>
      <c r="D157" s="195" t="s">
        <v>269</v>
      </c>
      <c r="E157" s="196" t="s">
        <v>2959</v>
      </c>
      <c r="F157" s="197" t="s">
        <v>2960</v>
      </c>
      <c r="G157" s="198" t="s">
        <v>545</v>
      </c>
      <c r="H157" s="199">
        <v>14</v>
      </c>
      <c r="I157" s="200"/>
      <c r="J157" s="201">
        <f t="shared" si="30"/>
        <v>0</v>
      </c>
      <c r="K157" s="197" t="s">
        <v>21</v>
      </c>
      <c r="L157" s="41"/>
      <c r="M157" s="202" t="s">
        <v>21</v>
      </c>
      <c r="N157" s="203" t="s">
        <v>44</v>
      </c>
      <c r="O157" s="66"/>
      <c r="P157" s="204">
        <f t="shared" si="31"/>
        <v>0</v>
      </c>
      <c r="Q157" s="204">
        <v>2.9999999999999997E-4</v>
      </c>
      <c r="R157" s="204">
        <f t="shared" si="32"/>
        <v>4.1999999999999997E-3</v>
      </c>
      <c r="S157" s="204">
        <v>0</v>
      </c>
      <c r="T157" s="205">
        <f t="shared" si="33"/>
        <v>0</v>
      </c>
      <c r="U157" s="36"/>
      <c r="V157" s="36"/>
      <c r="W157" s="36"/>
      <c r="X157" s="36"/>
      <c r="Y157" s="36"/>
      <c r="Z157" s="36"/>
      <c r="AA157" s="36"/>
      <c r="AB157" s="36"/>
      <c r="AC157" s="36"/>
      <c r="AD157" s="36"/>
      <c r="AE157" s="36"/>
      <c r="AR157" s="206" t="s">
        <v>441</v>
      </c>
      <c r="AT157" s="206" t="s">
        <v>269</v>
      </c>
      <c r="AU157" s="206" t="s">
        <v>80</v>
      </c>
      <c r="AY157" s="19" t="s">
        <v>267</v>
      </c>
      <c r="BE157" s="207">
        <f t="shared" si="34"/>
        <v>0</v>
      </c>
      <c r="BF157" s="207">
        <f t="shared" si="35"/>
        <v>0</v>
      </c>
      <c r="BG157" s="207">
        <f t="shared" si="36"/>
        <v>0</v>
      </c>
      <c r="BH157" s="207">
        <f t="shared" si="37"/>
        <v>0</v>
      </c>
      <c r="BI157" s="207">
        <f t="shared" si="38"/>
        <v>0</v>
      </c>
      <c r="BJ157" s="19" t="s">
        <v>80</v>
      </c>
      <c r="BK157" s="207">
        <f t="shared" si="39"/>
        <v>0</v>
      </c>
      <c r="BL157" s="19" t="s">
        <v>441</v>
      </c>
      <c r="BM157" s="206" t="s">
        <v>1206</v>
      </c>
    </row>
    <row r="158" spans="1:65" s="2" customFormat="1" ht="16.5" customHeight="1" x14ac:dyDescent="0.2">
      <c r="A158" s="36"/>
      <c r="B158" s="37"/>
      <c r="C158" s="195" t="s">
        <v>308</v>
      </c>
      <c r="D158" s="195" t="s">
        <v>269</v>
      </c>
      <c r="E158" s="196" t="s">
        <v>2961</v>
      </c>
      <c r="F158" s="197" t="s">
        <v>2962</v>
      </c>
      <c r="G158" s="198" t="s">
        <v>545</v>
      </c>
      <c r="H158" s="199">
        <v>14</v>
      </c>
      <c r="I158" s="200"/>
      <c r="J158" s="201">
        <f t="shared" si="30"/>
        <v>0</v>
      </c>
      <c r="K158" s="197" t="s">
        <v>21</v>
      </c>
      <c r="L158" s="41"/>
      <c r="M158" s="202" t="s">
        <v>21</v>
      </c>
      <c r="N158" s="203" t="s">
        <v>44</v>
      </c>
      <c r="O158" s="66"/>
      <c r="P158" s="204">
        <f t="shared" si="31"/>
        <v>0</v>
      </c>
      <c r="Q158" s="204">
        <v>0</v>
      </c>
      <c r="R158" s="204">
        <f t="shared" si="32"/>
        <v>0</v>
      </c>
      <c r="S158" s="204">
        <v>0</v>
      </c>
      <c r="T158" s="205">
        <f t="shared" si="33"/>
        <v>0</v>
      </c>
      <c r="U158" s="36"/>
      <c r="V158" s="36"/>
      <c r="W158" s="36"/>
      <c r="X158" s="36"/>
      <c r="Y158" s="36"/>
      <c r="Z158" s="36"/>
      <c r="AA158" s="36"/>
      <c r="AB158" s="36"/>
      <c r="AC158" s="36"/>
      <c r="AD158" s="36"/>
      <c r="AE158" s="36"/>
      <c r="AR158" s="206" t="s">
        <v>441</v>
      </c>
      <c r="AT158" s="206" t="s">
        <v>269</v>
      </c>
      <c r="AU158" s="206" t="s">
        <v>80</v>
      </c>
      <c r="AY158" s="19" t="s">
        <v>267</v>
      </c>
      <c r="BE158" s="207">
        <f t="shared" si="34"/>
        <v>0</v>
      </c>
      <c r="BF158" s="207">
        <f t="shared" si="35"/>
        <v>0</v>
      </c>
      <c r="BG158" s="207">
        <f t="shared" si="36"/>
        <v>0</v>
      </c>
      <c r="BH158" s="207">
        <f t="shared" si="37"/>
        <v>0</v>
      </c>
      <c r="BI158" s="207">
        <f t="shared" si="38"/>
        <v>0</v>
      </c>
      <c r="BJ158" s="19" t="s">
        <v>80</v>
      </c>
      <c r="BK158" s="207">
        <f t="shared" si="39"/>
        <v>0</v>
      </c>
      <c r="BL158" s="19" t="s">
        <v>441</v>
      </c>
      <c r="BM158" s="206" t="s">
        <v>1220</v>
      </c>
    </row>
    <row r="159" spans="1:65" s="2" customFormat="1" ht="16.5" customHeight="1" x14ac:dyDescent="0.2">
      <c r="A159" s="36"/>
      <c r="B159" s="37"/>
      <c r="C159" s="195" t="s">
        <v>826</v>
      </c>
      <c r="D159" s="195" t="s">
        <v>269</v>
      </c>
      <c r="E159" s="196" t="s">
        <v>2963</v>
      </c>
      <c r="F159" s="197" t="s">
        <v>2964</v>
      </c>
      <c r="G159" s="198" t="s">
        <v>2629</v>
      </c>
      <c r="H159" s="199">
        <v>1</v>
      </c>
      <c r="I159" s="200"/>
      <c r="J159" s="201">
        <f t="shared" si="30"/>
        <v>0</v>
      </c>
      <c r="K159" s="197" t="s">
        <v>21</v>
      </c>
      <c r="L159" s="41"/>
      <c r="M159" s="202" t="s">
        <v>21</v>
      </c>
      <c r="N159" s="203" t="s">
        <v>44</v>
      </c>
      <c r="O159" s="66"/>
      <c r="P159" s="204">
        <f t="shared" si="31"/>
        <v>0</v>
      </c>
      <c r="Q159" s="204">
        <v>0</v>
      </c>
      <c r="R159" s="204">
        <f t="shared" si="32"/>
        <v>0</v>
      </c>
      <c r="S159" s="204">
        <v>0</v>
      </c>
      <c r="T159" s="205">
        <f t="shared" si="33"/>
        <v>0</v>
      </c>
      <c r="U159" s="36"/>
      <c r="V159" s="36"/>
      <c r="W159" s="36"/>
      <c r="X159" s="36"/>
      <c r="Y159" s="36"/>
      <c r="Z159" s="36"/>
      <c r="AA159" s="36"/>
      <c r="AB159" s="36"/>
      <c r="AC159" s="36"/>
      <c r="AD159" s="36"/>
      <c r="AE159" s="36"/>
      <c r="AR159" s="206" t="s">
        <v>441</v>
      </c>
      <c r="AT159" s="206" t="s">
        <v>269</v>
      </c>
      <c r="AU159" s="206" t="s">
        <v>80</v>
      </c>
      <c r="AY159" s="19" t="s">
        <v>267</v>
      </c>
      <c r="BE159" s="207">
        <f t="shared" si="34"/>
        <v>0</v>
      </c>
      <c r="BF159" s="207">
        <f t="shared" si="35"/>
        <v>0</v>
      </c>
      <c r="BG159" s="207">
        <f t="shared" si="36"/>
        <v>0</v>
      </c>
      <c r="BH159" s="207">
        <f t="shared" si="37"/>
        <v>0</v>
      </c>
      <c r="BI159" s="207">
        <f t="shared" si="38"/>
        <v>0</v>
      </c>
      <c r="BJ159" s="19" t="s">
        <v>80</v>
      </c>
      <c r="BK159" s="207">
        <f t="shared" si="39"/>
        <v>0</v>
      </c>
      <c r="BL159" s="19" t="s">
        <v>441</v>
      </c>
      <c r="BM159" s="206" t="s">
        <v>1231</v>
      </c>
    </row>
    <row r="160" spans="1:65" s="2" customFormat="1" ht="16.5" customHeight="1" x14ac:dyDescent="0.2">
      <c r="A160" s="36"/>
      <c r="B160" s="37"/>
      <c r="C160" s="195" t="s">
        <v>830</v>
      </c>
      <c r="D160" s="195" t="s">
        <v>269</v>
      </c>
      <c r="E160" s="196" t="s">
        <v>2965</v>
      </c>
      <c r="F160" s="197" t="s">
        <v>2966</v>
      </c>
      <c r="G160" s="198" t="s">
        <v>2707</v>
      </c>
      <c r="H160" s="199">
        <v>1</v>
      </c>
      <c r="I160" s="200"/>
      <c r="J160" s="201">
        <f t="shared" si="30"/>
        <v>0</v>
      </c>
      <c r="K160" s="197" t="s">
        <v>21</v>
      </c>
      <c r="L160" s="41"/>
      <c r="M160" s="202" t="s">
        <v>21</v>
      </c>
      <c r="N160" s="203" t="s">
        <v>44</v>
      </c>
      <c r="O160" s="66"/>
      <c r="P160" s="204">
        <f t="shared" si="31"/>
        <v>0</v>
      </c>
      <c r="Q160" s="204">
        <v>0</v>
      </c>
      <c r="R160" s="204">
        <f t="shared" si="32"/>
        <v>0</v>
      </c>
      <c r="S160" s="204">
        <v>0</v>
      </c>
      <c r="T160" s="205">
        <f t="shared" si="33"/>
        <v>0</v>
      </c>
      <c r="U160" s="36"/>
      <c r="V160" s="36"/>
      <c r="W160" s="36"/>
      <c r="X160" s="36"/>
      <c r="Y160" s="36"/>
      <c r="Z160" s="36"/>
      <c r="AA160" s="36"/>
      <c r="AB160" s="36"/>
      <c r="AC160" s="36"/>
      <c r="AD160" s="36"/>
      <c r="AE160" s="36"/>
      <c r="AR160" s="206" t="s">
        <v>441</v>
      </c>
      <c r="AT160" s="206" t="s">
        <v>269</v>
      </c>
      <c r="AU160" s="206" t="s">
        <v>80</v>
      </c>
      <c r="AY160" s="19" t="s">
        <v>267</v>
      </c>
      <c r="BE160" s="207">
        <f t="shared" si="34"/>
        <v>0</v>
      </c>
      <c r="BF160" s="207">
        <f t="shared" si="35"/>
        <v>0</v>
      </c>
      <c r="BG160" s="207">
        <f t="shared" si="36"/>
        <v>0</v>
      </c>
      <c r="BH160" s="207">
        <f t="shared" si="37"/>
        <v>0</v>
      </c>
      <c r="BI160" s="207">
        <f t="shared" si="38"/>
        <v>0</v>
      </c>
      <c r="BJ160" s="19" t="s">
        <v>80</v>
      </c>
      <c r="BK160" s="207">
        <f t="shared" si="39"/>
        <v>0</v>
      </c>
      <c r="BL160" s="19" t="s">
        <v>441</v>
      </c>
      <c r="BM160" s="206" t="s">
        <v>1242</v>
      </c>
    </row>
    <row r="161" spans="1:65" s="2" customFormat="1" ht="21.75" customHeight="1" x14ac:dyDescent="0.2">
      <c r="A161" s="36"/>
      <c r="B161" s="37"/>
      <c r="C161" s="195" t="s">
        <v>834</v>
      </c>
      <c r="D161" s="195" t="s">
        <v>269</v>
      </c>
      <c r="E161" s="196" t="s">
        <v>2967</v>
      </c>
      <c r="F161" s="197" t="s">
        <v>2968</v>
      </c>
      <c r="G161" s="198" t="s">
        <v>304</v>
      </c>
      <c r="H161" s="199">
        <v>24</v>
      </c>
      <c r="I161" s="200"/>
      <c r="J161" s="201">
        <f t="shared" si="30"/>
        <v>0</v>
      </c>
      <c r="K161" s="197" t="s">
        <v>21</v>
      </c>
      <c r="L161" s="41"/>
      <c r="M161" s="202" t="s">
        <v>21</v>
      </c>
      <c r="N161" s="203" t="s">
        <v>44</v>
      </c>
      <c r="O161" s="66"/>
      <c r="P161" s="204">
        <f t="shared" si="31"/>
        <v>0</v>
      </c>
      <c r="Q161" s="204">
        <v>0</v>
      </c>
      <c r="R161" s="204">
        <f t="shared" si="32"/>
        <v>0</v>
      </c>
      <c r="S161" s="204">
        <v>0</v>
      </c>
      <c r="T161" s="205">
        <f t="shared" si="33"/>
        <v>0</v>
      </c>
      <c r="U161" s="36"/>
      <c r="V161" s="36"/>
      <c r="W161" s="36"/>
      <c r="X161" s="36"/>
      <c r="Y161" s="36"/>
      <c r="Z161" s="36"/>
      <c r="AA161" s="36"/>
      <c r="AB161" s="36"/>
      <c r="AC161" s="36"/>
      <c r="AD161" s="36"/>
      <c r="AE161" s="36"/>
      <c r="AR161" s="206" t="s">
        <v>441</v>
      </c>
      <c r="AT161" s="206" t="s">
        <v>269</v>
      </c>
      <c r="AU161" s="206" t="s">
        <v>80</v>
      </c>
      <c r="AY161" s="19" t="s">
        <v>267</v>
      </c>
      <c r="BE161" s="207">
        <f t="shared" si="34"/>
        <v>0</v>
      </c>
      <c r="BF161" s="207">
        <f t="shared" si="35"/>
        <v>0</v>
      </c>
      <c r="BG161" s="207">
        <f t="shared" si="36"/>
        <v>0</v>
      </c>
      <c r="BH161" s="207">
        <f t="shared" si="37"/>
        <v>0</v>
      </c>
      <c r="BI161" s="207">
        <f t="shared" si="38"/>
        <v>0</v>
      </c>
      <c r="BJ161" s="19" t="s">
        <v>80</v>
      </c>
      <c r="BK161" s="207">
        <f t="shared" si="39"/>
        <v>0</v>
      </c>
      <c r="BL161" s="19" t="s">
        <v>441</v>
      </c>
      <c r="BM161" s="206" t="s">
        <v>1253</v>
      </c>
    </row>
    <row r="162" spans="1:65" s="2" customFormat="1" ht="16.5" customHeight="1" x14ac:dyDescent="0.2">
      <c r="A162" s="36"/>
      <c r="B162" s="37"/>
      <c r="C162" s="195" t="s">
        <v>839</v>
      </c>
      <c r="D162" s="195" t="s">
        <v>269</v>
      </c>
      <c r="E162" s="196" t="s">
        <v>2969</v>
      </c>
      <c r="F162" s="197" t="s">
        <v>2970</v>
      </c>
      <c r="G162" s="198" t="s">
        <v>395</v>
      </c>
      <c r="H162" s="199">
        <v>0.8</v>
      </c>
      <c r="I162" s="200"/>
      <c r="J162" s="201">
        <f t="shared" si="30"/>
        <v>0</v>
      </c>
      <c r="K162" s="197" t="s">
        <v>21</v>
      </c>
      <c r="L162" s="41"/>
      <c r="M162" s="202" t="s">
        <v>21</v>
      </c>
      <c r="N162" s="203" t="s">
        <v>44</v>
      </c>
      <c r="O162" s="66"/>
      <c r="P162" s="204">
        <f t="shared" si="31"/>
        <v>0</v>
      </c>
      <c r="Q162" s="204">
        <v>0</v>
      </c>
      <c r="R162" s="204">
        <f t="shared" si="32"/>
        <v>0</v>
      </c>
      <c r="S162" s="204">
        <v>0</v>
      </c>
      <c r="T162" s="205">
        <f t="shared" si="33"/>
        <v>0</v>
      </c>
      <c r="U162" s="36"/>
      <c r="V162" s="36"/>
      <c r="W162" s="36"/>
      <c r="X162" s="36"/>
      <c r="Y162" s="36"/>
      <c r="Z162" s="36"/>
      <c r="AA162" s="36"/>
      <c r="AB162" s="36"/>
      <c r="AC162" s="36"/>
      <c r="AD162" s="36"/>
      <c r="AE162" s="36"/>
      <c r="AR162" s="206" t="s">
        <v>441</v>
      </c>
      <c r="AT162" s="206" t="s">
        <v>269</v>
      </c>
      <c r="AU162" s="206" t="s">
        <v>80</v>
      </c>
      <c r="AY162" s="19" t="s">
        <v>267</v>
      </c>
      <c r="BE162" s="207">
        <f t="shared" si="34"/>
        <v>0</v>
      </c>
      <c r="BF162" s="207">
        <f t="shared" si="35"/>
        <v>0</v>
      </c>
      <c r="BG162" s="207">
        <f t="shared" si="36"/>
        <v>0</v>
      </c>
      <c r="BH162" s="207">
        <f t="shared" si="37"/>
        <v>0</v>
      </c>
      <c r="BI162" s="207">
        <f t="shared" si="38"/>
        <v>0</v>
      </c>
      <c r="BJ162" s="19" t="s">
        <v>80</v>
      </c>
      <c r="BK162" s="207">
        <f t="shared" si="39"/>
        <v>0</v>
      </c>
      <c r="BL162" s="19" t="s">
        <v>441</v>
      </c>
      <c r="BM162" s="206" t="s">
        <v>1265</v>
      </c>
    </row>
    <row r="163" spans="1:65" s="12" customFormat="1" ht="25.9" customHeight="1" x14ac:dyDescent="0.2">
      <c r="B163" s="179"/>
      <c r="C163" s="180"/>
      <c r="D163" s="181" t="s">
        <v>72</v>
      </c>
      <c r="E163" s="182" t="s">
        <v>2971</v>
      </c>
      <c r="F163" s="182" t="s">
        <v>2972</v>
      </c>
      <c r="G163" s="180"/>
      <c r="H163" s="180"/>
      <c r="I163" s="183"/>
      <c r="J163" s="184">
        <f>BK163</f>
        <v>0</v>
      </c>
      <c r="K163" s="180"/>
      <c r="L163" s="185"/>
      <c r="M163" s="186"/>
      <c r="N163" s="187"/>
      <c r="O163" s="187"/>
      <c r="P163" s="188">
        <f>P164+SUM(P165:P179)+P196</f>
        <v>0</v>
      </c>
      <c r="Q163" s="187"/>
      <c r="R163" s="188">
        <f>R164+SUM(R165:R179)+R196</f>
        <v>9.5899999999999985E-2</v>
      </c>
      <c r="S163" s="187"/>
      <c r="T163" s="189">
        <f>T164+SUM(T165:T179)+T196</f>
        <v>0</v>
      </c>
      <c r="AR163" s="190" t="s">
        <v>82</v>
      </c>
      <c r="AT163" s="191" t="s">
        <v>72</v>
      </c>
      <c r="AU163" s="191" t="s">
        <v>73</v>
      </c>
      <c r="AY163" s="190" t="s">
        <v>267</v>
      </c>
      <c r="BK163" s="192">
        <f>BK164+SUM(BK165:BK179)+BK196</f>
        <v>0</v>
      </c>
    </row>
    <row r="164" spans="1:65" s="2" customFormat="1" ht="16.5" customHeight="1" x14ac:dyDescent="0.2">
      <c r="A164" s="36"/>
      <c r="B164" s="37"/>
      <c r="C164" s="195" t="s">
        <v>848</v>
      </c>
      <c r="D164" s="195" t="s">
        <v>269</v>
      </c>
      <c r="E164" s="196" t="s">
        <v>2973</v>
      </c>
      <c r="F164" s="197" t="s">
        <v>2974</v>
      </c>
      <c r="G164" s="198" t="s">
        <v>545</v>
      </c>
      <c r="H164" s="199">
        <v>18</v>
      </c>
      <c r="I164" s="200"/>
      <c r="J164" s="201">
        <f t="shared" ref="J164:J178" si="40">ROUND(I164*H164,2)</f>
        <v>0</v>
      </c>
      <c r="K164" s="197" t="s">
        <v>21</v>
      </c>
      <c r="L164" s="41"/>
      <c r="M164" s="202" t="s">
        <v>21</v>
      </c>
      <c r="N164" s="203" t="s">
        <v>44</v>
      </c>
      <c r="O164" s="66"/>
      <c r="P164" s="204">
        <f t="shared" ref="P164:P178" si="41">O164*H164</f>
        <v>0</v>
      </c>
      <c r="Q164" s="204">
        <v>2.7E-4</v>
      </c>
      <c r="R164" s="204">
        <f t="shared" ref="R164:R178" si="42">Q164*H164</f>
        <v>4.8599999999999997E-3</v>
      </c>
      <c r="S164" s="204">
        <v>0</v>
      </c>
      <c r="T164" s="205">
        <f t="shared" ref="T164:T178" si="43">S164*H164</f>
        <v>0</v>
      </c>
      <c r="U164" s="36"/>
      <c r="V164" s="36"/>
      <c r="W164" s="36"/>
      <c r="X164" s="36"/>
      <c r="Y164" s="36"/>
      <c r="Z164" s="36"/>
      <c r="AA164" s="36"/>
      <c r="AB164" s="36"/>
      <c r="AC164" s="36"/>
      <c r="AD164" s="36"/>
      <c r="AE164" s="36"/>
      <c r="AR164" s="206" t="s">
        <v>441</v>
      </c>
      <c r="AT164" s="206" t="s">
        <v>269</v>
      </c>
      <c r="AU164" s="206" t="s">
        <v>80</v>
      </c>
      <c r="AY164" s="19" t="s">
        <v>267</v>
      </c>
      <c r="BE164" s="207">
        <f t="shared" ref="BE164:BE178" si="44">IF(N164="základní",J164,0)</f>
        <v>0</v>
      </c>
      <c r="BF164" s="207">
        <f t="shared" ref="BF164:BF178" si="45">IF(N164="snížená",J164,0)</f>
        <v>0</v>
      </c>
      <c r="BG164" s="207">
        <f t="shared" ref="BG164:BG178" si="46">IF(N164="zákl. přenesená",J164,0)</f>
        <v>0</v>
      </c>
      <c r="BH164" s="207">
        <f t="shared" ref="BH164:BH178" si="47">IF(N164="sníž. přenesená",J164,0)</f>
        <v>0</v>
      </c>
      <c r="BI164" s="207">
        <f t="shared" ref="BI164:BI178" si="48">IF(N164="nulová",J164,0)</f>
        <v>0</v>
      </c>
      <c r="BJ164" s="19" t="s">
        <v>80</v>
      </c>
      <c r="BK164" s="207">
        <f t="shared" ref="BK164:BK178" si="49">ROUND(I164*H164,2)</f>
        <v>0</v>
      </c>
      <c r="BL164" s="19" t="s">
        <v>441</v>
      </c>
      <c r="BM164" s="206" t="s">
        <v>1274</v>
      </c>
    </row>
    <row r="165" spans="1:65" s="2" customFormat="1" ht="16.5" customHeight="1" x14ac:dyDescent="0.2">
      <c r="A165" s="36"/>
      <c r="B165" s="37"/>
      <c r="C165" s="195" t="s">
        <v>854</v>
      </c>
      <c r="D165" s="195" t="s">
        <v>269</v>
      </c>
      <c r="E165" s="196" t="s">
        <v>2975</v>
      </c>
      <c r="F165" s="197" t="s">
        <v>2976</v>
      </c>
      <c r="G165" s="198" t="s">
        <v>545</v>
      </c>
      <c r="H165" s="199">
        <v>4</v>
      </c>
      <c r="I165" s="200"/>
      <c r="J165" s="201">
        <f t="shared" si="40"/>
        <v>0</v>
      </c>
      <c r="K165" s="197" t="s">
        <v>21</v>
      </c>
      <c r="L165" s="41"/>
      <c r="M165" s="202" t="s">
        <v>21</v>
      </c>
      <c r="N165" s="203" t="s">
        <v>44</v>
      </c>
      <c r="O165" s="66"/>
      <c r="P165" s="204">
        <f t="shared" si="41"/>
        <v>0</v>
      </c>
      <c r="Q165" s="204">
        <v>2.7E-4</v>
      </c>
      <c r="R165" s="204">
        <f t="shared" si="42"/>
        <v>1.08E-3</v>
      </c>
      <c r="S165" s="204">
        <v>0</v>
      </c>
      <c r="T165" s="205">
        <f t="shared" si="43"/>
        <v>0</v>
      </c>
      <c r="U165" s="36"/>
      <c r="V165" s="36"/>
      <c r="W165" s="36"/>
      <c r="X165" s="36"/>
      <c r="Y165" s="36"/>
      <c r="Z165" s="36"/>
      <c r="AA165" s="36"/>
      <c r="AB165" s="36"/>
      <c r="AC165" s="36"/>
      <c r="AD165" s="36"/>
      <c r="AE165" s="36"/>
      <c r="AR165" s="206" t="s">
        <v>441</v>
      </c>
      <c r="AT165" s="206" t="s">
        <v>269</v>
      </c>
      <c r="AU165" s="206" t="s">
        <v>80</v>
      </c>
      <c r="AY165" s="19" t="s">
        <v>267</v>
      </c>
      <c r="BE165" s="207">
        <f t="shared" si="44"/>
        <v>0</v>
      </c>
      <c r="BF165" s="207">
        <f t="shared" si="45"/>
        <v>0</v>
      </c>
      <c r="BG165" s="207">
        <f t="shared" si="46"/>
        <v>0</v>
      </c>
      <c r="BH165" s="207">
        <f t="shared" si="47"/>
        <v>0</v>
      </c>
      <c r="BI165" s="207">
        <f t="shared" si="48"/>
        <v>0</v>
      </c>
      <c r="BJ165" s="19" t="s">
        <v>80</v>
      </c>
      <c r="BK165" s="207">
        <f t="shared" si="49"/>
        <v>0</v>
      </c>
      <c r="BL165" s="19" t="s">
        <v>441</v>
      </c>
      <c r="BM165" s="206" t="s">
        <v>1294</v>
      </c>
    </row>
    <row r="166" spans="1:65" s="2" customFormat="1" ht="16.5" customHeight="1" x14ac:dyDescent="0.2">
      <c r="A166" s="36"/>
      <c r="B166" s="37"/>
      <c r="C166" s="195" t="s">
        <v>885</v>
      </c>
      <c r="D166" s="195" t="s">
        <v>269</v>
      </c>
      <c r="E166" s="196" t="s">
        <v>2977</v>
      </c>
      <c r="F166" s="197" t="s">
        <v>2978</v>
      </c>
      <c r="G166" s="198" t="s">
        <v>545</v>
      </c>
      <c r="H166" s="199">
        <v>16</v>
      </c>
      <c r="I166" s="200"/>
      <c r="J166" s="201">
        <f t="shared" si="40"/>
        <v>0</v>
      </c>
      <c r="K166" s="197" t="s">
        <v>21</v>
      </c>
      <c r="L166" s="41"/>
      <c r="M166" s="202" t="s">
        <v>21</v>
      </c>
      <c r="N166" s="203" t="s">
        <v>44</v>
      </c>
      <c r="O166" s="66"/>
      <c r="P166" s="204">
        <f t="shared" si="41"/>
        <v>0</v>
      </c>
      <c r="Q166" s="204">
        <v>1.08E-3</v>
      </c>
      <c r="R166" s="204">
        <f t="shared" si="42"/>
        <v>1.728E-2</v>
      </c>
      <c r="S166" s="204">
        <v>0</v>
      </c>
      <c r="T166" s="205">
        <f t="shared" si="43"/>
        <v>0</v>
      </c>
      <c r="U166" s="36"/>
      <c r="V166" s="36"/>
      <c r="W166" s="36"/>
      <c r="X166" s="36"/>
      <c r="Y166" s="36"/>
      <c r="Z166" s="36"/>
      <c r="AA166" s="36"/>
      <c r="AB166" s="36"/>
      <c r="AC166" s="36"/>
      <c r="AD166" s="36"/>
      <c r="AE166" s="36"/>
      <c r="AR166" s="206" t="s">
        <v>441</v>
      </c>
      <c r="AT166" s="206" t="s">
        <v>269</v>
      </c>
      <c r="AU166" s="206" t="s">
        <v>80</v>
      </c>
      <c r="AY166" s="19" t="s">
        <v>267</v>
      </c>
      <c r="BE166" s="207">
        <f t="shared" si="44"/>
        <v>0</v>
      </c>
      <c r="BF166" s="207">
        <f t="shared" si="45"/>
        <v>0</v>
      </c>
      <c r="BG166" s="207">
        <f t="shared" si="46"/>
        <v>0</v>
      </c>
      <c r="BH166" s="207">
        <f t="shared" si="47"/>
        <v>0</v>
      </c>
      <c r="BI166" s="207">
        <f t="shared" si="48"/>
        <v>0</v>
      </c>
      <c r="BJ166" s="19" t="s">
        <v>80</v>
      </c>
      <c r="BK166" s="207">
        <f t="shared" si="49"/>
        <v>0</v>
      </c>
      <c r="BL166" s="19" t="s">
        <v>441</v>
      </c>
      <c r="BM166" s="206" t="s">
        <v>1305</v>
      </c>
    </row>
    <row r="167" spans="1:65" s="2" customFormat="1" ht="16.5" customHeight="1" x14ac:dyDescent="0.2">
      <c r="A167" s="36"/>
      <c r="B167" s="37"/>
      <c r="C167" s="195" t="s">
        <v>913</v>
      </c>
      <c r="D167" s="195" t="s">
        <v>269</v>
      </c>
      <c r="E167" s="196" t="s">
        <v>2979</v>
      </c>
      <c r="F167" s="197" t="s">
        <v>2980</v>
      </c>
      <c r="G167" s="198" t="s">
        <v>545</v>
      </c>
      <c r="H167" s="199">
        <v>2</v>
      </c>
      <c r="I167" s="200"/>
      <c r="J167" s="201">
        <f t="shared" si="40"/>
        <v>0</v>
      </c>
      <c r="K167" s="197" t="s">
        <v>21</v>
      </c>
      <c r="L167" s="41"/>
      <c r="M167" s="202" t="s">
        <v>21</v>
      </c>
      <c r="N167" s="203" t="s">
        <v>44</v>
      </c>
      <c r="O167" s="66"/>
      <c r="P167" s="204">
        <f t="shared" si="41"/>
        <v>0</v>
      </c>
      <c r="Q167" s="204">
        <v>3.0300000000000001E-3</v>
      </c>
      <c r="R167" s="204">
        <f t="shared" si="42"/>
        <v>6.0600000000000003E-3</v>
      </c>
      <c r="S167" s="204">
        <v>0</v>
      </c>
      <c r="T167" s="205">
        <f t="shared" si="43"/>
        <v>0</v>
      </c>
      <c r="U167" s="36"/>
      <c r="V167" s="36"/>
      <c r="W167" s="36"/>
      <c r="X167" s="36"/>
      <c r="Y167" s="36"/>
      <c r="Z167" s="36"/>
      <c r="AA167" s="36"/>
      <c r="AB167" s="36"/>
      <c r="AC167" s="36"/>
      <c r="AD167" s="36"/>
      <c r="AE167" s="36"/>
      <c r="AR167" s="206" t="s">
        <v>441</v>
      </c>
      <c r="AT167" s="206" t="s">
        <v>269</v>
      </c>
      <c r="AU167" s="206" t="s">
        <v>80</v>
      </c>
      <c r="AY167" s="19" t="s">
        <v>267</v>
      </c>
      <c r="BE167" s="207">
        <f t="shared" si="44"/>
        <v>0</v>
      </c>
      <c r="BF167" s="207">
        <f t="shared" si="45"/>
        <v>0</v>
      </c>
      <c r="BG167" s="207">
        <f t="shared" si="46"/>
        <v>0</v>
      </c>
      <c r="BH167" s="207">
        <f t="shared" si="47"/>
        <v>0</v>
      </c>
      <c r="BI167" s="207">
        <f t="shared" si="48"/>
        <v>0</v>
      </c>
      <c r="BJ167" s="19" t="s">
        <v>80</v>
      </c>
      <c r="BK167" s="207">
        <f t="shared" si="49"/>
        <v>0</v>
      </c>
      <c r="BL167" s="19" t="s">
        <v>441</v>
      </c>
      <c r="BM167" s="206" t="s">
        <v>1316</v>
      </c>
    </row>
    <row r="168" spans="1:65" s="2" customFormat="1" ht="16.5" customHeight="1" x14ac:dyDescent="0.2">
      <c r="A168" s="36"/>
      <c r="B168" s="37"/>
      <c r="C168" s="195" t="s">
        <v>917</v>
      </c>
      <c r="D168" s="195" t="s">
        <v>269</v>
      </c>
      <c r="E168" s="196" t="s">
        <v>2981</v>
      </c>
      <c r="F168" s="197" t="s">
        <v>2982</v>
      </c>
      <c r="G168" s="198" t="s">
        <v>545</v>
      </c>
      <c r="H168" s="199">
        <v>3</v>
      </c>
      <c r="I168" s="200"/>
      <c r="J168" s="201">
        <f t="shared" si="40"/>
        <v>0</v>
      </c>
      <c r="K168" s="197" t="s">
        <v>21</v>
      </c>
      <c r="L168" s="41"/>
      <c r="M168" s="202" t="s">
        <v>21</v>
      </c>
      <c r="N168" s="203" t="s">
        <v>44</v>
      </c>
      <c r="O168" s="66"/>
      <c r="P168" s="204">
        <f t="shared" si="41"/>
        <v>0</v>
      </c>
      <c r="Q168" s="204">
        <v>7.7999999999999999E-4</v>
      </c>
      <c r="R168" s="204">
        <f t="shared" si="42"/>
        <v>2.3400000000000001E-3</v>
      </c>
      <c r="S168" s="204">
        <v>0</v>
      </c>
      <c r="T168" s="205">
        <f t="shared" si="43"/>
        <v>0</v>
      </c>
      <c r="U168" s="36"/>
      <c r="V168" s="36"/>
      <c r="W168" s="36"/>
      <c r="X168" s="36"/>
      <c r="Y168" s="36"/>
      <c r="Z168" s="36"/>
      <c r="AA168" s="36"/>
      <c r="AB168" s="36"/>
      <c r="AC168" s="36"/>
      <c r="AD168" s="36"/>
      <c r="AE168" s="36"/>
      <c r="AR168" s="206" t="s">
        <v>441</v>
      </c>
      <c r="AT168" s="206" t="s">
        <v>269</v>
      </c>
      <c r="AU168" s="206" t="s">
        <v>80</v>
      </c>
      <c r="AY168" s="19" t="s">
        <v>267</v>
      </c>
      <c r="BE168" s="207">
        <f t="shared" si="44"/>
        <v>0</v>
      </c>
      <c r="BF168" s="207">
        <f t="shared" si="45"/>
        <v>0</v>
      </c>
      <c r="BG168" s="207">
        <f t="shared" si="46"/>
        <v>0</v>
      </c>
      <c r="BH168" s="207">
        <f t="shared" si="47"/>
        <v>0</v>
      </c>
      <c r="BI168" s="207">
        <f t="shared" si="48"/>
        <v>0</v>
      </c>
      <c r="BJ168" s="19" t="s">
        <v>80</v>
      </c>
      <c r="BK168" s="207">
        <f t="shared" si="49"/>
        <v>0</v>
      </c>
      <c r="BL168" s="19" t="s">
        <v>441</v>
      </c>
      <c r="BM168" s="206" t="s">
        <v>1329</v>
      </c>
    </row>
    <row r="169" spans="1:65" s="2" customFormat="1" ht="16.5" customHeight="1" x14ac:dyDescent="0.2">
      <c r="A169" s="36"/>
      <c r="B169" s="37"/>
      <c r="C169" s="195" t="s">
        <v>316</v>
      </c>
      <c r="D169" s="195" t="s">
        <v>269</v>
      </c>
      <c r="E169" s="196" t="s">
        <v>2983</v>
      </c>
      <c r="F169" s="197" t="s">
        <v>2984</v>
      </c>
      <c r="G169" s="198" t="s">
        <v>545</v>
      </c>
      <c r="H169" s="199">
        <v>3</v>
      </c>
      <c r="I169" s="200"/>
      <c r="J169" s="201">
        <f t="shared" si="40"/>
        <v>0</v>
      </c>
      <c r="K169" s="197" t="s">
        <v>21</v>
      </c>
      <c r="L169" s="41"/>
      <c r="M169" s="202" t="s">
        <v>21</v>
      </c>
      <c r="N169" s="203" t="s">
        <v>44</v>
      </c>
      <c r="O169" s="66"/>
      <c r="P169" s="204">
        <f t="shared" si="41"/>
        <v>0</v>
      </c>
      <c r="Q169" s="204">
        <v>4.4000000000000002E-4</v>
      </c>
      <c r="R169" s="204">
        <f t="shared" si="42"/>
        <v>1.32E-3</v>
      </c>
      <c r="S169" s="204">
        <v>0</v>
      </c>
      <c r="T169" s="205">
        <f t="shared" si="43"/>
        <v>0</v>
      </c>
      <c r="U169" s="36"/>
      <c r="V169" s="36"/>
      <c r="W169" s="36"/>
      <c r="X169" s="36"/>
      <c r="Y169" s="36"/>
      <c r="Z169" s="36"/>
      <c r="AA169" s="36"/>
      <c r="AB169" s="36"/>
      <c r="AC169" s="36"/>
      <c r="AD169" s="36"/>
      <c r="AE169" s="36"/>
      <c r="AR169" s="206" t="s">
        <v>441</v>
      </c>
      <c r="AT169" s="206" t="s">
        <v>269</v>
      </c>
      <c r="AU169" s="206" t="s">
        <v>80</v>
      </c>
      <c r="AY169" s="19" t="s">
        <v>267</v>
      </c>
      <c r="BE169" s="207">
        <f t="shared" si="44"/>
        <v>0</v>
      </c>
      <c r="BF169" s="207">
        <f t="shared" si="45"/>
        <v>0</v>
      </c>
      <c r="BG169" s="207">
        <f t="shared" si="46"/>
        <v>0</v>
      </c>
      <c r="BH169" s="207">
        <f t="shared" si="47"/>
        <v>0</v>
      </c>
      <c r="BI169" s="207">
        <f t="shared" si="48"/>
        <v>0</v>
      </c>
      <c r="BJ169" s="19" t="s">
        <v>80</v>
      </c>
      <c r="BK169" s="207">
        <f t="shared" si="49"/>
        <v>0</v>
      </c>
      <c r="BL169" s="19" t="s">
        <v>441</v>
      </c>
      <c r="BM169" s="206" t="s">
        <v>1339</v>
      </c>
    </row>
    <row r="170" spans="1:65" s="2" customFormat="1" ht="16.5" customHeight="1" x14ac:dyDescent="0.2">
      <c r="A170" s="36"/>
      <c r="B170" s="37"/>
      <c r="C170" s="195" t="s">
        <v>934</v>
      </c>
      <c r="D170" s="195" t="s">
        <v>269</v>
      </c>
      <c r="E170" s="196" t="s">
        <v>2985</v>
      </c>
      <c r="F170" s="197" t="s">
        <v>2986</v>
      </c>
      <c r="G170" s="198" t="s">
        <v>545</v>
      </c>
      <c r="H170" s="199">
        <v>10</v>
      </c>
      <c r="I170" s="200"/>
      <c r="J170" s="201">
        <f t="shared" si="40"/>
        <v>0</v>
      </c>
      <c r="K170" s="197" t="s">
        <v>21</v>
      </c>
      <c r="L170" s="41"/>
      <c r="M170" s="202" t="s">
        <v>21</v>
      </c>
      <c r="N170" s="203" t="s">
        <v>44</v>
      </c>
      <c r="O170" s="66"/>
      <c r="P170" s="204">
        <f t="shared" si="41"/>
        <v>0</v>
      </c>
      <c r="Q170" s="204">
        <v>5.0000000000000001E-4</v>
      </c>
      <c r="R170" s="204">
        <f t="shared" si="42"/>
        <v>5.0000000000000001E-3</v>
      </c>
      <c r="S170" s="204">
        <v>0</v>
      </c>
      <c r="T170" s="205">
        <f t="shared" si="43"/>
        <v>0</v>
      </c>
      <c r="U170" s="36"/>
      <c r="V170" s="36"/>
      <c r="W170" s="36"/>
      <c r="X170" s="36"/>
      <c r="Y170" s="36"/>
      <c r="Z170" s="36"/>
      <c r="AA170" s="36"/>
      <c r="AB170" s="36"/>
      <c r="AC170" s="36"/>
      <c r="AD170" s="36"/>
      <c r="AE170" s="36"/>
      <c r="AR170" s="206" t="s">
        <v>441</v>
      </c>
      <c r="AT170" s="206" t="s">
        <v>269</v>
      </c>
      <c r="AU170" s="206" t="s">
        <v>80</v>
      </c>
      <c r="AY170" s="19" t="s">
        <v>267</v>
      </c>
      <c r="BE170" s="207">
        <f t="shared" si="44"/>
        <v>0</v>
      </c>
      <c r="BF170" s="207">
        <f t="shared" si="45"/>
        <v>0</v>
      </c>
      <c r="BG170" s="207">
        <f t="shared" si="46"/>
        <v>0</v>
      </c>
      <c r="BH170" s="207">
        <f t="shared" si="47"/>
        <v>0</v>
      </c>
      <c r="BI170" s="207">
        <f t="shared" si="48"/>
        <v>0</v>
      </c>
      <c r="BJ170" s="19" t="s">
        <v>80</v>
      </c>
      <c r="BK170" s="207">
        <f t="shared" si="49"/>
        <v>0</v>
      </c>
      <c r="BL170" s="19" t="s">
        <v>441</v>
      </c>
      <c r="BM170" s="206" t="s">
        <v>1354</v>
      </c>
    </row>
    <row r="171" spans="1:65" s="2" customFormat="1" ht="16.5" customHeight="1" x14ac:dyDescent="0.2">
      <c r="A171" s="36"/>
      <c r="B171" s="37"/>
      <c r="C171" s="195" t="s">
        <v>946</v>
      </c>
      <c r="D171" s="195" t="s">
        <v>269</v>
      </c>
      <c r="E171" s="196" t="s">
        <v>2987</v>
      </c>
      <c r="F171" s="197" t="s">
        <v>2988</v>
      </c>
      <c r="G171" s="198" t="s">
        <v>545</v>
      </c>
      <c r="H171" s="199">
        <v>2</v>
      </c>
      <c r="I171" s="200"/>
      <c r="J171" s="201">
        <f t="shared" si="40"/>
        <v>0</v>
      </c>
      <c r="K171" s="197" t="s">
        <v>21</v>
      </c>
      <c r="L171" s="41"/>
      <c r="M171" s="202" t="s">
        <v>21</v>
      </c>
      <c r="N171" s="203" t="s">
        <v>44</v>
      </c>
      <c r="O171" s="66"/>
      <c r="P171" s="204">
        <f t="shared" si="41"/>
        <v>0</v>
      </c>
      <c r="Q171" s="204">
        <v>5.0000000000000001E-4</v>
      </c>
      <c r="R171" s="204">
        <f t="shared" si="42"/>
        <v>1E-3</v>
      </c>
      <c r="S171" s="204">
        <v>0</v>
      </c>
      <c r="T171" s="205">
        <f t="shared" si="43"/>
        <v>0</v>
      </c>
      <c r="U171" s="36"/>
      <c r="V171" s="36"/>
      <c r="W171" s="36"/>
      <c r="X171" s="36"/>
      <c r="Y171" s="36"/>
      <c r="Z171" s="36"/>
      <c r="AA171" s="36"/>
      <c r="AB171" s="36"/>
      <c r="AC171" s="36"/>
      <c r="AD171" s="36"/>
      <c r="AE171" s="36"/>
      <c r="AR171" s="206" t="s">
        <v>441</v>
      </c>
      <c r="AT171" s="206" t="s">
        <v>269</v>
      </c>
      <c r="AU171" s="206" t="s">
        <v>80</v>
      </c>
      <c r="AY171" s="19" t="s">
        <v>267</v>
      </c>
      <c r="BE171" s="207">
        <f t="shared" si="44"/>
        <v>0</v>
      </c>
      <c r="BF171" s="207">
        <f t="shared" si="45"/>
        <v>0</v>
      </c>
      <c r="BG171" s="207">
        <f t="shared" si="46"/>
        <v>0</v>
      </c>
      <c r="BH171" s="207">
        <f t="shared" si="47"/>
        <v>0</v>
      </c>
      <c r="BI171" s="207">
        <f t="shared" si="48"/>
        <v>0</v>
      </c>
      <c r="BJ171" s="19" t="s">
        <v>80</v>
      </c>
      <c r="BK171" s="207">
        <f t="shared" si="49"/>
        <v>0</v>
      </c>
      <c r="BL171" s="19" t="s">
        <v>441</v>
      </c>
      <c r="BM171" s="206" t="s">
        <v>1371</v>
      </c>
    </row>
    <row r="172" spans="1:65" s="2" customFormat="1" ht="16.5" customHeight="1" x14ac:dyDescent="0.2">
      <c r="A172" s="36"/>
      <c r="B172" s="37"/>
      <c r="C172" s="195" t="s">
        <v>957</v>
      </c>
      <c r="D172" s="195" t="s">
        <v>269</v>
      </c>
      <c r="E172" s="196" t="s">
        <v>2989</v>
      </c>
      <c r="F172" s="197" t="s">
        <v>2990</v>
      </c>
      <c r="G172" s="198" t="s">
        <v>545</v>
      </c>
      <c r="H172" s="199">
        <v>10</v>
      </c>
      <c r="I172" s="200"/>
      <c r="J172" s="201">
        <f t="shared" si="40"/>
        <v>0</v>
      </c>
      <c r="K172" s="197" t="s">
        <v>21</v>
      </c>
      <c r="L172" s="41"/>
      <c r="M172" s="202" t="s">
        <v>21</v>
      </c>
      <c r="N172" s="203" t="s">
        <v>44</v>
      </c>
      <c r="O172" s="66"/>
      <c r="P172" s="204">
        <f t="shared" si="41"/>
        <v>0</v>
      </c>
      <c r="Q172" s="204">
        <v>5.0000000000000001E-4</v>
      </c>
      <c r="R172" s="204">
        <f t="shared" si="42"/>
        <v>5.0000000000000001E-3</v>
      </c>
      <c r="S172" s="204">
        <v>0</v>
      </c>
      <c r="T172" s="205">
        <f t="shared" si="43"/>
        <v>0</v>
      </c>
      <c r="U172" s="36"/>
      <c r="V172" s="36"/>
      <c r="W172" s="36"/>
      <c r="X172" s="36"/>
      <c r="Y172" s="36"/>
      <c r="Z172" s="36"/>
      <c r="AA172" s="36"/>
      <c r="AB172" s="36"/>
      <c r="AC172" s="36"/>
      <c r="AD172" s="36"/>
      <c r="AE172" s="36"/>
      <c r="AR172" s="206" t="s">
        <v>441</v>
      </c>
      <c r="AT172" s="206" t="s">
        <v>269</v>
      </c>
      <c r="AU172" s="206" t="s">
        <v>80</v>
      </c>
      <c r="AY172" s="19" t="s">
        <v>267</v>
      </c>
      <c r="BE172" s="207">
        <f t="shared" si="44"/>
        <v>0</v>
      </c>
      <c r="BF172" s="207">
        <f t="shared" si="45"/>
        <v>0</v>
      </c>
      <c r="BG172" s="207">
        <f t="shared" si="46"/>
        <v>0</v>
      </c>
      <c r="BH172" s="207">
        <f t="shared" si="47"/>
        <v>0</v>
      </c>
      <c r="BI172" s="207">
        <f t="shared" si="48"/>
        <v>0</v>
      </c>
      <c r="BJ172" s="19" t="s">
        <v>80</v>
      </c>
      <c r="BK172" s="207">
        <f t="shared" si="49"/>
        <v>0</v>
      </c>
      <c r="BL172" s="19" t="s">
        <v>441</v>
      </c>
      <c r="BM172" s="206" t="s">
        <v>1385</v>
      </c>
    </row>
    <row r="173" spans="1:65" s="2" customFormat="1" ht="16.5" customHeight="1" x14ac:dyDescent="0.2">
      <c r="A173" s="36"/>
      <c r="B173" s="37"/>
      <c r="C173" s="195" t="s">
        <v>966</v>
      </c>
      <c r="D173" s="195" t="s">
        <v>269</v>
      </c>
      <c r="E173" s="196" t="s">
        <v>2991</v>
      </c>
      <c r="F173" s="197" t="s">
        <v>2992</v>
      </c>
      <c r="G173" s="198" t="s">
        <v>545</v>
      </c>
      <c r="H173" s="199">
        <v>20</v>
      </c>
      <c r="I173" s="200"/>
      <c r="J173" s="201">
        <f t="shared" si="40"/>
        <v>0</v>
      </c>
      <c r="K173" s="197" t="s">
        <v>21</v>
      </c>
      <c r="L173" s="41"/>
      <c r="M173" s="202" t="s">
        <v>21</v>
      </c>
      <c r="N173" s="203" t="s">
        <v>44</v>
      </c>
      <c r="O173" s="66"/>
      <c r="P173" s="204">
        <f t="shared" si="41"/>
        <v>0</v>
      </c>
      <c r="Q173" s="204">
        <v>5.0000000000000001E-4</v>
      </c>
      <c r="R173" s="204">
        <f t="shared" si="42"/>
        <v>0.01</v>
      </c>
      <c r="S173" s="204">
        <v>0</v>
      </c>
      <c r="T173" s="205">
        <f t="shared" si="43"/>
        <v>0</v>
      </c>
      <c r="U173" s="36"/>
      <c r="V173" s="36"/>
      <c r="W173" s="36"/>
      <c r="X173" s="36"/>
      <c r="Y173" s="36"/>
      <c r="Z173" s="36"/>
      <c r="AA173" s="36"/>
      <c r="AB173" s="36"/>
      <c r="AC173" s="36"/>
      <c r="AD173" s="36"/>
      <c r="AE173" s="36"/>
      <c r="AR173" s="206" t="s">
        <v>441</v>
      </c>
      <c r="AT173" s="206" t="s">
        <v>269</v>
      </c>
      <c r="AU173" s="206" t="s">
        <v>80</v>
      </c>
      <c r="AY173" s="19" t="s">
        <v>267</v>
      </c>
      <c r="BE173" s="207">
        <f t="shared" si="44"/>
        <v>0</v>
      </c>
      <c r="BF173" s="207">
        <f t="shared" si="45"/>
        <v>0</v>
      </c>
      <c r="BG173" s="207">
        <f t="shared" si="46"/>
        <v>0</v>
      </c>
      <c r="BH173" s="207">
        <f t="shared" si="47"/>
        <v>0</v>
      </c>
      <c r="BI173" s="207">
        <f t="shared" si="48"/>
        <v>0</v>
      </c>
      <c r="BJ173" s="19" t="s">
        <v>80</v>
      </c>
      <c r="BK173" s="207">
        <f t="shared" si="49"/>
        <v>0</v>
      </c>
      <c r="BL173" s="19" t="s">
        <v>441</v>
      </c>
      <c r="BM173" s="206" t="s">
        <v>1394</v>
      </c>
    </row>
    <row r="174" spans="1:65" s="2" customFormat="1" ht="16.5" customHeight="1" x14ac:dyDescent="0.2">
      <c r="A174" s="36"/>
      <c r="B174" s="37"/>
      <c r="C174" s="195" t="s">
        <v>970</v>
      </c>
      <c r="D174" s="195" t="s">
        <v>269</v>
      </c>
      <c r="E174" s="196" t="s">
        <v>2993</v>
      </c>
      <c r="F174" s="197" t="s">
        <v>2994</v>
      </c>
      <c r="G174" s="198" t="s">
        <v>545</v>
      </c>
      <c r="H174" s="199">
        <v>10</v>
      </c>
      <c r="I174" s="200"/>
      <c r="J174" s="201">
        <f t="shared" si="40"/>
        <v>0</v>
      </c>
      <c r="K174" s="197" t="s">
        <v>21</v>
      </c>
      <c r="L174" s="41"/>
      <c r="M174" s="202" t="s">
        <v>21</v>
      </c>
      <c r="N174" s="203" t="s">
        <v>44</v>
      </c>
      <c r="O174" s="66"/>
      <c r="P174" s="204">
        <f t="shared" si="41"/>
        <v>0</v>
      </c>
      <c r="Q174" s="204">
        <v>0</v>
      </c>
      <c r="R174" s="204">
        <f t="shared" si="42"/>
        <v>0</v>
      </c>
      <c r="S174" s="204">
        <v>0</v>
      </c>
      <c r="T174" s="205">
        <f t="shared" si="43"/>
        <v>0</v>
      </c>
      <c r="U174" s="36"/>
      <c r="V174" s="36"/>
      <c r="W174" s="36"/>
      <c r="X174" s="36"/>
      <c r="Y174" s="36"/>
      <c r="Z174" s="36"/>
      <c r="AA174" s="36"/>
      <c r="AB174" s="36"/>
      <c r="AC174" s="36"/>
      <c r="AD174" s="36"/>
      <c r="AE174" s="36"/>
      <c r="AR174" s="206" t="s">
        <v>441</v>
      </c>
      <c r="AT174" s="206" t="s">
        <v>269</v>
      </c>
      <c r="AU174" s="206" t="s">
        <v>80</v>
      </c>
      <c r="AY174" s="19" t="s">
        <v>267</v>
      </c>
      <c r="BE174" s="207">
        <f t="shared" si="44"/>
        <v>0</v>
      </c>
      <c r="BF174" s="207">
        <f t="shared" si="45"/>
        <v>0</v>
      </c>
      <c r="BG174" s="207">
        <f t="shared" si="46"/>
        <v>0</v>
      </c>
      <c r="BH174" s="207">
        <f t="shared" si="47"/>
        <v>0</v>
      </c>
      <c r="BI174" s="207">
        <f t="shared" si="48"/>
        <v>0</v>
      </c>
      <c r="BJ174" s="19" t="s">
        <v>80</v>
      </c>
      <c r="BK174" s="207">
        <f t="shared" si="49"/>
        <v>0</v>
      </c>
      <c r="BL174" s="19" t="s">
        <v>441</v>
      </c>
      <c r="BM174" s="206" t="s">
        <v>1404</v>
      </c>
    </row>
    <row r="175" spans="1:65" s="2" customFormat="1" ht="16.5" customHeight="1" x14ac:dyDescent="0.2">
      <c r="A175" s="36"/>
      <c r="B175" s="37"/>
      <c r="C175" s="195" t="s">
        <v>977</v>
      </c>
      <c r="D175" s="195" t="s">
        <v>269</v>
      </c>
      <c r="E175" s="196" t="s">
        <v>2995</v>
      </c>
      <c r="F175" s="197" t="s">
        <v>2996</v>
      </c>
      <c r="G175" s="198" t="s">
        <v>545</v>
      </c>
      <c r="H175" s="199">
        <v>12</v>
      </c>
      <c r="I175" s="200"/>
      <c r="J175" s="201">
        <f t="shared" si="40"/>
        <v>0</v>
      </c>
      <c r="K175" s="197" t="s">
        <v>21</v>
      </c>
      <c r="L175" s="41"/>
      <c r="M175" s="202" t="s">
        <v>21</v>
      </c>
      <c r="N175" s="203" t="s">
        <v>44</v>
      </c>
      <c r="O175" s="66"/>
      <c r="P175" s="204">
        <f t="shared" si="41"/>
        <v>0</v>
      </c>
      <c r="Q175" s="204">
        <v>0</v>
      </c>
      <c r="R175" s="204">
        <f t="shared" si="42"/>
        <v>0</v>
      </c>
      <c r="S175" s="204">
        <v>0</v>
      </c>
      <c r="T175" s="205">
        <f t="shared" si="43"/>
        <v>0</v>
      </c>
      <c r="U175" s="36"/>
      <c r="V175" s="36"/>
      <c r="W175" s="36"/>
      <c r="X175" s="36"/>
      <c r="Y175" s="36"/>
      <c r="Z175" s="36"/>
      <c r="AA175" s="36"/>
      <c r="AB175" s="36"/>
      <c r="AC175" s="36"/>
      <c r="AD175" s="36"/>
      <c r="AE175" s="36"/>
      <c r="AR175" s="206" t="s">
        <v>441</v>
      </c>
      <c r="AT175" s="206" t="s">
        <v>269</v>
      </c>
      <c r="AU175" s="206" t="s">
        <v>80</v>
      </c>
      <c r="AY175" s="19" t="s">
        <v>267</v>
      </c>
      <c r="BE175" s="207">
        <f t="shared" si="44"/>
        <v>0</v>
      </c>
      <c r="BF175" s="207">
        <f t="shared" si="45"/>
        <v>0</v>
      </c>
      <c r="BG175" s="207">
        <f t="shared" si="46"/>
        <v>0</v>
      </c>
      <c r="BH175" s="207">
        <f t="shared" si="47"/>
        <v>0</v>
      </c>
      <c r="BI175" s="207">
        <f t="shared" si="48"/>
        <v>0</v>
      </c>
      <c r="BJ175" s="19" t="s">
        <v>80</v>
      </c>
      <c r="BK175" s="207">
        <f t="shared" si="49"/>
        <v>0</v>
      </c>
      <c r="BL175" s="19" t="s">
        <v>441</v>
      </c>
      <c r="BM175" s="206" t="s">
        <v>1416</v>
      </c>
    </row>
    <row r="176" spans="1:65" s="2" customFormat="1" ht="16.5" customHeight="1" x14ac:dyDescent="0.2">
      <c r="A176" s="36"/>
      <c r="B176" s="37"/>
      <c r="C176" s="195" t="s">
        <v>981</v>
      </c>
      <c r="D176" s="195" t="s">
        <v>269</v>
      </c>
      <c r="E176" s="196" t="s">
        <v>2997</v>
      </c>
      <c r="F176" s="197" t="s">
        <v>2998</v>
      </c>
      <c r="G176" s="198" t="s">
        <v>2484</v>
      </c>
      <c r="H176" s="199">
        <v>92</v>
      </c>
      <c r="I176" s="200"/>
      <c r="J176" s="201">
        <f t="shared" si="40"/>
        <v>0</v>
      </c>
      <c r="K176" s="197" t="s">
        <v>21</v>
      </c>
      <c r="L176" s="41"/>
      <c r="M176" s="202" t="s">
        <v>21</v>
      </c>
      <c r="N176" s="203" t="s">
        <v>44</v>
      </c>
      <c r="O176" s="66"/>
      <c r="P176" s="204">
        <f t="shared" si="41"/>
        <v>0</v>
      </c>
      <c r="Q176" s="204">
        <v>0</v>
      </c>
      <c r="R176" s="204">
        <f t="shared" si="42"/>
        <v>0</v>
      </c>
      <c r="S176" s="204">
        <v>0</v>
      </c>
      <c r="T176" s="205">
        <f t="shared" si="43"/>
        <v>0</v>
      </c>
      <c r="U176" s="36"/>
      <c r="V176" s="36"/>
      <c r="W176" s="36"/>
      <c r="X176" s="36"/>
      <c r="Y176" s="36"/>
      <c r="Z176" s="36"/>
      <c r="AA176" s="36"/>
      <c r="AB176" s="36"/>
      <c r="AC176" s="36"/>
      <c r="AD176" s="36"/>
      <c r="AE176" s="36"/>
      <c r="AR176" s="206" t="s">
        <v>441</v>
      </c>
      <c r="AT176" s="206" t="s">
        <v>269</v>
      </c>
      <c r="AU176" s="206" t="s">
        <v>80</v>
      </c>
      <c r="AY176" s="19" t="s">
        <v>267</v>
      </c>
      <c r="BE176" s="207">
        <f t="shared" si="44"/>
        <v>0</v>
      </c>
      <c r="BF176" s="207">
        <f t="shared" si="45"/>
        <v>0</v>
      </c>
      <c r="BG176" s="207">
        <f t="shared" si="46"/>
        <v>0</v>
      </c>
      <c r="BH176" s="207">
        <f t="shared" si="47"/>
        <v>0</v>
      </c>
      <c r="BI176" s="207">
        <f t="shared" si="48"/>
        <v>0</v>
      </c>
      <c r="BJ176" s="19" t="s">
        <v>80</v>
      </c>
      <c r="BK176" s="207">
        <f t="shared" si="49"/>
        <v>0</v>
      </c>
      <c r="BL176" s="19" t="s">
        <v>441</v>
      </c>
      <c r="BM176" s="206" t="s">
        <v>1428</v>
      </c>
    </row>
    <row r="177" spans="1:65" s="2" customFormat="1" ht="16.5" customHeight="1" x14ac:dyDescent="0.2">
      <c r="A177" s="36"/>
      <c r="B177" s="37"/>
      <c r="C177" s="195" t="s">
        <v>988</v>
      </c>
      <c r="D177" s="195" t="s">
        <v>269</v>
      </c>
      <c r="E177" s="196" t="s">
        <v>2999</v>
      </c>
      <c r="F177" s="197" t="s">
        <v>3000</v>
      </c>
      <c r="G177" s="198" t="s">
        <v>2484</v>
      </c>
      <c r="H177" s="199">
        <v>10</v>
      </c>
      <c r="I177" s="200"/>
      <c r="J177" s="201">
        <f t="shared" si="40"/>
        <v>0</v>
      </c>
      <c r="K177" s="197" t="s">
        <v>21</v>
      </c>
      <c r="L177" s="41"/>
      <c r="M177" s="202" t="s">
        <v>21</v>
      </c>
      <c r="N177" s="203" t="s">
        <v>44</v>
      </c>
      <c r="O177" s="66"/>
      <c r="P177" s="204">
        <f t="shared" si="41"/>
        <v>0</v>
      </c>
      <c r="Q177" s="204">
        <v>0</v>
      </c>
      <c r="R177" s="204">
        <f t="shared" si="42"/>
        <v>0</v>
      </c>
      <c r="S177" s="204">
        <v>0</v>
      </c>
      <c r="T177" s="205">
        <f t="shared" si="43"/>
        <v>0</v>
      </c>
      <c r="U177" s="36"/>
      <c r="V177" s="36"/>
      <c r="W177" s="36"/>
      <c r="X177" s="36"/>
      <c r="Y177" s="36"/>
      <c r="Z177" s="36"/>
      <c r="AA177" s="36"/>
      <c r="AB177" s="36"/>
      <c r="AC177" s="36"/>
      <c r="AD177" s="36"/>
      <c r="AE177" s="36"/>
      <c r="AR177" s="206" t="s">
        <v>441</v>
      </c>
      <c r="AT177" s="206" t="s">
        <v>269</v>
      </c>
      <c r="AU177" s="206" t="s">
        <v>80</v>
      </c>
      <c r="AY177" s="19" t="s">
        <v>267</v>
      </c>
      <c r="BE177" s="207">
        <f t="shared" si="44"/>
        <v>0</v>
      </c>
      <c r="BF177" s="207">
        <f t="shared" si="45"/>
        <v>0</v>
      </c>
      <c r="BG177" s="207">
        <f t="shared" si="46"/>
        <v>0</v>
      </c>
      <c r="BH177" s="207">
        <f t="shared" si="47"/>
        <v>0</v>
      </c>
      <c r="BI177" s="207">
        <f t="shared" si="48"/>
        <v>0</v>
      </c>
      <c r="BJ177" s="19" t="s">
        <v>80</v>
      </c>
      <c r="BK177" s="207">
        <f t="shared" si="49"/>
        <v>0</v>
      </c>
      <c r="BL177" s="19" t="s">
        <v>441</v>
      </c>
      <c r="BM177" s="206" t="s">
        <v>1438</v>
      </c>
    </row>
    <row r="178" spans="1:65" s="2" customFormat="1" ht="21.75" customHeight="1" x14ac:dyDescent="0.2">
      <c r="A178" s="36"/>
      <c r="B178" s="37"/>
      <c r="C178" s="195" t="s">
        <v>995</v>
      </c>
      <c r="D178" s="195" t="s">
        <v>269</v>
      </c>
      <c r="E178" s="196" t="s">
        <v>3001</v>
      </c>
      <c r="F178" s="197" t="s">
        <v>3002</v>
      </c>
      <c r="G178" s="198" t="s">
        <v>545</v>
      </c>
      <c r="H178" s="199">
        <v>3</v>
      </c>
      <c r="I178" s="200"/>
      <c r="J178" s="201">
        <f t="shared" si="40"/>
        <v>0</v>
      </c>
      <c r="K178" s="197" t="s">
        <v>21</v>
      </c>
      <c r="L178" s="41"/>
      <c r="M178" s="202" t="s">
        <v>21</v>
      </c>
      <c r="N178" s="203" t="s">
        <v>44</v>
      </c>
      <c r="O178" s="66"/>
      <c r="P178" s="204">
        <f t="shared" si="41"/>
        <v>0</v>
      </c>
      <c r="Q178" s="204">
        <v>1.0399999999999999E-3</v>
      </c>
      <c r="R178" s="204">
        <f t="shared" si="42"/>
        <v>3.1199999999999995E-3</v>
      </c>
      <c r="S178" s="204">
        <v>0</v>
      </c>
      <c r="T178" s="205">
        <f t="shared" si="43"/>
        <v>0</v>
      </c>
      <c r="U178" s="36"/>
      <c r="V178" s="36"/>
      <c r="W178" s="36"/>
      <c r="X178" s="36"/>
      <c r="Y178" s="36"/>
      <c r="Z178" s="36"/>
      <c r="AA178" s="36"/>
      <c r="AB178" s="36"/>
      <c r="AC178" s="36"/>
      <c r="AD178" s="36"/>
      <c r="AE178" s="36"/>
      <c r="AR178" s="206" t="s">
        <v>441</v>
      </c>
      <c r="AT178" s="206" t="s">
        <v>269</v>
      </c>
      <c r="AU178" s="206" t="s">
        <v>80</v>
      </c>
      <c r="AY178" s="19" t="s">
        <v>267</v>
      </c>
      <c r="BE178" s="207">
        <f t="shared" si="44"/>
        <v>0</v>
      </c>
      <c r="BF178" s="207">
        <f t="shared" si="45"/>
        <v>0</v>
      </c>
      <c r="BG178" s="207">
        <f t="shared" si="46"/>
        <v>0</v>
      </c>
      <c r="BH178" s="207">
        <f t="shared" si="47"/>
        <v>0</v>
      </c>
      <c r="BI178" s="207">
        <f t="shared" si="48"/>
        <v>0</v>
      </c>
      <c r="BJ178" s="19" t="s">
        <v>80</v>
      </c>
      <c r="BK178" s="207">
        <f t="shared" si="49"/>
        <v>0</v>
      </c>
      <c r="BL178" s="19" t="s">
        <v>441</v>
      </c>
      <c r="BM178" s="206" t="s">
        <v>1452</v>
      </c>
    </row>
    <row r="179" spans="1:65" s="12" customFormat="1" ht="22.9" customHeight="1" x14ac:dyDescent="0.2">
      <c r="B179" s="179"/>
      <c r="C179" s="180"/>
      <c r="D179" s="181" t="s">
        <v>72</v>
      </c>
      <c r="E179" s="193" t="s">
        <v>3003</v>
      </c>
      <c r="F179" s="193" t="s">
        <v>3004</v>
      </c>
      <c r="G179" s="180"/>
      <c r="H179" s="180"/>
      <c r="I179" s="183"/>
      <c r="J179" s="194">
        <f>BK179</f>
        <v>0</v>
      </c>
      <c r="K179" s="180"/>
      <c r="L179" s="185"/>
      <c r="M179" s="186"/>
      <c r="N179" s="187"/>
      <c r="O179" s="187"/>
      <c r="P179" s="188">
        <f>SUM(P180:P195)</f>
        <v>0</v>
      </c>
      <c r="Q179" s="187"/>
      <c r="R179" s="188">
        <f>SUM(R180:R195)</f>
        <v>1.9159999999999996E-2</v>
      </c>
      <c r="S179" s="187"/>
      <c r="T179" s="189">
        <f>SUM(T180:T195)</f>
        <v>0</v>
      </c>
      <c r="AR179" s="190" t="s">
        <v>80</v>
      </c>
      <c r="AT179" s="191" t="s">
        <v>72</v>
      </c>
      <c r="AU179" s="191" t="s">
        <v>80</v>
      </c>
      <c r="AY179" s="190" t="s">
        <v>267</v>
      </c>
      <c r="BK179" s="192">
        <f>SUM(BK180:BK195)</f>
        <v>0</v>
      </c>
    </row>
    <row r="180" spans="1:65" s="2" customFormat="1" ht="16.5" customHeight="1" x14ac:dyDescent="0.2">
      <c r="A180" s="36"/>
      <c r="B180" s="37"/>
      <c r="C180" s="195" t="s">
        <v>1003</v>
      </c>
      <c r="D180" s="195" t="s">
        <v>269</v>
      </c>
      <c r="E180" s="196" t="s">
        <v>3005</v>
      </c>
      <c r="F180" s="197" t="s">
        <v>3006</v>
      </c>
      <c r="G180" s="198" t="s">
        <v>545</v>
      </c>
      <c r="H180" s="199">
        <v>2</v>
      </c>
      <c r="I180" s="200"/>
      <c r="J180" s="201">
        <f>ROUND(I180*H180,2)</f>
        <v>0</v>
      </c>
      <c r="K180" s="197" t="s">
        <v>21</v>
      </c>
      <c r="L180" s="41"/>
      <c r="M180" s="202" t="s">
        <v>21</v>
      </c>
      <c r="N180" s="203" t="s">
        <v>44</v>
      </c>
      <c r="O180" s="66"/>
      <c r="P180" s="204">
        <f>O180*H180</f>
        <v>0</v>
      </c>
      <c r="Q180" s="204">
        <v>0</v>
      </c>
      <c r="R180" s="204">
        <f>Q180*H180</f>
        <v>0</v>
      </c>
      <c r="S180" s="204">
        <v>0</v>
      </c>
      <c r="T180" s="205">
        <f>S180*H180</f>
        <v>0</v>
      </c>
      <c r="U180" s="36"/>
      <c r="V180" s="36"/>
      <c r="W180" s="36"/>
      <c r="X180" s="36"/>
      <c r="Y180" s="36"/>
      <c r="Z180" s="36"/>
      <c r="AA180" s="36"/>
      <c r="AB180" s="36"/>
      <c r="AC180" s="36"/>
      <c r="AD180" s="36"/>
      <c r="AE180" s="36"/>
      <c r="AR180" s="206" t="s">
        <v>274</v>
      </c>
      <c r="AT180" s="206" t="s">
        <v>269</v>
      </c>
      <c r="AU180" s="206" t="s">
        <v>82</v>
      </c>
      <c r="AY180" s="19" t="s">
        <v>267</v>
      </c>
      <c r="BE180" s="207">
        <f>IF(N180="základní",J180,0)</f>
        <v>0</v>
      </c>
      <c r="BF180" s="207">
        <f>IF(N180="snížená",J180,0)</f>
        <v>0</v>
      </c>
      <c r="BG180" s="207">
        <f>IF(N180="zákl. přenesená",J180,0)</f>
        <v>0</v>
      </c>
      <c r="BH180" s="207">
        <f>IF(N180="sníž. přenesená",J180,0)</f>
        <v>0</v>
      </c>
      <c r="BI180" s="207">
        <f>IF(N180="nulová",J180,0)</f>
        <v>0</v>
      </c>
      <c r="BJ180" s="19" t="s">
        <v>80</v>
      </c>
      <c r="BK180" s="207">
        <f>ROUND(I180*H180,2)</f>
        <v>0</v>
      </c>
      <c r="BL180" s="19" t="s">
        <v>274</v>
      </c>
      <c r="BM180" s="206" t="s">
        <v>1463</v>
      </c>
    </row>
    <row r="181" spans="1:65" s="2" customFormat="1" ht="21.75" customHeight="1" x14ac:dyDescent="0.2">
      <c r="A181" s="36"/>
      <c r="B181" s="37"/>
      <c r="C181" s="195" t="s">
        <v>1008</v>
      </c>
      <c r="D181" s="195" t="s">
        <v>269</v>
      </c>
      <c r="E181" s="196" t="s">
        <v>3007</v>
      </c>
      <c r="F181" s="197" t="s">
        <v>3008</v>
      </c>
      <c r="G181" s="198" t="s">
        <v>545</v>
      </c>
      <c r="H181" s="199">
        <v>1</v>
      </c>
      <c r="I181" s="200"/>
      <c r="J181" s="201">
        <f>ROUND(I181*H181,2)</f>
        <v>0</v>
      </c>
      <c r="K181" s="197" t="s">
        <v>21</v>
      </c>
      <c r="L181" s="41"/>
      <c r="M181" s="202" t="s">
        <v>21</v>
      </c>
      <c r="N181" s="203" t="s">
        <v>44</v>
      </c>
      <c r="O181" s="66"/>
      <c r="P181" s="204">
        <f>O181*H181</f>
        <v>0</v>
      </c>
      <c r="Q181" s="204">
        <v>1.04E-2</v>
      </c>
      <c r="R181" s="204">
        <f>Q181*H181</f>
        <v>1.04E-2</v>
      </c>
      <c r="S181" s="204">
        <v>0</v>
      </c>
      <c r="T181" s="205">
        <f>S181*H181</f>
        <v>0</v>
      </c>
      <c r="U181" s="36"/>
      <c r="V181" s="36"/>
      <c r="W181" s="36"/>
      <c r="X181" s="36"/>
      <c r="Y181" s="36"/>
      <c r="Z181" s="36"/>
      <c r="AA181" s="36"/>
      <c r="AB181" s="36"/>
      <c r="AC181" s="36"/>
      <c r="AD181" s="36"/>
      <c r="AE181" s="36"/>
      <c r="AR181" s="206" t="s">
        <v>274</v>
      </c>
      <c r="AT181" s="206" t="s">
        <v>269</v>
      </c>
      <c r="AU181" s="206" t="s">
        <v>82</v>
      </c>
      <c r="AY181" s="19" t="s">
        <v>267</v>
      </c>
      <c r="BE181" s="207">
        <f>IF(N181="základní",J181,0)</f>
        <v>0</v>
      </c>
      <c r="BF181" s="207">
        <f>IF(N181="snížená",J181,0)</f>
        <v>0</v>
      </c>
      <c r="BG181" s="207">
        <f>IF(N181="zákl. přenesená",J181,0)</f>
        <v>0</v>
      </c>
      <c r="BH181" s="207">
        <f>IF(N181="sníž. přenesená",J181,0)</f>
        <v>0</v>
      </c>
      <c r="BI181" s="207">
        <f>IF(N181="nulová",J181,0)</f>
        <v>0</v>
      </c>
      <c r="BJ181" s="19" t="s">
        <v>80</v>
      </c>
      <c r="BK181" s="207">
        <f>ROUND(I181*H181,2)</f>
        <v>0</v>
      </c>
      <c r="BL181" s="19" t="s">
        <v>274</v>
      </c>
      <c r="BM181" s="206" t="s">
        <v>1474</v>
      </c>
    </row>
    <row r="182" spans="1:65" s="2" customFormat="1" ht="29.25" x14ac:dyDescent="0.2">
      <c r="A182" s="36"/>
      <c r="B182" s="37"/>
      <c r="C182" s="38"/>
      <c r="D182" s="208" t="s">
        <v>276</v>
      </c>
      <c r="E182" s="38"/>
      <c r="F182" s="209" t="s">
        <v>3009</v>
      </c>
      <c r="G182" s="38"/>
      <c r="H182" s="38"/>
      <c r="I182" s="118"/>
      <c r="J182" s="38"/>
      <c r="K182" s="38"/>
      <c r="L182" s="41"/>
      <c r="M182" s="210"/>
      <c r="N182" s="211"/>
      <c r="O182" s="66"/>
      <c r="P182" s="66"/>
      <c r="Q182" s="66"/>
      <c r="R182" s="66"/>
      <c r="S182" s="66"/>
      <c r="T182" s="67"/>
      <c r="U182" s="36"/>
      <c r="V182" s="36"/>
      <c r="W182" s="36"/>
      <c r="X182" s="36"/>
      <c r="Y182" s="36"/>
      <c r="Z182" s="36"/>
      <c r="AA182" s="36"/>
      <c r="AB182" s="36"/>
      <c r="AC182" s="36"/>
      <c r="AD182" s="36"/>
      <c r="AE182" s="36"/>
      <c r="AT182" s="19" t="s">
        <v>276</v>
      </c>
      <c r="AU182" s="19" t="s">
        <v>82</v>
      </c>
    </row>
    <row r="183" spans="1:65" s="2" customFormat="1" ht="16.5" customHeight="1" x14ac:dyDescent="0.2">
      <c r="A183" s="36"/>
      <c r="B183" s="37"/>
      <c r="C183" s="195" t="s">
        <v>1012</v>
      </c>
      <c r="D183" s="195" t="s">
        <v>269</v>
      </c>
      <c r="E183" s="196" t="s">
        <v>3010</v>
      </c>
      <c r="F183" s="197" t="s">
        <v>3011</v>
      </c>
      <c r="G183" s="198" t="s">
        <v>2484</v>
      </c>
      <c r="H183" s="199">
        <v>1</v>
      </c>
      <c r="I183" s="200"/>
      <c r="J183" s="201">
        <f t="shared" ref="J183:J189" si="50">ROUND(I183*H183,2)</f>
        <v>0</v>
      </c>
      <c r="K183" s="197" t="s">
        <v>21</v>
      </c>
      <c r="L183" s="41"/>
      <c r="M183" s="202" t="s">
        <v>21</v>
      </c>
      <c r="N183" s="203" t="s">
        <v>44</v>
      </c>
      <c r="O183" s="66"/>
      <c r="P183" s="204">
        <f t="shared" ref="P183:P189" si="51">O183*H183</f>
        <v>0</v>
      </c>
      <c r="Q183" s="204">
        <v>1.0300000000000001E-3</v>
      </c>
      <c r="R183" s="204">
        <f t="shared" ref="R183:R189" si="52">Q183*H183</f>
        <v>1.0300000000000001E-3</v>
      </c>
      <c r="S183" s="204">
        <v>0</v>
      </c>
      <c r="T183" s="205">
        <f t="shared" ref="T183:T189" si="53">S183*H183</f>
        <v>0</v>
      </c>
      <c r="U183" s="36"/>
      <c r="V183" s="36"/>
      <c r="W183" s="36"/>
      <c r="X183" s="36"/>
      <c r="Y183" s="36"/>
      <c r="Z183" s="36"/>
      <c r="AA183" s="36"/>
      <c r="AB183" s="36"/>
      <c r="AC183" s="36"/>
      <c r="AD183" s="36"/>
      <c r="AE183" s="36"/>
      <c r="AR183" s="206" t="s">
        <v>274</v>
      </c>
      <c r="AT183" s="206" t="s">
        <v>269</v>
      </c>
      <c r="AU183" s="206" t="s">
        <v>82</v>
      </c>
      <c r="AY183" s="19" t="s">
        <v>267</v>
      </c>
      <c r="BE183" s="207">
        <f t="shared" ref="BE183:BE189" si="54">IF(N183="základní",J183,0)</f>
        <v>0</v>
      </c>
      <c r="BF183" s="207">
        <f t="shared" ref="BF183:BF189" si="55">IF(N183="snížená",J183,0)</f>
        <v>0</v>
      </c>
      <c r="BG183" s="207">
        <f t="shared" ref="BG183:BG189" si="56">IF(N183="zákl. přenesená",J183,0)</f>
        <v>0</v>
      </c>
      <c r="BH183" s="207">
        <f t="shared" ref="BH183:BH189" si="57">IF(N183="sníž. přenesená",J183,0)</f>
        <v>0</v>
      </c>
      <c r="BI183" s="207">
        <f t="shared" ref="BI183:BI189" si="58">IF(N183="nulová",J183,0)</f>
        <v>0</v>
      </c>
      <c r="BJ183" s="19" t="s">
        <v>80</v>
      </c>
      <c r="BK183" s="207">
        <f t="shared" ref="BK183:BK189" si="59">ROUND(I183*H183,2)</f>
        <v>0</v>
      </c>
      <c r="BL183" s="19" t="s">
        <v>274</v>
      </c>
      <c r="BM183" s="206" t="s">
        <v>1488</v>
      </c>
    </row>
    <row r="184" spans="1:65" s="2" customFormat="1" ht="16.5" customHeight="1" x14ac:dyDescent="0.2">
      <c r="A184" s="36"/>
      <c r="B184" s="37"/>
      <c r="C184" s="195" t="s">
        <v>1017</v>
      </c>
      <c r="D184" s="195" t="s">
        <v>269</v>
      </c>
      <c r="E184" s="196" t="s">
        <v>3012</v>
      </c>
      <c r="F184" s="197" t="s">
        <v>3013</v>
      </c>
      <c r="G184" s="198" t="s">
        <v>545</v>
      </c>
      <c r="H184" s="199">
        <v>4</v>
      </c>
      <c r="I184" s="200"/>
      <c r="J184" s="201">
        <f t="shared" si="50"/>
        <v>0</v>
      </c>
      <c r="K184" s="197" t="s">
        <v>21</v>
      </c>
      <c r="L184" s="41"/>
      <c r="M184" s="202" t="s">
        <v>21</v>
      </c>
      <c r="N184" s="203" t="s">
        <v>44</v>
      </c>
      <c r="O184" s="66"/>
      <c r="P184" s="204">
        <f t="shared" si="51"/>
        <v>0</v>
      </c>
      <c r="Q184" s="204">
        <v>2.7E-4</v>
      </c>
      <c r="R184" s="204">
        <f t="shared" si="52"/>
        <v>1.08E-3</v>
      </c>
      <c r="S184" s="204">
        <v>0</v>
      </c>
      <c r="T184" s="205">
        <f t="shared" si="53"/>
        <v>0</v>
      </c>
      <c r="U184" s="36"/>
      <c r="V184" s="36"/>
      <c r="W184" s="36"/>
      <c r="X184" s="36"/>
      <c r="Y184" s="36"/>
      <c r="Z184" s="36"/>
      <c r="AA184" s="36"/>
      <c r="AB184" s="36"/>
      <c r="AC184" s="36"/>
      <c r="AD184" s="36"/>
      <c r="AE184" s="36"/>
      <c r="AR184" s="206" t="s">
        <v>274</v>
      </c>
      <c r="AT184" s="206" t="s">
        <v>269</v>
      </c>
      <c r="AU184" s="206" t="s">
        <v>82</v>
      </c>
      <c r="AY184" s="19" t="s">
        <v>267</v>
      </c>
      <c r="BE184" s="207">
        <f t="shared" si="54"/>
        <v>0</v>
      </c>
      <c r="BF184" s="207">
        <f t="shared" si="55"/>
        <v>0</v>
      </c>
      <c r="BG184" s="207">
        <f t="shared" si="56"/>
        <v>0</v>
      </c>
      <c r="BH184" s="207">
        <f t="shared" si="57"/>
        <v>0</v>
      </c>
      <c r="BI184" s="207">
        <f t="shared" si="58"/>
        <v>0</v>
      </c>
      <c r="BJ184" s="19" t="s">
        <v>80</v>
      </c>
      <c r="BK184" s="207">
        <f t="shared" si="59"/>
        <v>0</v>
      </c>
      <c r="BL184" s="19" t="s">
        <v>274</v>
      </c>
      <c r="BM184" s="206" t="s">
        <v>1498</v>
      </c>
    </row>
    <row r="185" spans="1:65" s="2" customFormat="1" ht="21.75" customHeight="1" x14ac:dyDescent="0.2">
      <c r="A185" s="36"/>
      <c r="B185" s="37"/>
      <c r="C185" s="195" t="s">
        <v>1024</v>
      </c>
      <c r="D185" s="195" t="s">
        <v>269</v>
      </c>
      <c r="E185" s="196" t="s">
        <v>3014</v>
      </c>
      <c r="F185" s="197" t="s">
        <v>3015</v>
      </c>
      <c r="G185" s="198" t="s">
        <v>545</v>
      </c>
      <c r="H185" s="199">
        <v>1</v>
      </c>
      <c r="I185" s="200"/>
      <c r="J185" s="201">
        <f t="shared" si="50"/>
        <v>0</v>
      </c>
      <c r="K185" s="197" t="s">
        <v>21</v>
      </c>
      <c r="L185" s="41"/>
      <c r="M185" s="202" t="s">
        <v>21</v>
      </c>
      <c r="N185" s="203" t="s">
        <v>44</v>
      </c>
      <c r="O185" s="66"/>
      <c r="P185" s="204">
        <f t="shared" si="51"/>
        <v>0</v>
      </c>
      <c r="Q185" s="204">
        <v>0</v>
      </c>
      <c r="R185" s="204">
        <f t="shared" si="52"/>
        <v>0</v>
      </c>
      <c r="S185" s="204">
        <v>0</v>
      </c>
      <c r="T185" s="205">
        <f t="shared" si="53"/>
        <v>0</v>
      </c>
      <c r="U185" s="36"/>
      <c r="V185" s="36"/>
      <c r="W185" s="36"/>
      <c r="X185" s="36"/>
      <c r="Y185" s="36"/>
      <c r="Z185" s="36"/>
      <c r="AA185" s="36"/>
      <c r="AB185" s="36"/>
      <c r="AC185" s="36"/>
      <c r="AD185" s="36"/>
      <c r="AE185" s="36"/>
      <c r="AR185" s="206" t="s">
        <v>274</v>
      </c>
      <c r="AT185" s="206" t="s">
        <v>269</v>
      </c>
      <c r="AU185" s="206" t="s">
        <v>82</v>
      </c>
      <c r="AY185" s="19" t="s">
        <v>267</v>
      </c>
      <c r="BE185" s="207">
        <f t="shared" si="54"/>
        <v>0</v>
      </c>
      <c r="BF185" s="207">
        <f t="shared" si="55"/>
        <v>0</v>
      </c>
      <c r="BG185" s="207">
        <f t="shared" si="56"/>
        <v>0</v>
      </c>
      <c r="BH185" s="207">
        <f t="shared" si="57"/>
        <v>0</v>
      </c>
      <c r="BI185" s="207">
        <f t="shared" si="58"/>
        <v>0</v>
      </c>
      <c r="BJ185" s="19" t="s">
        <v>80</v>
      </c>
      <c r="BK185" s="207">
        <f t="shared" si="59"/>
        <v>0</v>
      </c>
      <c r="BL185" s="19" t="s">
        <v>274</v>
      </c>
      <c r="BM185" s="206" t="s">
        <v>1507</v>
      </c>
    </row>
    <row r="186" spans="1:65" s="2" customFormat="1" ht="21.75" customHeight="1" x14ac:dyDescent="0.2">
      <c r="A186" s="36"/>
      <c r="B186" s="37"/>
      <c r="C186" s="195" t="s">
        <v>1029</v>
      </c>
      <c r="D186" s="195" t="s">
        <v>269</v>
      </c>
      <c r="E186" s="196" t="s">
        <v>3016</v>
      </c>
      <c r="F186" s="197" t="s">
        <v>3017</v>
      </c>
      <c r="G186" s="198" t="s">
        <v>545</v>
      </c>
      <c r="H186" s="199">
        <v>1</v>
      </c>
      <c r="I186" s="200"/>
      <c r="J186" s="201">
        <f t="shared" si="50"/>
        <v>0</v>
      </c>
      <c r="K186" s="197" t="s">
        <v>21</v>
      </c>
      <c r="L186" s="41"/>
      <c r="M186" s="202" t="s">
        <v>21</v>
      </c>
      <c r="N186" s="203" t="s">
        <v>44</v>
      </c>
      <c r="O186" s="66"/>
      <c r="P186" s="204">
        <f t="shared" si="51"/>
        <v>0</v>
      </c>
      <c r="Q186" s="204">
        <v>6.9999999999999999E-4</v>
      </c>
      <c r="R186" s="204">
        <f t="shared" si="52"/>
        <v>6.9999999999999999E-4</v>
      </c>
      <c r="S186" s="204">
        <v>0</v>
      </c>
      <c r="T186" s="205">
        <f t="shared" si="53"/>
        <v>0</v>
      </c>
      <c r="U186" s="36"/>
      <c r="V186" s="36"/>
      <c r="W186" s="36"/>
      <c r="X186" s="36"/>
      <c r="Y186" s="36"/>
      <c r="Z186" s="36"/>
      <c r="AA186" s="36"/>
      <c r="AB186" s="36"/>
      <c r="AC186" s="36"/>
      <c r="AD186" s="36"/>
      <c r="AE186" s="36"/>
      <c r="AR186" s="206" t="s">
        <v>274</v>
      </c>
      <c r="AT186" s="206" t="s">
        <v>269</v>
      </c>
      <c r="AU186" s="206" t="s">
        <v>82</v>
      </c>
      <c r="AY186" s="19" t="s">
        <v>267</v>
      </c>
      <c r="BE186" s="207">
        <f t="shared" si="54"/>
        <v>0</v>
      </c>
      <c r="BF186" s="207">
        <f t="shared" si="55"/>
        <v>0</v>
      </c>
      <c r="BG186" s="207">
        <f t="shared" si="56"/>
        <v>0</v>
      </c>
      <c r="BH186" s="207">
        <f t="shared" si="57"/>
        <v>0</v>
      </c>
      <c r="BI186" s="207">
        <f t="shared" si="58"/>
        <v>0</v>
      </c>
      <c r="BJ186" s="19" t="s">
        <v>80</v>
      </c>
      <c r="BK186" s="207">
        <f t="shared" si="59"/>
        <v>0</v>
      </c>
      <c r="BL186" s="19" t="s">
        <v>274</v>
      </c>
      <c r="BM186" s="206" t="s">
        <v>1521</v>
      </c>
    </row>
    <row r="187" spans="1:65" s="2" customFormat="1" ht="16.5" customHeight="1" x14ac:dyDescent="0.2">
      <c r="A187" s="36"/>
      <c r="B187" s="37"/>
      <c r="C187" s="195" t="s">
        <v>1034</v>
      </c>
      <c r="D187" s="195" t="s">
        <v>269</v>
      </c>
      <c r="E187" s="196" t="s">
        <v>3018</v>
      </c>
      <c r="F187" s="197" t="s">
        <v>3019</v>
      </c>
      <c r="G187" s="198" t="s">
        <v>545</v>
      </c>
      <c r="H187" s="199">
        <v>1</v>
      </c>
      <c r="I187" s="200"/>
      <c r="J187" s="201">
        <f t="shared" si="50"/>
        <v>0</v>
      </c>
      <c r="K187" s="197" t="s">
        <v>21</v>
      </c>
      <c r="L187" s="41"/>
      <c r="M187" s="202" t="s">
        <v>21</v>
      </c>
      <c r="N187" s="203" t="s">
        <v>44</v>
      </c>
      <c r="O187" s="66"/>
      <c r="P187" s="204">
        <f t="shared" si="51"/>
        <v>0</v>
      </c>
      <c r="Q187" s="204">
        <v>2.7E-4</v>
      </c>
      <c r="R187" s="204">
        <f t="shared" si="52"/>
        <v>2.7E-4</v>
      </c>
      <c r="S187" s="204">
        <v>0</v>
      </c>
      <c r="T187" s="205">
        <f t="shared" si="53"/>
        <v>0</v>
      </c>
      <c r="U187" s="36"/>
      <c r="V187" s="36"/>
      <c r="W187" s="36"/>
      <c r="X187" s="36"/>
      <c r="Y187" s="36"/>
      <c r="Z187" s="36"/>
      <c r="AA187" s="36"/>
      <c r="AB187" s="36"/>
      <c r="AC187" s="36"/>
      <c r="AD187" s="36"/>
      <c r="AE187" s="36"/>
      <c r="AR187" s="206" t="s">
        <v>274</v>
      </c>
      <c r="AT187" s="206" t="s">
        <v>269</v>
      </c>
      <c r="AU187" s="206" t="s">
        <v>82</v>
      </c>
      <c r="AY187" s="19" t="s">
        <v>267</v>
      </c>
      <c r="BE187" s="207">
        <f t="shared" si="54"/>
        <v>0</v>
      </c>
      <c r="BF187" s="207">
        <f t="shared" si="55"/>
        <v>0</v>
      </c>
      <c r="BG187" s="207">
        <f t="shared" si="56"/>
        <v>0</v>
      </c>
      <c r="BH187" s="207">
        <f t="shared" si="57"/>
        <v>0</v>
      </c>
      <c r="BI187" s="207">
        <f t="shared" si="58"/>
        <v>0</v>
      </c>
      <c r="BJ187" s="19" t="s">
        <v>80</v>
      </c>
      <c r="BK187" s="207">
        <f t="shared" si="59"/>
        <v>0</v>
      </c>
      <c r="BL187" s="19" t="s">
        <v>274</v>
      </c>
      <c r="BM187" s="206" t="s">
        <v>1539</v>
      </c>
    </row>
    <row r="188" spans="1:65" s="2" customFormat="1" ht="16.5" customHeight="1" x14ac:dyDescent="0.2">
      <c r="A188" s="36"/>
      <c r="B188" s="37"/>
      <c r="C188" s="195" t="s">
        <v>1039</v>
      </c>
      <c r="D188" s="195" t="s">
        <v>269</v>
      </c>
      <c r="E188" s="196" t="s">
        <v>3020</v>
      </c>
      <c r="F188" s="197" t="s">
        <v>2974</v>
      </c>
      <c r="G188" s="198" t="s">
        <v>545</v>
      </c>
      <c r="H188" s="199">
        <v>2</v>
      </c>
      <c r="I188" s="200"/>
      <c r="J188" s="201">
        <f t="shared" si="50"/>
        <v>0</v>
      </c>
      <c r="K188" s="197" t="s">
        <v>21</v>
      </c>
      <c r="L188" s="41"/>
      <c r="M188" s="202" t="s">
        <v>21</v>
      </c>
      <c r="N188" s="203" t="s">
        <v>44</v>
      </c>
      <c r="O188" s="66"/>
      <c r="P188" s="204">
        <f t="shared" si="51"/>
        <v>0</v>
      </c>
      <c r="Q188" s="204">
        <v>2.7E-4</v>
      </c>
      <c r="R188" s="204">
        <f t="shared" si="52"/>
        <v>5.4000000000000001E-4</v>
      </c>
      <c r="S188" s="204">
        <v>0</v>
      </c>
      <c r="T188" s="205">
        <f t="shared" si="53"/>
        <v>0</v>
      </c>
      <c r="U188" s="36"/>
      <c r="V188" s="36"/>
      <c r="W188" s="36"/>
      <c r="X188" s="36"/>
      <c r="Y188" s="36"/>
      <c r="Z188" s="36"/>
      <c r="AA188" s="36"/>
      <c r="AB188" s="36"/>
      <c r="AC188" s="36"/>
      <c r="AD188" s="36"/>
      <c r="AE188" s="36"/>
      <c r="AR188" s="206" t="s">
        <v>274</v>
      </c>
      <c r="AT188" s="206" t="s">
        <v>269</v>
      </c>
      <c r="AU188" s="206" t="s">
        <v>82</v>
      </c>
      <c r="AY188" s="19" t="s">
        <v>267</v>
      </c>
      <c r="BE188" s="207">
        <f t="shared" si="54"/>
        <v>0</v>
      </c>
      <c r="BF188" s="207">
        <f t="shared" si="55"/>
        <v>0</v>
      </c>
      <c r="BG188" s="207">
        <f t="shared" si="56"/>
        <v>0</v>
      </c>
      <c r="BH188" s="207">
        <f t="shared" si="57"/>
        <v>0</v>
      </c>
      <c r="BI188" s="207">
        <f t="shared" si="58"/>
        <v>0</v>
      </c>
      <c r="BJ188" s="19" t="s">
        <v>80</v>
      </c>
      <c r="BK188" s="207">
        <f t="shared" si="59"/>
        <v>0</v>
      </c>
      <c r="BL188" s="19" t="s">
        <v>274</v>
      </c>
      <c r="BM188" s="206" t="s">
        <v>1548</v>
      </c>
    </row>
    <row r="189" spans="1:65" s="2" customFormat="1" ht="21.75" customHeight="1" x14ac:dyDescent="0.2">
      <c r="A189" s="36"/>
      <c r="B189" s="37"/>
      <c r="C189" s="195" t="s">
        <v>1044</v>
      </c>
      <c r="D189" s="195" t="s">
        <v>269</v>
      </c>
      <c r="E189" s="196" t="s">
        <v>3021</v>
      </c>
      <c r="F189" s="197" t="s">
        <v>3022</v>
      </c>
      <c r="G189" s="198" t="s">
        <v>2629</v>
      </c>
      <c r="H189" s="199">
        <v>2</v>
      </c>
      <c r="I189" s="200"/>
      <c r="J189" s="201">
        <f t="shared" si="50"/>
        <v>0</v>
      </c>
      <c r="K189" s="197" t="s">
        <v>21</v>
      </c>
      <c r="L189" s="41"/>
      <c r="M189" s="202" t="s">
        <v>21</v>
      </c>
      <c r="N189" s="203" t="s">
        <v>44</v>
      </c>
      <c r="O189" s="66"/>
      <c r="P189" s="204">
        <f t="shared" si="51"/>
        <v>0</v>
      </c>
      <c r="Q189" s="204">
        <v>8.0000000000000004E-4</v>
      </c>
      <c r="R189" s="204">
        <f t="shared" si="52"/>
        <v>1.6000000000000001E-3</v>
      </c>
      <c r="S189" s="204">
        <v>0</v>
      </c>
      <c r="T189" s="205">
        <f t="shared" si="53"/>
        <v>0</v>
      </c>
      <c r="U189" s="36"/>
      <c r="V189" s="36"/>
      <c r="W189" s="36"/>
      <c r="X189" s="36"/>
      <c r="Y189" s="36"/>
      <c r="Z189" s="36"/>
      <c r="AA189" s="36"/>
      <c r="AB189" s="36"/>
      <c r="AC189" s="36"/>
      <c r="AD189" s="36"/>
      <c r="AE189" s="36"/>
      <c r="AR189" s="206" t="s">
        <v>274</v>
      </c>
      <c r="AT189" s="206" t="s">
        <v>269</v>
      </c>
      <c r="AU189" s="206" t="s">
        <v>82</v>
      </c>
      <c r="AY189" s="19" t="s">
        <v>267</v>
      </c>
      <c r="BE189" s="207">
        <f t="shared" si="54"/>
        <v>0</v>
      </c>
      <c r="BF189" s="207">
        <f t="shared" si="55"/>
        <v>0</v>
      </c>
      <c r="BG189" s="207">
        <f t="shared" si="56"/>
        <v>0</v>
      </c>
      <c r="BH189" s="207">
        <f t="shared" si="57"/>
        <v>0</v>
      </c>
      <c r="BI189" s="207">
        <f t="shared" si="58"/>
        <v>0</v>
      </c>
      <c r="BJ189" s="19" t="s">
        <v>80</v>
      </c>
      <c r="BK189" s="207">
        <f t="shared" si="59"/>
        <v>0</v>
      </c>
      <c r="BL189" s="19" t="s">
        <v>274</v>
      </c>
      <c r="BM189" s="206" t="s">
        <v>1558</v>
      </c>
    </row>
    <row r="190" spans="1:65" s="2" customFormat="1" ht="19.5" x14ac:dyDescent="0.2">
      <c r="A190" s="36"/>
      <c r="B190" s="37"/>
      <c r="C190" s="38"/>
      <c r="D190" s="208" t="s">
        <v>276</v>
      </c>
      <c r="E190" s="38"/>
      <c r="F190" s="209" t="s">
        <v>3023</v>
      </c>
      <c r="G190" s="38"/>
      <c r="H190" s="38"/>
      <c r="I190" s="118"/>
      <c r="J190" s="38"/>
      <c r="K190" s="38"/>
      <c r="L190" s="41"/>
      <c r="M190" s="210"/>
      <c r="N190" s="211"/>
      <c r="O190" s="66"/>
      <c r="P190" s="66"/>
      <c r="Q190" s="66"/>
      <c r="R190" s="66"/>
      <c r="S190" s="66"/>
      <c r="T190" s="67"/>
      <c r="U190" s="36"/>
      <c r="V190" s="36"/>
      <c r="W190" s="36"/>
      <c r="X190" s="36"/>
      <c r="Y190" s="36"/>
      <c r="Z190" s="36"/>
      <c r="AA190" s="36"/>
      <c r="AB190" s="36"/>
      <c r="AC190" s="36"/>
      <c r="AD190" s="36"/>
      <c r="AE190" s="36"/>
      <c r="AT190" s="19" t="s">
        <v>276</v>
      </c>
      <c r="AU190" s="19" t="s">
        <v>82</v>
      </c>
    </row>
    <row r="191" spans="1:65" s="2" customFormat="1" ht="16.5" customHeight="1" x14ac:dyDescent="0.2">
      <c r="A191" s="36"/>
      <c r="B191" s="37"/>
      <c r="C191" s="195" t="s">
        <v>1057</v>
      </c>
      <c r="D191" s="195" t="s">
        <v>269</v>
      </c>
      <c r="E191" s="196" t="s">
        <v>3024</v>
      </c>
      <c r="F191" s="197" t="s">
        <v>3025</v>
      </c>
      <c r="G191" s="198" t="s">
        <v>545</v>
      </c>
      <c r="H191" s="199">
        <v>2</v>
      </c>
      <c r="I191" s="200"/>
      <c r="J191" s="201">
        <f>ROUND(I191*H191,2)</f>
        <v>0</v>
      </c>
      <c r="K191" s="197" t="s">
        <v>21</v>
      </c>
      <c r="L191" s="41"/>
      <c r="M191" s="202" t="s">
        <v>21</v>
      </c>
      <c r="N191" s="203" t="s">
        <v>44</v>
      </c>
      <c r="O191" s="66"/>
      <c r="P191" s="204">
        <f>O191*H191</f>
        <v>0</v>
      </c>
      <c r="Q191" s="204">
        <v>2.7E-4</v>
      </c>
      <c r="R191" s="204">
        <f>Q191*H191</f>
        <v>5.4000000000000001E-4</v>
      </c>
      <c r="S191" s="204">
        <v>0</v>
      </c>
      <c r="T191" s="205">
        <f>S191*H191</f>
        <v>0</v>
      </c>
      <c r="U191" s="36"/>
      <c r="V191" s="36"/>
      <c r="W191" s="36"/>
      <c r="X191" s="36"/>
      <c r="Y191" s="36"/>
      <c r="Z191" s="36"/>
      <c r="AA191" s="36"/>
      <c r="AB191" s="36"/>
      <c r="AC191" s="36"/>
      <c r="AD191" s="36"/>
      <c r="AE191" s="36"/>
      <c r="AR191" s="206" t="s">
        <v>274</v>
      </c>
      <c r="AT191" s="206" t="s">
        <v>269</v>
      </c>
      <c r="AU191" s="206" t="s">
        <v>82</v>
      </c>
      <c r="AY191" s="19" t="s">
        <v>267</v>
      </c>
      <c r="BE191" s="207">
        <f>IF(N191="základní",J191,0)</f>
        <v>0</v>
      </c>
      <c r="BF191" s="207">
        <f>IF(N191="snížená",J191,0)</f>
        <v>0</v>
      </c>
      <c r="BG191" s="207">
        <f>IF(N191="zákl. přenesená",J191,0)</f>
        <v>0</v>
      </c>
      <c r="BH191" s="207">
        <f>IF(N191="sníž. přenesená",J191,0)</f>
        <v>0</v>
      </c>
      <c r="BI191" s="207">
        <f>IF(N191="nulová",J191,0)</f>
        <v>0</v>
      </c>
      <c r="BJ191" s="19" t="s">
        <v>80</v>
      </c>
      <c r="BK191" s="207">
        <f>ROUND(I191*H191,2)</f>
        <v>0</v>
      </c>
      <c r="BL191" s="19" t="s">
        <v>274</v>
      </c>
      <c r="BM191" s="206" t="s">
        <v>1566</v>
      </c>
    </row>
    <row r="192" spans="1:65" s="2" customFormat="1" ht="16.5" customHeight="1" x14ac:dyDescent="0.2">
      <c r="A192" s="36"/>
      <c r="B192" s="37"/>
      <c r="C192" s="195" t="s">
        <v>547</v>
      </c>
      <c r="D192" s="195" t="s">
        <v>269</v>
      </c>
      <c r="E192" s="196" t="s">
        <v>3026</v>
      </c>
      <c r="F192" s="197" t="s">
        <v>3027</v>
      </c>
      <c r="G192" s="198" t="s">
        <v>545</v>
      </c>
      <c r="H192" s="199">
        <v>4</v>
      </c>
      <c r="I192" s="200"/>
      <c r="J192" s="201">
        <f>ROUND(I192*H192,2)</f>
        <v>0</v>
      </c>
      <c r="K192" s="197" t="s">
        <v>21</v>
      </c>
      <c r="L192" s="41"/>
      <c r="M192" s="202" t="s">
        <v>21</v>
      </c>
      <c r="N192" s="203" t="s">
        <v>44</v>
      </c>
      <c r="O192" s="66"/>
      <c r="P192" s="204">
        <f>O192*H192</f>
        <v>0</v>
      </c>
      <c r="Q192" s="204">
        <v>5.0000000000000001E-4</v>
      </c>
      <c r="R192" s="204">
        <f>Q192*H192</f>
        <v>2E-3</v>
      </c>
      <c r="S192" s="204">
        <v>0</v>
      </c>
      <c r="T192" s="205">
        <f>S192*H192</f>
        <v>0</v>
      </c>
      <c r="U192" s="36"/>
      <c r="V192" s="36"/>
      <c r="W192" s="36"/>
      <c r="X192" s="36"/>
      <c r="Y192" s="36"/>
      <c r="Z192" s="36"/>
      <c r="AA192" s="36"/>
      <c r="AB192" s="36"/>
      <c r="AC192" s="36"/>
      <c r="AD192" s="36"/>
      <c r="AE192" s="36"/>
      <c r="AR192" s="206" t="s">
        <v>274</v>
      </c>
      <c r="AT192" s="206" t="s">
        <v>269</v>
      </c>
      <c r="AU192" s="206" t="s">
        <v>82</v>
      </c>
      <c r="AY192" s="19" t="s">
        <v>267</v>
      </c>
      <c r="BE192" s="207">
        <f>IF(N192="základní",J192,0)</f>
        <v>0</v>
      </c>
      <c r="BF192" s="207">
        <f>IF(N192="snížená",J192,0)</f>
        <v>0</v>
      </c>
      <c r="BG192" s="207">
        <f>IF(N192="zákl. přenesená",J192,0)</f>
        <v>0</v>
      </c>
      <c r="BH192" s="207">
        <f>IF(N192="sníž. přenesená",J192,0)</f>
        <v>0</v>
      </c>
      <c r="BI192" s="207">
        <f>IF(N192="nulová",J192,0)</f>
        <v>0</v>
      </c>
      <c r="BJ192" s="19" t="s">
        <v>80</v>
      </c>
      <c r="BK192" s="207">
        <f>ROUND(I192*H192,2)</f>
        <v>0</v>
      </c>
      <c r="BL192" s="19" t="s">
        <v>274</v>
      </c>
      <c r="BM192" s="206" t="s">
        <v>1579</v>
      </c>
    </row>
    <row r="193" spans="1:65" s="2" customFormat="1" ht="16.5" customHeight="1" x14ac:dyDescent="0.2">
      <c r="A193" s="36"/>
      <c r="B193" s="37"/>
      <c r="C193" s="195" t="s">
        <v>1070</v>
      </c>
      <c r="D193" s="195" t="s">
        <v>269</v>
      </c>
      <c r="E193" s="196" t="s">
        <v>3028</v>
      </c>
      <c r="F193" s="197" t="s">
        <v>3029</v>
      </c>
      <c r="G193" s="198" t="s">
        <v>545</v>
      </c>
      <c r="H193" s="199">
        <v>2</v>
      </c>
      <c r="I193" s="200"/>
      <c r="J193" s="201">
        <f>ROUND(I193*H193,2)</f>
        <v>0</v>
      </c>
      <c r="K193" s="197" t="s">
        <v>21</v>
      </c>
      <c r="L193" s="41"/>
      <c r="M193" s="202" t="s">
        <v>21</v>
      </c>
      <c r="N193" s="203" t="s">
        <v>44</v>
      </c>
      <c r="O193" s="66"/>
      <c r="P193" s="204">
        <f>O193*H193</f>
        <v>0</v>
      </c>
      <c r="Q193" s="204">
        <v>5.0000000000000001E-4</v>
      </c>
      <c r="R193" s="204">
        <f>Q193*H193</f>
        <v>1E-3</v>
      </c>
      <c r="S193" s="204">
        <v>0</v>
      </c>
      <c r="T193" s="205">
        <f>S193*H193</f>
        <v>0</v>
      </c>
      <c r="U193" s="36"/>
      <c r="V193" s="36"/>
      <c r="W193" s="36"/>
      <c r="X193" s="36"/>
      <c r="Y193" s="36"/>
      <c r="Z193" s="36"/>
      <c r="AA193" s="36"/>
      <c r="AB193" s="36"/>
      <c r="AC193" s="36"/>
      <c r="AD193" s="36"/>
      <c r="AE193" s="36"/>
      <c r="AR193" s="206" t="s">
        <v>274</v>
      </c>
      <c r="AT193" s="206" t="s">
        <v>269</v>
      </c>
      <c r="AU193" s="206" t="s">
        <v>82</v>
      </c>
      <c r="AY193" s="19" t="s">
        <v>267</v>
      </c>
      <c r="BE193" s="207">
        <f>IF(N193="základní",J193,0)</f>
        <v>0</v>
      </c>
      <c r="BF193" s="207">
        <f>IF(N193="snížená",J193,0)</f>
        <v>0</v>
      </c>
      <c r="BG193" s="207">
        <f>IF(N193="zákl. přenesená",J193,0)</f>
        <v>0</v>
      </c>
      <c r="BH193" s="207">
        <f>IF(N193="sníž. přenesená",J193,0)</f>
        <v>0</v>
      </c>
      <c r="BI193" s="207">
        <f>IF(N193="nulová",J193,0)</f>
        <v>0</v>
      </c>
      <c r="BJ193" s="19" t="s">
        <v>80</v>
      </c>
      <c r="BK193" s="207">
        <f>ROUND(I193*H193,2)</f>
        <v>0</v>
      </c>
      <c r="BL193" s="19" t="s">
        <v>274</v>
      </c>
      <c r="BM193" s="206" t="s">
        <v>1590</v>
      </c>
    </row>
    <row r="194" spans="1:65" s="2" customFormat="1" ht="16.5" customHeight="1" x14ac:dyDescent="0.2">
      <c r="A194" s="36"/>
      <c r="B194" s="37"/>
      <c r="C194" s="195" t="s">
        <v>1074</v>
      </c>
      <c r="D194" s="195" t="s">
        <v>269</v>
      </c>
      <c r="E194" s="196" t="s">
        <v>3030</v>
      </c>
      <c r="F194" s="197" t="s">
        <v>3031</v>
      </c>
      <c r="G194" s="198" t="s">
        <v>545</v>
      </c>
      <c r="H194" s="199">
        <v>2</v>
      </c>
      <c r="I194" s="200"/>
      <c r="J194" s="201">
        <f>ROUND(I194*H194,2)</f>
        <v>0</v>
      </c>
      <c r="K194" s="197" t="s">
        <v>21</v>
      </c>
      <c r="L194" s="41"/>
      <c r="M194" s="202" t="s">
        <v>21</v>
      </c>
      <c r="N194" s="203" t="s">
        <v>44</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274</v>
      </c>
      <c r="AT194" s="206" t="s">
        <v>269</v>
      </c>
      <c r="AU194" s="206" t="s">
        <v>82</v>
      </c>
      <c r="AY194" s="19" t="s">
        <v>267</v>
      </c>
      <c r="BE194" s="207">
        <f>IF(N194="základní",J194,0)</f>
        <v>0</v>
      </c>
      <c r="BF194" s="207">
        <f>IF(N194="snížená",J194,0)</f>
        <v>0</v>
      </c>
      <c r="BG194" s="207">
        <f>IF(N194="zákl. přenesená",J194,0)</f>
        <v>0</v>
      </c>
      <c r="BH194" s="207">
        <f>IF(N194="sníž. přenesená",J194,0)</f>
        <v>0</v>
      </c>
      <c r="BI194" s="207">
        <f>IF(N194="nulová",J194,0)</f>
        <v>0</v>
      </c>
      <c r="BJ194" s="19" t="s">
        <v>80</v>
      </c>
      <c r="BK194" s="207">
        <f>ROUND(I194*H194,2)</f>
        <v>0</v>
      </c>
      <c r="BL194" s="19" t="s">
        <v>274</v>
      </c>
      <c r="BM194" s="206" t="s">
        <v>1600</v>
      </c>
    </row>
    <row r="195" spans="1:65" s="2" customFormat="1" ht="16.5" customHeight="1" x14ac:dyDescent="0.2">
      <c r="A195" s="36"/>
      <c r="B195" s="37"/>
      <c r="C195" s="195" t="s">
        <v>1080</v>
      </c>
      <c r="D195" s="195" t="s">
        <v>269</v>
      </c>
      <c r="E195" s="196" t="s">
        <v>3032</v>
      </c>
      <c r="F195" s="197" t="s">
        <v>3033</v>
      </c>
      <c r="G195" s="198" t="s">
        <v>2629</v>
      </c>
      <c r="H195" s="199">
        <v>1</v>
      </c>
      <c r="I195" s="200"/>
      <c r="J195" s="201">
        <f>ROUND(I195*H195,2)</f>
        <v>0</v>
      </c>
      <c r="K195" s="197" t="s">
        <v>21</v>
      </c>
      <c r="L195" s="41"/>
      <c r="M195" s="202" t="s">
        <v>21</v>
      </c>
      <c r="N195" s="203" t="s">
        <v>44</v>
      </c>
      <c r="O195" s="66"/>
      <c r="P195" s="204">
        <f>O195*H195</f>
        <v>0</v>
      </c>
      <c r="Q195" s="204">
        <v>0</v>
      </c>
      <c r="R195" s="204">
        <f>Q195*H195</f>
        <v>0</v>
      </c>
      <c r="S195" s="204">
        <v>0</v>
      </c>
      <c r="T195" s="205">
        <f>S195*H195</f>
        <v>0</v>
      </c>
      <c r="U195" s="36"/>
      <c r="V195" s="36"/>
      <c r="W195" s="36"/>
      <c r="X195" s="36"/>
      <c r="Y195" s="36"/>
      <c r="Z195" s="36"/>
      <c r="AA195" s="36"/>
      <c r="AB195" s="36"/>
      <c r="AC195" s="36"/>
      <c r="AD195" s="36"/>
      <c r="AE195" s="36"/>
      <c r="AR195" s="206" t="s">
        <v>274</v>
      </c>
      <c r="AT195" s="206" t="s">
        <v>269</v>
      </c>
      <c r="AU195" s="206" t="s">
        <v>82</v>
      </c>
      <c r="AY195" s="19" t="s">
        <v>267</v>
      </c>
      <c r="BE195" s="207">
        <f>IF(N195="základní",J195,0)</f>
        <v>0</v>
      </c>
      <c r="BF195" s="207">
        <f>IF(N195="snížená",J195,0)</f>
        <v>0</v>
      </c>
      <c r="BG195" s="207">
        <f>IF(N195="zákl. přenesená",J195,0)</f>
        <v>0</v>
      </c>
      <c r="BH195" s="207">
        <f>IF(N195="sníž. přenesená",J195,0)</f>
        <v>0</v>
      </c>
      <c r="BI195" s="207">
        <f>IF(N195="nulová",J195,0)</f>
        <v>0</v>
      </c>
      <c r="BJ195" s="19" t="s">
        <v>80</v>
      </c>
      <c r="BK195" s="207">
        <f>ROUND(I195*H195,2)</f>
        <v>0</v>
      </c>
      <c r="BL195" s="19" t="s">
        <v>274</v>
      </c>
      <c r="BM195" s="206" t="s">
        <v>1611</v>
      </c>
    </row>
    <row r="196" spans="1:65" s="12" customFormat="1" ht="22.9" customHeight="1" x14ac:dyDescent="0.2">
      <c r="B196" s="179"/>
      <c r="C196" s="180"/>
      <c r="D196" s="181" t="s">
        <v>72</v>
      </c>
      <c r="E196" s="193" t="s">
        <v>3034</v>
      </c>
      <c r="F196" s="193" t="s">
        <v>3035</v>
      </c>
      <c r="G196" s="180"/>
      <c r="H196" s="180"/>
      <c r="I196" s="183"/>
      <c r="J196" s="194">
        <f>BK196</f>
        <v>0</v>
      </c>
      <c r="K196" s="180"/>
      <c r="L196" s="185"/>
      <c r="M196" s="186"/>
      <c r="N196" s="187"/>
      <c r="O196" s="187"/>
      <c r="P196" s="188">
        <f>SUM(P197:P214)</f>
        <v>0</v>
      </c>
      <c r="Q196" s="187"/>
      <c r="R196" s="188">
        <f>SUM(R197:R214)</f>
        <v>1.9679999999999996E-2</v>
      </c>
      <c r="S196" s="187"/>
      <c r="T196" s="189">
        <f>SUM(T197:T214)</f>
        <v>0</v>
      </c>
      <c r="AR196" s="190" t="s">
        <v>80</v>
      </c>
      <c r="AT196" s="191" t="s">
        <v>72</v>
      </c>
      <c r="AU196" s="191" t="s">
        <v>80</v>
      </c>
      <c r="AY196" s="190" t="s">
        <v>267</v>
      </c>
      <c r="BK196" s="192">
        <f>SUM(BK197:BK214)</f>
        <v>0</v>
      </c>
    </row>
    <row r="197" spans="1:65" s="2" customFormat="1" ht="16.5" customHeight="1" x14ac:dyDescent="0.2">
      <c r="A197" s="36"/>
      <c r="B197" s="37"/>
      <c r="C197" s="195" t="s">
        <v>1088</v>
      </c>
      <c r="D197" s="195" t="s">
        <v>269</v>
      </c>
      <c r="E197" s="196" t="s">
        <v>3036</v>
      </c>
      <c r="F197" s="197" t="s">
        <v>3037</v>
      </c>
      <c r="G197" s="198" t="s">
        <v>545</v>
      </c>
      <c r="H197" s="199">
        <v>2</v>
      </c>
      <c r="I197" s="200"/>
      <c r="J197" s="201">
        <f>ROUND(I197*H197,2)</f>
        <v>0</v>
      </c>
      <c r="K197" s="197" t="s">
        <v>21</v>
      </c>
      <c r="L197" s="41"/>
      <c r="M197" s="202" t="s">
        <v>21</v>
      </c>
      <c r="N197" s="203" t="s">
        <v>44</v>
      </c>
      <c r="O197" s="66"/>
      <c r="P197" s="204">
        <f>O197*H197</f>
        <v>0</v>
      </c>
      <c r="Q197" s="204">
        <v>0</v>
      </c>
      <c r="R197" s="204">
        <f>Q197*H197</f>
        <v>0</v>
      </c>
      <c r="S197" s="204">
        <v>0</v>
      </c>
      <c r="T197" s="205">
        <f>S197*H197</f>
        <v>0</v>
      </c>
      <c r="U197" s="36"/>
      <c r="V197" s="36"/>
      <c r="W197" s="36"/>
      <c r="X197" s="36"/>
      <c r="Y197" s="36"/>
      <c r="Z197" s="36"/>
      <c r="AA197" s="36"/>
      <c r="AB197" s="36"/>
      <c r="AC197" s="36"/>
      <c r="AD197" s="36"/>
      <c r="AE197" s="36"/>
      <c r="AR197" s="206" t="s">
        <v>274</v>
      </c>
      <c r="AT197" s="206" t="s">
        <v>269</v>
      </c>
      <c r="AU197" s="206" t="s">
        <v>82</v>
      </c>
      <c r="AY197" s="19" t="s">
        <v>267</v>
      </c>
      <c r="BE197" s="207">
        <f>IF(N197="základní",J197,0)</f>
        <v>0</v>
      </c>
      <c r="BF197" s="207">
        <f>IF(N197="snížená",J197,0)</f>
        <v>0</v>
      </c>
      <c r="BG197" s="207">
        <f>IF(N197="zákl. přenesená",J197,0)</f>
        <v>0</v>
      </c>
      <c r="BH197" s="207">
        <f>IF(N197="sníž. přenesená",J197,0)</f>
        <v>0</v>
      </c>
      <c r="BI197" s="207">
        <f>IF(N197="nulová",J197,0)</f>
        <v>0</v>
      </c>
      <c r="BJ197" s="19" t="s">
        <v>80</v>
      </c>
      <c r="BK197" s="207">
        <f>ROUND(I197*H197,2)</f>
        <v>0</v>
      </c>
      <c r="BL197" s="19" t="s">
        <v>274</v>
      </c>
      <c r="BM197" s="206" t="s">
        <v>1621</v>
      </c>
    </row>
    <row r="198" spans="1:65" s="2" customFormat="1" ht="21.75" customHeight="1" x14ac:dyDescent="0.2">
      <c r="A198" s="36"/>
      <c r="B198" s="37"/>
      <c r="C198" s="195" t="s">
        <v>1094</v>
      </c>
      <c r="D198" s="195" t="s">
        <v>269</v>
      </c>
      <c r="E198" s="196" t="s">
        <v>3038</v>
      </c>
      <c r="F198" s="197" t="s">
        <v>3039</v>
      </c>
      <c r="G198" s="198" t="s">
        <v>545</v>
      </c>
      <c r="H198" s="199">
        <v>1</v>
      </c>
      <c r="I198" s="200"/>
      <c r="J198" s="201">
        <f>ROUND(I198*H198,2)</f>
        <v>0</v>
      </c>
      <c r="K198" s="197" t="s">
        <v>21</v>
      </c>
      <c r="L198" s="41"/>
      <c r="M198" s="202" t="s">
        <v>21</v>
      </c>
      <c r="N198" s="203" t="s">
        <v>44</v>
      </c>
      <c r="O198" s="66"/>
      <c r="P198" s="204">
        <f>O198*H198</f>
        <v>0</v>
      </c>
      <c r="Q198" s="204">
        <v>1.04E-2</v>
      </c>
      <c r="R198" s="204">
        <f>Q198*H198</f>
        <v>1.04E-2</v>
      </c>
      <c r="S198" s="204">
        <v>0</v>
      </c>
      <c r="T198" s="205">
        <f>S198*H198</f>
        <v>0</v>
      </c>
      <c r="U198" s="36"/>
      <c r="V198" s="36"/>
      <c r="W198" s="36"/>
      <c r="X198" s="36"/>
      <c r="Y198" s="36"/>
      <c r="Z198" s="36"/>
      <c r="AA198" s="36"/>
      <c r="AB198" s="36"/>
      <c r="AC198" s="36"/>
      <c r="AD198" s="36"/>
      <c r="AE198" s="36"/>
      <c r="AR198" s="206" t="s">
        <v>274</v>
      </c>
      <c r="AT198" s="206" t="s">
        <v>269</v>
      </c>
      <c r="AU198" s="206" t="s">
        <v>82</v>
      </c>
      <c r="AY198" s="19" t="s">
        <v>267</v>
      </c>
      <c r="BE198" s="207">
        <f>IF(N198="základní",J198,0)</f>
        <v>0</v>
      </c>
      <c r="BF198" s="207">
        <f>IF(N198="snížená",J198,0)</f>
        <v>0</v>
      </c>
      <c r="BG198" s="207">
        <f>IF(N198="zákl. přenesená",J198,0)</f>
        <v>0</v>
      </c>
      <c r="BH198" s="207">
        <f>IF(N198="sníž. přenesená",J198,0)</f>
        <v>0</v>
      </c>
      <c r="BI198" s="207">
        <f>IF(N198="nulová",J198,0)</f>
        <v>0</v>
      </c>
      <c r="BJ198" s="19" t="s">
        <v>80</v>
      </c>
      <c r="BK198" s="207">
        <f>ROUND(I198*H198,2)</f>
        <v>0</v>
      </c>
      <c r="BL198" s="19" t="s">
        <v>274</v>
      </c>
      <c r="BM198" s="206" t="s">
        <v>1634</v>
      </c>
    </row>
    <row r="199" spans="1:65" s="2" customFormat="1" ht="29.25" x14ac:dyDescent="0.2">
      <c r="A199" s="36"/>
      <c r="B199" s="37"/>
      <c r="C199" s="38"/>
      <c r="D199" s="208" t="s">
        <v>276</v>
      </c>
      <c r="E199" s="38"/>
      <c r="F199" s="209" t="s">
        <v>3009</v>
      </c>
      <c r="G199" s="38"/>
      <c r="H199" s="38"/>
      <c r="I199" s="118"/>
      <c r="J199" s="38"/>
      <c r="K199" s="38"/>
      <c r="L199" s="41"/>
      <c r="M199" s="210"/>
      <c r="N199" s="211"/>
      <c r="O199" s="66"/>
      <c r="P199" s="66"/>
      <c r="Q199" s="66"/>
      <c r="R199" s="66"/>
      <c r="S199" s="66"/>
      <c r="T199" s="67"/>
      <c r="U199" s="36"/>
      <c r="V199" s="36"/>
      <c r="W199" s="36"/>
      <c r="X199" s="36"/>
      <c r="Y199" s="36"/>
      <c r="Z199" s="36"/>
      <c r="AA199" s="36"/>
      <c r="AB199" s="36"/>
      <c r="AC199" s="36"/>
      <c r="AD199" s="36"/>
      <c r="AE199" s="36"/>
      <c r="AT199" s="19" t="s">
        <v>276</v>
      </c>
      <c r="AU199" s="19" t="s">
        <v>82</v>
      </c>
    </row>
    <row r="200" spans="1:65" s="2" customFormat="1" ht="16.5" customHeight="1" x14ac:dyDescent="0.2">
      <c r="A200" s="36"/>
      <c r="B200" s="37"/>
      <c r="C200" s="195" t="s">
        <v>1104</v>
      </c>
      <c r="D200" s="195" t="s">
        <v>269</v>
      </c>
      <c r="E200" s="196" t="s">
        <v>3040</v>
      </c>
      <c r="F200" s="197" t="s">
        <v>3011</v>
      </c>
      <c r="G200" s="198" t="s">
        <v>2484</v>
      </c>
      <c r="H200" s="199">
        <v>1</v>
      </c>
      <c r="I200" s="200"/>
      <c r="J200" s="201">
        <f t="shared" ref="J200:J206" si="60">ROUND(I200*H200,2)</f>
        <v>0</v>
      </c>
      <c r="K200" s="197" t="s">
        <v>21</v>
      </c>
      <c r="L200" s="41"/>
      <c r="M200" s="202" t="s">
        <v>21</v>
      </c>
      <c r="N200" s="203" t="s">
        <v>44</v>
      </c>
      <c r="O200" s="66"/>
      <c r="P200" s="204">
        <f t="shared" ref="P200:P206" si="61">O200*H200</f>
        <v>0</v>
      </c>
      <c r="Q200" s="204">
        <v>1.0300000000000001E-3</v>
      </c>
      <c r="R200" s="204">
        <f t="shared" ref="R200:R206" si="62">Q200*H200</f>
        <v>1.0300000000000001E-3</v>
      </c>
      <c r="S200" s="204">
        <v>0</v>
      </c>
      <c r="T200" s="205">
        <f t="shared" ref="T200:T206" si="63">S200*H200</f>
        <v>0</v>
      </c>
      <c r="U200" s="36"/>
      <c r="V200" s="36"/>
      <c r="W200" s="36"/>
      <c r="X200" s="36"/>
      <c r="Y200" s="36"/>
      <c r="Z200" s="36"/>
      <c r="AA200" s="36"/>
      <c r="AB200" s="36"/>
      <c r="AC200" s="36"/>
      <c r="AD200" s="36"/>
      <c r="AE200" s="36"/>
      <c r="AR200" s="206" t="s">
        <v>274</v>
      </c>
      <c r="AT200" s="206" t="s">
        <v>269</v>
      </c>
      <c r="AU200" s="206" t="s">
        <v>82</v>
      </c>
      <c r="AY200" s="19" t="s">
        <v>267</v>
      </c>
      <c r="BE200" s="207">
        <f t="shared" ref="BE200:BE206" si="64">IF(N200="základní",J200,0)</f>
        <v>0</v>
      </c>
      <c r="BF200" s="207">
        <f t="shared" ref="BF200:BF206" si="65">IF(N200="snížená",J200,0)</f>
        <v>0</v>
      </c>
      <c r="BG200" s="207">
        <f t="shared" ref="BG200:BG206" si="66">IF(N200="zákl. přenesená",J200,0)</f>
        <v>0</v>
      </c>
      <c r="BH200" s="207">
        <f t="shared" ref="BH200:BH206" si="67">IF(N200="sníž. přenesená",J200,0)</f>
        <v>0</v>
      </c>
      <c r="BI200" s="207">
        <f t="shared" ref="BI200:BI206" si="68">IF(N200="nulová",J200,0)</f>
        <v>0</v>
      </c>
      <c r="BJ200" s="19" t="s">
        <v>80</v>
      </c>
      <c r="BK200" s="207">
        <f t="shared" ref="BK200:BK206" si="69">ROUND(I200*H200,2)</f>
        <v>0</v>
      </c>
      <c r="BL200" s="19" t="s">
        <v>274</v>
      </c>
      <c r="BM200" s="206" t="s">
        <v>1645</v>
      </c>
    </row>
    <row r="201" spans="1:65" s="2" customFormat="1" ht="16.5" customHeight="1" x14ac:dyDescent="0.2">
      <c r="A201" s="36"/>
      <c r="B201" s="37"/>
      <c r="C201" s="195" t="s">
        <v>186</v>
      </c>
      <c r="D201" s="195" t="s">
        <v>269</v>
      </c>
      <c r="E201" s="196" t="s">
        <v>3041</v>
      </c>
      <c r="F201" s="197" t="s">
        <v>3042</v>
      </c>
      <c r="G201" s="198" t="s">
        <v>545</v>
      </c>
      <c r="H201" s="199">
        <v>4</v>
      </c>
      <c r="I201" s="200"/>
      <c r="J201" s="201">
        <f t="shared" si="60"/>
        <v>0</v>
      </c>
      <c r="K201" s="197" t="s">
        <v>21</v>
      </c>
      <c r="L201" s="41"/>
      <c r="M201" s="202" t="s">
        <v>21</v>
      </c>
      <c r="N201" s="203" t="s">
        <v>44</v>
      </c>
      <c r="O201" s="66"/>
      <c r="P201" s="204">
        <f t="shared" si="61"/>
        <v>0</v>
      </c>
      <c r="Q201" s="204">
        <v>4.0000000000000002E-4</v>
      </c>
      <c r="R201" s="204">
        <f t="shared" si="62"/>
        <v>1.6000000000000001E-3</v>
      </c>
      <c r="S201" s="204">
        <v>0</v>
      </c>
      <c r="T201" s="205">
        <f t="shared" si="63"/>
        <v>0</v>
      </c>
      <c r="U201" s="36"/>
      <c r="V201" s="36"/>
      <c r="W201" s="36"/>
      <c r="X201" s="36"/>
      <c r="Y201" s="36"/>
      <c r="Z201" s="36"/>
      <c r="AA201" s="36"/>
      <c r="AB201" s="36"/>
      <c r="AC201" s="36"/>
      <c r="AD201" s="36"/>
      <c r="AE201" s="36"/>
      <c r="AR201" s="206" t="s">
        <v>274</v>
      </c>
      <c r="AT201" s="206" t="s">
        <v>269</v>
      </c>
      <c r="AU201" s="206" t="s">
        <v>82</v>
      </c>
      <c r="AY201" s="19" t="s">
        <v>267</v>
      </c>
      <c r="BE201" s="207">
        <f t="shared" si="64"/>
        <v>0</v>
      </c>
      <c r="BF201" s="207">
        <f t="shared" si="65"/>
        <v>0</v>
      </c>
      <c r="BG201" s="207">
        <f t="shared" si="66"/>
        <v>0</v>
      </c>
      <c r="BH201" s="207">
        <f t="shared" si="67"/>
        <v>0</v>
      </c>
      <c r="BI201" s="207">
        <f t="shared" si="68"/>
        <v>0</v>
      </c>
      <c r="BJ201" s="19" t="s">
        <v>80</v>
      </c>
      <c r="BK201" s="207">
        <f t="shared" si="69"/>
        <v>0</v>
      </c>
      <c r="BL201" s="19" t="s">
        <v>274</v>
      </c>
      <c r="BM201" s="206" t="s">
        <v>1662</v>
      </c>
    </row>
    <row r="202" spans="1:65" s="2" customFormat="1" ht="21.75" customHeight="1" x14ac:dyDescent="0.2">
      <c r="A202" s="36"/>
      <c r="B202" s="37"/>
      <c r="C202" s="195" t="s">
        <v>1114</v>
      </c>
      <c r="D202" s="195" t="s">
        <v>269</v>
      </c>
      <c r="E202" s="196" t="s">
        <v>3043</v>
      </c>
      <c r="F202" s="197" t="s">
        <v>3044</v>
      </c>
      <c r="G202" s="198" t="s">
        <v>545</v>
      </c>
      <c r="H202" s="199">
        <v>1</v>
      </c>
      <c r="I202" s="200"/>
      <c r="J202" s="201">
        <f t="shared" si="60"/>
        <v>0</v>
      </c>
      <c r="K202" s="197" t="s">
        <v>21</v>
      </c>
      <c r="L202" s="41"/>
      <c r="M202" s="202" t="s">
        <v>21</v>
      </c>
      <c r="N202" s="203" t="s">
        <v>44</v>
      </c>
      <c r="O202" s="66"/>
      <c r="P202" s="204">
        <f t="shared" si="61"/>
        <v>0</v>
      </c>
      <c r="Q202" s="204">
        <v>0</v>
      </c>
      <c r="R202" s="204">
        <f t="shared" si="62"/>
        <v>0</v>
      </c>
      <c r="S202" s="204">
        <v>0</v>
      </c>
      <c r="T202" s="205">
        <f t="shared" si="63"/>
        <v>0</v>
      </c>
      <c r="U202" s="36"/>
      <c r="V202" s="36"/>
      <c r="W202" s="36"/>
      <c r="X202" s="36"/>
      <c r="Y202" s="36"/>
      <c r="Z202" s="36"/>
      <c r="AA202" s="36"/>
      <c r="AB202" s="36"/>
      <c r="AC202" s="36"/>
      <c r="AD202" s="36"/>
      <c r="AE202" s="36"/>
      <c r="AR202" s="206" t="s">
        <v>274</v>
      </c>
      <c r="AT202" s="206" t="s">
        <v>269</v>
      </c>
      <c r="AU202" s="206" t="s">
        <v>82</v>
      </c>
      <c r="AY202" s="19" t="s">
        <v>267</v>
      </c>
      <c r="BE202" s="207">
        <f t="shared" si="64"/>
        <v>0</v>
      </c>
      <c r="BF202" s="207">
        <f t="shared" si="65"/>
        <v>0</v>
      </c>
      <c r="BG202" s="207">
        <f t="shared" si="66"/>
        <v>0</v>
      </c>
      <c r="BH202" s="207">
        <f t="shared" si="67"/>
        <v>0</v>
      </c>
      <c r="BI202" s="207">
        <f t="shared" si="68"/>
        <v>0</v>
      </c>
      <c r="BJ202" s="19" t="s">
        <v>80</v>
      </c>
      <c r="BK202" s="207">
        <f t="shared" si="69"/>
        <v>0</v>
      </c>
      <c r="BL202" s="19" t="s">
        <v>274</v>
      </c>
      <c r="BM202" s="206" t="s">
        <v>1676</v>
      </c>
    </row>
    <row r="203" spans="1:65" s="2" customFormat="1" ht="21.75" customHeight="1" x14ac:dyDescent="0.2">
      <c r="A203" s="36"/>
      <c r="B203" s="37"/>
      <c r="C203" s="195" t="s">
        <v>1119</v>
      </c>
      <c r="D203" s="195" t="s">
        <v>269</v>
      </c>
      <c r="E203" s="196" t="s">
        <v>3045</v>
      </c>
      <c r="F203" s="197" t="s">
        <v>3046</v>
      </c>
      <c r="G203" s="198" t="s">
        <v>545</v>
      </c>
      <c r="H203" s="199">
        <v>1</v>
      </c>
      <c r="I203" s="200"/>
      <c r="J203" s="201">
        <f t="shared" si="60"/>
        <v>0</v>
      </c>
      <c r="K203" s="197" t="s">
        <v>21</v>
      </c>
      <c r="L203" s="41"/>
      <c r="M203" s="202" t="s">
        <v>21</v>
      </c>
      <c r="N203" s="203" t="s">
        <v>44</v>
      </c>
      <c r="O203" s="66"/>
      <c r="P203" s="204">
        <f t="shared" si="61"/>
        <v>0</v>
      </c>
      <c r="Q203" s="204">
        <v>6.9999999999999999E-4</v>
      </c>
      <c r="R203" s="204">
        <f t="shared" si="62"/>
        <v>6.9999999999999999E-4</v>
      </c>
      <c r="S203" s="204">
        <v>0</v>
      </c>
      <c r="T203" s="205">
        <f t="shared" si="63"/>
        <v>0</v>
      </c>
      <c r="U203" s="36"/>
      <c r="V203" s="36"/>
      <c r="W203" s="36"/>
      <c r="X203" s="36"/>
      <c r="Y203" s="36"/>
      <c r="Z203" s="36"/>
      <c r="AA203" s="36"/>
      <c r="AB203" s="36"/>
      <c r="AC203" s="36"/>
      <c r="AD203" s="36"/>
      <c r="AE203" s="36"/>
      <c r="AR203" s="206" t="s">
        <v>274</v>
      </c>
      <c r="AT203" s="206" t="s">
        <v>269</v>
      </c>
      <c r="AU203" s="206" t="s">
        <v>82</v>
      </c>
      <c r="AY203" s="19" t="s">
        <v>267</v>
      </c>
      <c r="BE203" s="207">
        <f t="shared" si="64"/>
        <v>0</v>
      </c>
      <c r="BF203" s="207">
        <f t="shared" si="65"/>
        <v>0</v>
      </c>
      <c r="BG203" s="207">
        <f t="shared" si="66"/>
        <v>0</v>
      </c>
      <c r="BH203" s="207">
        <f t="shared" si="67"/>
        <v>0</v>
      </c>
      <c r="BI203" s="207">
        <f t="shared" si="68"/>
        <v>0</v>
      </c>
      <c r="BJ203" s="19" t="s">
        <v>80</v>
      </c>
      <c r="BK203" s="207">
        <f t="shared" si="69"/>
        <v>0</v>
      </c>
      <c r="BL203" s="19" t="s">
        <v>274</v>
      </c>
      <c r="BM203" s="206" t="s">
        <v>1693</v>
      </c>
    </row>
    <row r="204" spans="1:65" s="2" customFormat="1" ht="16.5" customHeight="1" x14ac:dyDescent="0.2">
      <c r="A204" s="36"/>
      <c r="B204" s="37"/>
      <c r="C204" s="195" t="s">
        <v>1131</v>
      </c>
      <c r="D204" s="195" t="s">
        <v>269</v>
      </c>
      <c r="E204" s="196" t="s">
        <v>3047</v>
      </c>
      <c r="F204" s="197" t="s">
        <v>3019</v>
      </c>
      <c r="G204" s="198" t="s">
        <v>545</v>
      </c>
      <c r="H204" s="199">
        <v>1</v>
      </c>
      <c r="I204" s="200"/>
      <c r="J204" s="201">
        <f t="shared" si="60"/>
        <v>0</v>
      </c>
      <c r="K204" s="197" t="s">
        <v>21</v>
      </c>
      <c r="L204" s="41"/>
      <c r="M204" s="202" t="s">
        <v>21</v>
      </c>
      <c r="N204" s="203" t="s">
        <v>44</v>
      </c>
      <c r="O204" s="66"/>
      <c r="P204" s="204">
        <f t="shared" si="61"/>
        <v>0</v>
      </c>
      <c r="Q204" s="204">
        <v>2.7E-4</v>
      </c>
      <c r="R204" s="204">
        <f t="shared" si="62"/>
        <v>2.7E-4</v>
      </c>
      <c r="S204" s="204">
        <v>0</v>
      </c>
      <c r="T204" s="205">
        <f t="shared" si="63"/>
        <v>0</v>
      </c>
      <c r="U204" s="36"/>
      <c r="V204" s="36"/>
      <c r="W204" s="36"/>
      <c r="X204" s="36"/>
      <c r="Y204" s="36"/>
      <c r="Z204" s="36"/>
      <c r="AA204" s="36"/>
      <c r="AB204" s="36"/>
      <c r="AC204" s="36"/>
      <c r="AD204" s="36"/>
      <c r="AE204" s="36"/>
      <c r="AR204" s="206" t="s">
        <v>274</v>
      </c>
      <c r="AT204" s="206" t="s">
        <v>269</v>
      </c>
      <c r="AU204" s="206" t="s">
        <v>82</v>
      </c>
      <c r="AY204" s="19" t="s">
        <v>267</v>
      </c>
      <c r="BE204" s="207">
        <f t="shared" si="64"/>
        <v>0</v>
      </c>
      <c r="BF204" s="207">
        <f t="shared" si="65"/>
        <v>0</v>
      </c>
      <c r="BG204" s="207">
        <f t="shared" si="66"/>
        <v>0</v>
      </c>
      <c r="BH204" s="207">
        <f t="shared" si="67"/>
        <v>0</v>
      </c>
      <c r="BI204" s="207">
        <f t="shared" si="68"/>
        <v>0</v>
      </c>
      <c r="BJ204" s="19" t="s">
        <v>80</v>
      </c>
      <c r="BK204" s="207">
        <f t="shared" si="69"/>
        <v>0</v>
      </c>
      <c r="BL204" s="19" t="s">
        <v>274</v>
      </c>
      <c r="BM204" s="206" t="s">
        <v>1710</v>
      </c>
    </row>
    <row r="205" spans="1:65" s="2" customFormat="1" ht="16.5" customHeight="1" x14ac:dyDescent="0.2">
      <c r="A205" s="36"/>
      <c r="B205" s="37"/>
      <c r="C205" s="195" t="s">
        <v>1158</v>
      </c>
      <c r="D205" s="195" t="s">
        <v>269</v>
      </c>
      <c r="E205" s="196" t="s">
        <v>3048</v>
      </c>
      <c r="F205" s="197" t="s">
        <v>2974</v>
      </c>
      <c r="G205" s="198" t="s">
        <v>545</v>
      </c>
      <c r="H205" s="199">
        <v>2</v>
      </c>
      <c r="I205" s="200"/>
      <c r="J205" s="201">
        <f t="shared" si="60"/>
        <v>0</v>
      </c>
      <c r="K205" s="197" t="s">
        <v>21</v>
      </c>
      <c r="L205" s="41"/>
      <c r="M205" s="202" t="s">
        <v>21</v>
      </c>
      <c r="N205" s="203" t="s">
        <v>44</v>
      </c>
      <c r="O205" s="66"/>
      <c r="P205" s="204">
        <f t="shared" si="61"/>
        <v>0</v>
      </c>
      <c r="Q205" s="204">
        <v>2.7E-4</v>
      </c>
      <c r="R205" s="204">
        <f t="shared" si="62"/>
        <v>5.4000000000000001E-4</v>
      </c>
      <c r="S205" s="204">
        <v>0</v>
      </c>
      <c r="T205" s="205">
        <f t="shared" si="63"/>
        <v>0</v>
      </c>
      <c r="U205" s="36"/>
      <c r="V205" s="36"/>
      <c r="W205" s="36"/>
      <c r="X205" s="36"/>
      <c r="Y205" s="36"/>
      <c r="Z205" s="36"/>
      <c r="AA205" s="36"/>
      <c r="AB205" s="36"/>
      <c r="AC205" s="36"/>
      <c r="AD205" s="36"/>
      <c r="AE205" s="36"/>
      <c r="AR205" s="206" t="s">
        <v>274</v>
      </c>
      <c r="AT205" s="206" t="s">
        <v>269</v>
      </c>
      <c r="AU205" s="206" t="s">
        <v>82</v>
      </c>
      <c r="AY205" s="19" t="s">
        <v>267</v>
      </c>
      <c r="BE205" s="207">
        <f t="shared" si="64"/>
        <v>0</v>
      </c>
      <c r="BF205" s="207">
        <f t="shared" si="65"/>
        <v>0</v>
      </c>
      <c r="BG205" s="207">
        <f t="shared" si="66"/>
        <v>0</v>
      </c>
      <c r="BH205" s="207">
        <f t="shared" si="67"/>
        <v>0</v>
      </c>
      <c r="BI205" s="207">
        <f t="shared" si="68"/>
        <v>0</v>
      </c>
      <c r="BJ205" s="19" t="s">
        <v>80</v>
      </c>
      <c r="BK205" s="207">
        <f t="shared" si="69"/>
        <v>0</v>
      </c>
      <c r="BL205" s="19" t="s">
        <v>274</v>
      </c>
      <c r="BM205" s="206" t="s">
        <v>1730</v>
      </c>
    </row>
    <row r="206" spans="1:65" s="2" customFormat="1" ht="21.75" customHeight="1" x14ac:dyDescent="0.2">
      <c r="A206" s="36"/>
      <c r="B206" s="37"/>
      <c r="C206" s="195" t="s">
        <v>1163</v>
      </c>
      <c r="D206" s="195" t="s">
        <v>269</v>
      </c>
      <c r="E206" s="196" t="s">
        <v>3049</v>
      </c>
      <c r="F206" s="197" t="s">
        <v>3022</v>
      </c>
      <c r="G206" s="198" t="s">
        <v>2629</v>
      </c>
      <c r="H206" s="199">
        <v>2</v>
      </c>
      <c r="I206" s="200"/>
      <c r="J206" s="201">
        <f t="shared" si="60"/>
        <v>0</v>
      </c>
      <c r="K206" s="197" t="s">
        <v>21</v>
      </c>
      <c r="L206" s="41"/>
      <c r="M206" s="202" t="s">
        <v>21</v>
      </c>
      <c r="N206" s="203" t="s">
        <v>44</v>
      </c>
      <c r="O206" s="66"/>
      <c r="P206" s="204">
        <f t="shared" si="61"/>
        <v>0</v>
      </c>
      <c r="Q206" s="204">
        <v>8.0000000000000004E-4</v>
      </c>
      <c r="R206" s="204">
        <f t="shared" si="62"/>
        <v>1.6000000000000001E-3</v>
      </c>
      <c r="S206" s="204">
        <v>0</v>
      </c>
      <c r="T206" s="205">
        <f t="shared" si="63"/>
        <v>0</v>
      </c>
      <c r="U206" s="36"/>
      <c r="V206" s="36"/>
      <c r="W206" s="36"/>
      <c r="X206" s="36"/>
      <c r="Y206" s="36"/>
      <c r="Z206" s="36"/>
      <c r="AA206" s="36"/>
      <c r="AB206" s="36"/>
      <c r="AC206" s="36"/>
      <c r="AD206" s="36"/>
      <c r="AE206" s="36"/>
      <c r="AR206" s="206" t="s">
        <v>274</v>
      </c>
      <c r="AT206" s="206" t="s">
        <v>269</v>
      </c>
      <c r="AU206" s="206" t="s">
        <v>82</v>
      </c>
      <c r="AY206" s="19" t="s">
        <v>267</v>
      </c>
      <c r="BE206" s="207">
        <f t="shared" si="64"/>
        <v>0</v>
      </c>
      <c r="BF206" s="207">
        <f t="shared" si="65"/>
        <v>0</v>
      </c>
      <c r="BG206" s="207">
        <f t="shared" si="66"/>
        <v>0</v>
      </c>
      <c r="BH206" s="207">
        <f t="shared" si="67"/>
        <v>0</v>
      </c>
      <c r="BI206" s="207">
        <f t="shared" si="68"/>
        <v>0</v>
      </c>
      <c r="BJ206" s="19" t="s">
        <v>80</v>
      </c>
      <c r="BK206" s="207">
        <f t="shared" si="69"/>
        <v>0</v>
      </c>
      <c r="BL206" s="19" t="s">
        <v>274</v>
      </c>
      <c r="BM206" s="206" t="s">
        <v>1752</v>
      </c>
    </row>
    <row r="207" spans="1:65" s="2" customFormat="1" ht="19.5" x14ac:dyDescent="0.2">
      <c r="A207" s="36"/>
      <c r="B207" s="37"/>
      <c r="C207" s="38"/>
      <c r="D207" s="208" t="s">
        <v>276</v>
      </c>
      <c r="E207" s="38"/>
      <c r="F207" s="209" t="s">
        <v>3023</v>
      </c>
      <c r="G207" s="38"/>
      <c r="H207" s="38"/>
      <c r="I207" s="118"/>
      <c r="J207" s="38"/>
      <c r="K207" s="38"/>
      <c r="L207" s="41"/>
      <c r="M207" s="210"/>
      <c r="N207" s="211"/>
      <c r="O207" s="66"/>
      <c r="P207" s="66"/>
      <c r="Q207" s="66"/>
      <c r="R207" s="66"/>
      <c r="S207" s="66"/>
      <c r="T207" s="67"/>
      <c r="U207" s="36"/>
      <c r="V207" s="36"/>
      <c r="W207" s="36"/>
      <c r="X207" s="36"/>
      <c r="Y207" s="36"/>
      <c r="Z207" s="36"/>
      <c r="AA207" s="36"/>
      <c r="AB207" s="36"/>
      <c r="AC207" s="36"/>
      <c r="AD207" s="36"/>
      <c r="AE207" s="36"/>
      <c r="AT207" s="19" t="s">
        <v>276</v>
      </c>
      <c r="AU207" s="19" t="s">
        <v>82</v>
      </c>
    </row>
    <row r="208" spans="1:65" s="2" customFormat="1" ht="16.5" customHeight="1" x14ac:dyDescent="0.2">
      <c r="A208" s="36"/>
      <c r="B208" s="37"/>
      <c r="C208" s="195" t="s">
        <v>1177</v>
      </c>
      <c r="D208" s="195" t="s">
        <v>269</v>
      </c>
      <c r="E208" s="196" t="s">
        <v>3050</v>
      </c>
      <c r="F208" s="197" t="s">
        <v>3025</v>
      </c>
      <c r="G208" s="198" t="s">
        <v>545</v>
      </c>
      <c r="H208" s="199">
        <v>2</v>
      </c>
      <c r="I208" s="200"/>
      <c r="J208" s="201">
        <f t="shared" ref="J208:J214" si="70">ROUND(I208*H208,2)</f>
        <v>0</v>
      </c>
      <c r="K208" s="197" t="s">
        <v>21</v>
      </c>
      <c r="L208" s="41"/>
      <c r="M208" s="202" t="s">
        <v>21</v>
      </c>
      <c r="N208" s="203" t="s">
        <v>44</v>
      </c>
      <c r="O208" s="66"/>
      <c r="P208" s="204">
        <f t="shared" ref="P208:P214" si="71">O208*H208</f>
        <v>0</v>
      </c>
      <c r="Q208" s="204">
        <v>2.7E-4</v>
      </c>
      <c r="R208" s="204">
        <f t="shared" ref="R208:R214" si="72">Q208*H208</f>
        <v>5.4000000000000001E-4</v>
      </c>
      <c r="S208" s="204">
        <v>0</v>
      </c>
      <c r="T208" s="205">
        <f t="shared" ref="T208:T214" si="73">S208*H208</f>
        <v>0</v>
      </c>
      <c r="U208" s="36"/>
      <c r="V208" s="36"/>
      <c r="W208" s="36"/>
      <c r="X208" s="36"/>
      <c r="Y208" s="36"/>
      <c r="Z208" s="36"/>
      <c r="AA208" s="36"/>
      <c r="AB208" s="36"/>
      <c r="AC208" s="36"/>
      <c r="AD208" s="36"/>
      <c r="AE208" s="36"/>
      <c r="AR208" s="206" t="s">
        <v>274</v>
      </c>
      <c r="AT208" s="206" t="s">
        <v>269</v>
      </c>
      <c r="AU208" s="206" t="s">
        <v>82</v>
      </c>
      <c r="AY208" s="19" t="s">
        <v>267</v>
      </c>
      <c r="BE208" s="207">
        <f t="shared" ref="BE208:BE214" si="74">IF(N208="základní",J208,0)</f>
        <v>0</v>
      </c>
      <c r="BF208" s="207">
        <f t="shared" ref="BF208:BF214" si="75">IF(N208="snížená",J208,0)</f>
        <v>0</v>
      </c>
      <c r="BG208" s="207">
        <f t="shared" ref="BG208:BG214" si="76">IF(N208="zákl. přenesená",J208,0)</f>
        <v>0</v>
      </c>
      <c r="BH208" s="207">
        <f t="shared" ref="BH208:BH214" si="77">IF(N208="sníž. přenesená",J208,0)</f>
        <v>0</v>
      </c>
      <c r="BI208" s="207">
        <f t="shared" ref="BI208:BI214" si="78">IF(N208="nulová",J208,0)</f>
        <v>0</v>
      </c>
      <c r="BJ208" s="19" t="s">
        <v>80</v>
      </c>
      <c r="BK208" s="207">
        <f t="shared" ref="BK208:BK214" si="79">ROUND(I208*H208,2)</f>
        <v>0</v>
      </c>
      <c r="BL208" s="19" t="s">
        <v>274</v>
      </c>
      <c r="BM208" s="206" t="s">
        <v>1776</v>
      </c>
    </row>
    <row r="209" spans="1:65" s="2" customFormat="1" ht="16.5" customHeight="1" x14ac:dyDescent="0.2">
      <c r="A209" s="36"/>
      <c r="B209" s="37"/>
      <c r="C209" s="195" t="s">
        <v>1184</v>
      </c>
      <c r="D209" s="195" t="s">
        <v>269</v>
      </c>
      <c r="E209" s="196" t="s">
        <v>3051</v>
      </c>
      <c r="F209" s="197" t="s">
        <v>3027</v>
      </c>
      <c r="G209" s="198" t="s">
        <v>545</v>
      </c>
      <c r="H209" s="199">
        <v>4</v>
      </c>
      <c r="I209" s="200"/>
      <c r="J209" s="201">
        <f t="shared" si="70"/>
        <v>0</v>
      </c>
      <c r="K209" s="197" t="s">
        <v>21</v>
      </c>
      <c r="L209" s="41"/>
      <c r="M209" s="202" t="s">
        <v>21</v>
      </c>
      <c r="N209" s="203" t="s">
        <v>44</v>
      </c>
      <c r="O209" s="66"/>
      <c r="P209" s="204">
        <f t="shared" si="71"/>
        <v>0</v>
      </c>
      <c r="Q209" s="204">
        <v>5.0000000000000001E-4</v>
      </c>
      <c r="R209" s="204">
        <f t="shared" si="72"/>
        <v>2E-3</v>
      </c>
      <c r="S209" s="204">
        <v>0</v>
      </c>
      <c r="T209" s="205">
        <f t="shared" si="73"/>
        <v>0</v>
      </c>
      <c r="U209" s="36"/>
      <c r="V209" s="36"/>
      <c r="W209" s="36"/>
      <c r="X209" s="36"/>
      <c r="Y209" s="36"/>
      <c r="Z209" s="36"/>
      <c r="AA209" s="36"/>
      <c r="AB209" s="36"/>
      <c r="AC209" s="36"/>
      <c r="AD209" s="36"/>
      <c r="AE209" s="36"/>
      <c r="AR209" s="206" t="s">
        <v>274</v>
      </c>
      <c r="AT209" s="206" t="s">
        <v>269</v>
      </c>
      <c r="AU209" s="206" t="s">
        <v>82</v>
      </c>
      <c r="AY209" s="19" t="s">
        <v>267</v>
      </c>
      <c r="BE209" s="207">
        <f t="shared" si="74"/>
        <v>0</v>
      </c>
      <c r="BF209" s="207">
        <f t="shared" si="75"/>
        <v>0</v>
      </c>
      <c r="BG209" s="207">
        <f t="shared" si="76"/>
        <v>0</v>
      </c>
      <c r="BH209" s="207">
        <f t="shared" si="77"/>
        <v>0</v>
      </c>
      <c r="BI209" s="207">
        <f t="shared" si="78"/>
        <v>0</v>
      </c>
      <c r="BJ209" s="19" t="s">
        <v>80</v>
      </c>
      <c r="BK209" s="207">
        <f t="shared" si="79"/>
        <v>0</v>
      </c>
      <c r="BL209" s="19" t="s">
        <v>274</v>
      </c>
      <c r="BM209" s="206" t="s">
        <v>1800</v>
      </c>
    </row>
    <row r="210" spans="1:65" s="2" customFormat="1" ht="16.5" customHeight="1" x14ac:dyDescent="0.2">
      <c r="A210" s="36"/>
      <c r="B210" s="37"/>
      <c r="C210" s="195" t="s">
        <v>1189</v>
      </c>
      <c r="D210" s="195" t="s">
        <v>269</v>
      </c>
      <c r="E210" s="196" t="s">
        <v>3052</v>
      </c>
      <c r="F210" s="197" t="s">
        <v>3029</v>
      </c>
      <c r="G210" s="198" t="s">
        <v>545</v>
      </c>
      <c r="H210" s="199">
        <v>2</v>
      </c>
      <c r="I210" s="200"/>
      <c r="J210" s="201">
        <f t="shared" si="70"/>
        <v>0</v>
      </c>
      <c r="K210" s="197" t="s">
        <v>21</v>
      </c>
      <c r="L210" s="41"/>
      <c r="M210" s="202" t="s">
        <v>21</v>
      </c>
      <c r="N210" s="203" t="s">
        <v>44</v>
      </c>
      <c r="O210" s="66"/>
      <c r="P210" s="204">
        <f t="shared" si="71"/>
        <v>0</v>
      </c>
      <c r="Q210" s="204">
        <v>5.0000000000000001E-4</v>
      </c>
      <c r="R210" s="204">
        <f t="shared" si="72"/>
        <v>1E-3</v>
      </c>
      <c r="S210" s="204">
        <v>0</v>
      </c>
      <c r="T210" s="205">
        <f t="shared" si="73"/>
        <v>0</v>
      </c>
      <c r="U210" s="36"/>
      <c r="V210" s="36"/>
      <c r="W210" s="36"/>
      <c r="X210" s="36"/>
      <c r="Y210" s="36"/>
      <c r="Z210" s="36"/>
      <c r="AA210" s="36"/>
      <c r="AB210" s="36"/>
      <c r="AC210" s="36"/>
      <c r="AD210" s="36"/>
      <c r="AE210" s="36"/>
      <c r="AR210" s="206" t="s">
        <v>274</v>
      </c>
      <c r="AT210" s="206" t="s">
        <v>269</v>
      </c>
      <c r="AU210" s="206" t="s">
        <v>82</v>
      </c>
      <c r="AY210" s="19" t="s">
        <v>267</v>
      </c>
      <c r="BE210" s="207">
        <f t="shared" si="74"/>
        <v>0</v>
      </c>
      <c r="BF210" s="207">
        <f t="shared" si="75"/>
        <v>0</v>
      </c>
      <c r="BG210" s="207">
        <f t="shared" si="76"/>
        <v>0</v>
      </c>
      <c r="BH210" s="207">
        <f t="shared" si="77"/>
        <v>0</v>
      </c>
      <c r="BI210" s="207">
        <f t="shared" si="78"/>
        <v>0</v>
      </c>
      <c r="BJ210" s="19" t="s">
        <v>80</v>
      </c>
      <c r="BK210" s="207">
        <f t="shared" si="79"/>
        <v>0</v>
      </c>
      <c r="BL210" s="19" t="s">
        <v>274</v>
      </c>
      <c r="BM210" s="206" t="s">
        <v>1808</v>
      </c>
    </row>
    <row r="211" spans="1:65" s="2" customFormat="1" ht="16.5" customHeight="1" x14ac:dyDescent="0.2">
      <c r="A211" s="36"/>
      <c r="B211" s="37"/>
      <c r="C211" s="195" t="s">
        <v>1195</v>
      </c>
      <c r="D211" s="195" t="s">
        <v>269</v>
      </c>
      <c r="E211" s="196" t="s">
        <v>3053</v>
      </c>
      <c r="F211" s="197" t="s">
        <v>3031</v>
      </c>
      <c r="G211" s="198" t="s">
        <v>545</v>
      </c>
      <c r="H211" s="199">
        <v>2</v>
      </c>
      <c r="I211" s="200"/>
      <c r="J211" s="201">
        <f t="shared" si="70"/>
        <v>0</v>
      </c>
      <c r="K211" s="197" t="s">
        <v>21</v>
      </c>
      <c r="L211" s="41"/>
      <c r="M211" s="202" t="s">
        <v>21</v>
      </c>
      <c r="N211" s="203" t="s">
        <v>44</v>
      </c>
      <c r="O211" s="66"/>
      <c r="P211" s="204">
        <f t="shared" si="71"/>
        <v>0</v>
      </c>
      <c r="Q211" s="204">
        <v>0</v>
      </c>
      <c r="R211" s="204">
        <f t="shared" si="72"/>
        <v>0</v>
      </c>
      <c r="S211" s="204">
        <v>0</v>
      </c>
      <c r="T211" s="205">
        <f t="shared" si="73"/>
        <v>0</v>
      </c>
      <c r="U211" s="36"/>
      <c r="V211" s="36"/>
      <c r="W211" s="36"/>
      <c r="X211" s="36"/>
      <c r="Y211" s="36"/>
      <c r="Z211" s="36"/>
      <c r="AA211" s="36"/>
      <c r="AB211" s="36"/>
      <c r="AC211" s="36"/>
      <c r="AD211" s="36"/>
      <c r="AE211" s="36"/>
      <c r="AR211" s="206" t="s">
        <v>274</v>
      </c>
      <c r="AT211" s="206" t="s">
        <v>269</v>
      </c>
      <c r="AU211" s="206" t="s">
        <v>82</v>
      </c>
      <c r="AY211" s="19" t="s">
        <v>267</v>
      </c>
      <c r="BE211" s="207">
        <f t="shared" si="74"/>
        <v>0</v>
      </c>
      <c r="BF211" s="207">
        <f t="shared" si="75"/>
        <v>0</v>
      </c>
      <c r="BG211" s="207">
        <f t="shared" si="76"/>
        <v>0</v>
      </c>
      <c r="BH211" s="207">
        <f t="shared" si="77"/>
        <v>0</v>
      </c>
      <c r="BI211" s="207">
        <f t="shared" si="78"/>
        <v>0</v>
      </c>
      <c r="BJ211" s="19" t="s">
        <v>80</v>
      </c>
      <c r="BK211" s="207">
        <f t="shared" si="79"/>
        <v>0</v>
      </c>
      <c r="BL211" s="19" t="s">
        <v>274</v>
      </c>
      <c r="BM211" s="206" t="s">
        <v>1820</v>
      </c>
    </row>
    <row r="212" spans="1:65" s="2" customFormat="1" ht="16.5" customHeight="1" x14ac:dyDescent="0.2">
      <c r="A212" s="36"/>
      <c r="B212" s="37"/>
      <c r="C212" s="195" t="s">
        <v>1201</v>
      </c>
      <c r="D212" s="195" t="s">
        <v>269</v>
      </c>
      <c r="E212" s="196" t="s">
        <v>3054</v>
      </c>
      <c r="F212" s="197" t="s">
        <v>3033</v>
      </c>
      <c r="G212" s="198" t="s">
        <v>2629</v>
      </c>
      <c r="H212" s="199">
        <v>1</v>
      </c>
      <c r="I212" s="200"/>
      <c r="J212" s="201">
        <f t="shared" si="70"/>
        <v>0</v>
      </c>
      <c r="K212" s="197" t="s">
        <v>21</v>
      </c>
      <c r="L212" s="41"/>
      <c r="M212" s="202" t="s">
        <v>21</v>
      </c>
      <c r="N212" s="203" t="s">
        <v>44</v>
      </c>
      <c r="O212" s="66"/>
      <c r="P212" s="204">
        <f t="shared" si="71"/>
        <v>0</v>
      </c>
      <c r="Q212" s="204">
        <v>0</v>
      </c>
      <c r="R212" s="204">
        <f t="shared" si="72"/>
        <v>0</v>
      </c>
      <c r="S212" s="204">
        <v>0</v>
      </c>
      <c r="T212" s="205">
        <f t="shared" si="73"/>
        <v>0</v>
      </c>
      <c r="U212" s="36"/>
      <c r="V212" s="36"/>
      <c r="W212" s="36"/>
      <c r="X212" s="36"/>
      <c r="Y212" s="36"/>
      <c r="Z212" s="36"/>
      <c r="AA212" s="36"/>
      <c r="AB212" s="36"/>
      <c r="AC212" s="36"/>
      <c r="AD212" s="36"/>
      <c r="AE212" s="36"/>
      <c r="AR212" s="206" t="s">
        <v>274</v>
      </c>
      <c r="AT212" s="206" t="s">
        <v>269</v>
      </c>
      <c r="AU212" s="206" t="s">
        <v>82</v>
      </c>
      <c r="AY212" s="19" t="s">
        <v>267</v>
      </c>
      <c r="BE212" s="207">
        <f t="shared" si="74"/>
        <v>0</v>
      </c>
      <c r="BF212" s="207">
        <f t="shared" si="75"/>
        <v>0</v>
      </c>
      <c r="BG212" s="207">
        <f t="shared" si="76"/>
        <v>0</v>
      </c>
      <c r="BH212" s="207">
        <f t="shared" si="77"/>
        <v>0</v>
      </c>
      <c r="BI212" s="207">
        <f t="shared" si="78"/>
        <v>0</v>
      </c>
      <c r="BJ212" s="19" t="s">
        <v>80</v>
      </c>
      <c r="BK212" s="207">
        <f t="shared" si="79"/>
        <v>0</v>
      </c>
      <c r="BL212" s="19" t="s">
        <v>274</v>
      </c>
      <c r="BM212" s="206" t="s">
        <v>1832</v>
      </c>
    </row>
    <row r="213" spans="1:65" s="2" customFormat="1" ht="16.5" customHeight="1" x14ac:dyDescent="0.2">
      <c r="A213" s="36"/>
      <c r="B213" s="37"/>
      <c r="C213" s="195" t="s">
        <v>1206</v>
      </c>
      <c r="D213" s="195" t="s">
        <v>269</v>
      </c>
      <c r="E213" s="196" t="s">
        <v>3055</v>
      </c>
      <c r="F213" s="197" t="s">
        <v>3056</v>
      </c>
      <c r="G213" s="198" t="s">
        <v>2707</v>
      </c>
      <c r="H213" s="199">
        <v>1</v>
      </c>
      <c r="I213" s="200"/>
      <c r="J213" s="201">
        <f t="shared" si="70"/>
        <v>0</v>
      </c>
      <c r="K213" s="197" t="s">
        <v>21</v>
      </c>
      <c r="L213" s="41"/>
      <c r="M213" s="202" t="s">
        <v>21</v>
      </c>
      <c r="N213" s="203" t="s">
        <v>44</v>
      </c>
      <c r="O213" s="66"/>
      <c r="P213" s="204">
        <f t="shared" si="71"/>
        <v>0</v>
      </c>
      <c r="Q213" s="204">
        <v>0</v>
      </c>
      <c r="R213" s="204">
        <f t="shared" si="72"/>
        <v>0</v>
      </c>
      <c r="S213" s="204">
        <v>0</v>
      </c>
      <c r="T213" s="205">
        <f t="shared" si="73"/>
        <v>0</v>
      </c>
      <c r="U213" s="36"/>
      <c r="V213" s="36"/>
      <c r="W213" s="36"/>
      <c r="X213" s="36"/>
      <c r="Y213" s="36"/>
      <c r="Z213" s="36"/>
      <c r="AA213" s="36"/>
      <c r="AB213" s="36"/>
      <c r="AC213" s="36"/>
      <c r="AD213" s="36"/>
      <c r="AE213" s="36"/>
      <c r="AR213" s="206" t="s">
        <v>274</v>
      </c>
      <c r="AT213" s="206" t="s">
        <v>269</v>
      </c>
      <c r="AU213" s="206" t="s">
        <v>82</v>
      </c>
      <c r="AY213" s="19" t="s">
        <v>267</v>
      </c>
      <c r="BE213" s="207">
        <f t="shared" si="74"/>
        <v>0</v>
      </c>
      <c r="BF213" s="207">
        <f t="shared" si="75"/>
        <v>0</v>
      </c>
      <c r="BG213" s="207">
        <f t="shared" si="76"/>
        <v>0</v>
      </c>
      <c r="BH213" s="207">
        <f t="shared" si="77"/>
        <v>0</v>
      </c>
      <c r="BI213" s="207">
        <f t="shared" si="78"/>
        <v>0</v>
      </c>
      <c r="BJ213" s="19" t="s">
        <v>80</v>
      </c>
      <c r="BK213" s="207">
        <f t="shared" si="79"/>
        <v>0</v>
      </c>
      <c r="BL213" s="19" t="s">
        <v>274</v>
      </c>
      <c r="BM213" s="206" t="s">
        <v>1844</v>
      </c>
    </row>
    <row r="214" spans="1:65" s="2" customFormat="1" ht="16.5" customHeight="1" x14ac:dyDescent="0.2">
      <c r="A214" s="36"/>
      <c r="B214" s="37"/>
      <c r="C214" s="195" t="s">
        <v>1214</v>
      </c>
      <c r="D214" s="195" t="s">
        <v>269</v>
      </c>
      <c r="E214" s="196" t="s">
        <v>3057</v>
      </c>
      <c r="F214" s="197" t="s">
        <v>3058</v>
      </c>
      <c r="G214" s="198" t="s">
        <v>395</v>
      </c>
      <c r="H214" s="199">
        <v>0.19600000000000001</v>
      </c>
      <c r="I214" s="200"/>
      <c r="J214" s="201">
        <f t="shared" si="70"/>
        <v>0</v>
      </c>
      <c r="K214" s="197" t="s">
        <v>21</v>
      </c>
      <c r="L214" s="41"/>
      <c r="M214" s="202" t="s">
        <v>21</v>
      </c>
      <c r="N214" s="203" t="s">
        <v>44</v>
      </c>
      <c r="O214" s="66"/>
      <c r="P214" s="204">
        <f t="shared" si="71"/>
        <v>0</v>
      </c>
      <c r="Q214" s="204">
        <v>0</v>
      </c>
      <c r="R214" s="204">
        <f t="shared" si="72"/>
        <v>0</v>
      </c>
      <c r="S214" s="204">
        <v>0</v>
      </c>
      <c r="T214" s="205">
        <f t="shared" si="73"/>
        <v>0</v>
      </c>
      <c r="U214" s="36"/>
      <c r="V214" s="36"/>
      <c r="W214" s="36"/>
      <c r="X214" s="36"/>
      <c r="Y214" s="36"/>
      <c r="Z214" s="36"/>
      <c r="AA214" s="36"/>
      <c r="AB214" s="36"/>
      <c r="AC214" s="36"/>
      <c r="AD214" s="36"/>
      <c r="AE214" s="36"/>
      <c r="AR214" s="206" t="s">
        <v>274</v>
      </c>
      <c r="AT214" s="206" t="s">
        <v>269</v>
      </c>
      <c r="AU214" s="206" t="s">
        <v>82</v>
      </c>
      <c r="AY214" s="19" t="s">
        <v>267</v>
      </c>
      <c r="BE214" s="207">
        <f t="shared" si="74"/>
        <v>0</v>
      </c>
      <c r="BF214" s="207">
        <f t="shared" si="75"/>
        <v>0</v>
      </c>
      <c r="BG214" s="207">
        <f t="shared" si="76"/>
        <v>0</v>
      </c>
      <c r="BH214" s="207">
        <f t="shared" si="77"/>
        <v>0</v>
      </c>
      <c r="BI214" s="207">
        <f t="shared" si="78"/>
        <v>0</v>
      </c>
      <c r="BJ214" s="19" t="s">
        <v>80</v>
      </c>
      <c r="BK214" s="207">
        <f t="shared" si="79"/>
        <v>0</v>
      </c>
      <c r="BL214" s="19" t="s">
        <v>274</v>
      </c>
      <c r="BM214" s="206" t="s">
        <v>1860</v>
      </c>
    </row>
    <row r="215" spans="1:65" s="12" customFormat="1" ht="25.9" customHeight="1" x14ac:dyDescent="0.2">
      <c r="B215" s="179"/>
      <c r="C215" s="180"/>
      <c r="D215" s="181" t="s">
        <v>72</v>
      </c>
      <c r="E215" s="182" t="s">
        <v>3059</v>
      </c>
      <c r="F215" s="182" t="s">
        <v>3060</v>
      </c>
      <c r="G215" s="180"/>
      <c r="H215" s="180"/>
      <c r="I215" s="183"/>
      <c r="J215" s="184">
        <f>BK215</f>
        <v>0</v>
      </c>
      <c r="K215" s="180"/>
      <c r="L215" s="185"/>
      <c r="M215" s="186"/>
      <c r="N215" s="187"/>
      <c r="O215" s="187"/>
      <c r="P215" s="188">
        <f>P216+SUM(P217:P230)</f>
        <v>0</v>
      </c>
      <c r="Q215" s="187"/>
      <c r="R215" s="188">
        <f>R216+SUM(R217:R230)</f>
        <v>0.42461999999999994</v>
      </c>
      <c r="S215" s="187"/>
      <c r="T215" s="189">
        <f>T216+SUM(T217:T230)</f>
        <v>0</v>
      </c>
      <c r="AR215" s="190" t="s">
        <v>82</v>
      </c>
      <c r="AT215" s="191" t="s">
        <v>72</v>
      </c>
      <c r="AU215" s="191" t="s">
        <v>73</v>
      </c>
      <c r="AY215" s="190" t="s">
        <v>267</v>
      </c>
      <c r="BK215" s="192">
        <f>BK216+SUM(BK217:BK230)</f>
        <v>0</v>
      </c>
    </row>
    <row r="216" spans="1:65" s="2" customFormat="1" ht="21.75" customHeight="1" x14ac:dyDescent="0.2">
      <c r="A216" s="36"/>
      <c r="B216" s="37"/>
      <c r="C216" s="195" t="s">
        <v>1220</v>
      </c>
      <c r="D216" s="195" t="s">
        <v>269</v>
      </c>
      <c r="E216" s="196" t="s">
        <v>3061</v>
      </c>
      <c r="F216" s="197" t="s">
        <v>3062</v>
      </c>
      <c r="G216" s="198" t="s">
        <v>545</v>
      </c>
      <c r="H216" s="199">
        <v>2</v>
      </c>
      <c r="I216" s="200"/>
      <c r="J216" s="201">
        <f>ROUND(I216*H216,2)</f>
        <v>0</v>
      </c>
      <c r="K216" s="197" t="s">
        <v>21</v>
      </c>
      <c r="L216" s="41"/>
      <c r="M216" s="202" t="s">
        <v>21</v>
      </c>
      <c r="N216" s="203" t="s">
        <v>44</v>
      </c>
      <c r="O216" s="66"/>
      <c r="P216" s="204">
        <f>O216*H216</f>
        <v>0</v>
      </c>
      <c r="Q216" s="204">
        <v>1.32E-2</v>
      </c>
      <c r="R216" s="204">
        <f>Q216*H216</f>
        <v>2.64E-2</v>
      </c>
      <c r="S216" s="204">
        <v>0</v>
      </c>
      <c r="T216" s="205">
        <f>S216*H216</f>
        <v>0</v>
      </c>
      <c r="U216" s="36"/>
      <c r="V216" s="36"/>
      <c r="W216" s="36"/>
      <c r="X216" s="36"/>
      <c r="Y216" s="36"/>
      <c r="Z216" s="36"/>
      <c r="AA216" s="36"/>
      <c r="AB216" s="36"/>
      <c r="AC216" s="36"/>
      <c r="AD216" s="36"/>
      <c r="AE216" s="36"/>
      <c r="AR216" s="206" t="s">
        <v>441</v>
      </c>
      <c r="AT216" s="206" t="s">
        <v>269</v>
      </c>
      <c r="AU216" s="206" t="s">
        <v>80</v>
      </c>
      <c r="AY216" s="19" t="s">
        <v>267</v>
      </c>
      <c r="BE216" s="207">
        <f>IF(N216="základní",J216,0)</f>
        <v>0</v>
      </c>
      <c r="BF216" s="207">
        <f>IF(N216="snížená",J216,0)</f>
        <v>0</v>
      </c>
      <c r="BG216" s="207">
        <f>IF(N216="zákl. přenesená",J216,0)</f>
        <v>0</v>
      </c>
      <c r="BH216" s="207">
        <f>IF(N216="sníž. přenesená",J216,0)</f>
        <v>0</v>
      </c>
      <c r="BI216" s="207">
        <f>IF(N216="nulová",J216,0)</f>
        <v>0</v>
      </c>
      <c r="BJ216" s="19" t="s">
        <v>80</v>
      </c>
      <c r="BK216" s="207">
        <f>ROUND(I216*H216,2)</f>
        <v>0</v>
      </c>
      <c r="BL216" s="19" t="s">
        <v>441</v>
      </c>
      <c r="BM216" s="206" t="s">
        <v>1872</v>
      </c>
    </row>
    <row r="217" spans="1:65" s="2" customFormat="1" ht="19.5" x14ac:dyDescent="0.2">
      <c r="A217" s="36"/>
      <c r="B217" s="37"/>
      <c r="C217" s="38"/>
      <c r="D217" s="208" t="s">
        <v>276</v>
      </c>
      <c r="E217" s="38"/>
      <c r="F217" s="209" t="s">
        <v>3063</v>
      </c>
      <c r="G217" s="38"/>
      <c r="H217" s="38"/>
      <c r="I217" s="118"/>
      <c r="J217" s="38"/>
      <c r="K217" s="38"/>
      <c r="L217" s="41"/>
      <c r="M217" s="210"/>
      <c r="N217" s="211"/>
      <c r="O217" s="66"/>
      <c r="P217" s="66"/>
      <c r="Q217" s="66"/>
      <c r="R217" s="66"/>
      <c r="S217" s="66"/>
      <c r="T217" s="67"/>
      <c r="U217" s="36"/>
      <c r="V217" s="36"/>
      <c r="W217" s="36"/>
      <c r="X217" s="36"/>
      <c r="Y217" s="36"/>
      <c r="Z217" s="36"/>
      <c r="AA217" s="36"/>
      <c r="AB217" s="36"/>
      <c r="AC217" s="36"/>
      <c r="AD217" s="36"/>
      <c r="AE217" s="36"/>
      <c r="AT217" s="19" t="s">
        <v>276</v>
      </c>
      <c r="AU217" s="19" t="s">
        <v>80</v>
      </c>
    </row>
    <row r="218" spans="1:65" s="2" customFormat="1" ht="21.75" customHeight="1" x14ac:dyDescent="0.2">
      <c r="A218" s="36"/>
      <c r="B218" s="37"/>
      <c r="C218" s="195" t="s">
        <v>1225</v>
      </c>
      <c r="D218" s="195" t="s">
        <v>269</v>
      </c>
      <c r="E218" s="196" t="s">
        <v>3064</v>
      </c>
      <c r="F218" s="197" t="s">
        <v>3065</v>
      </c>
      <c r="G218" s="198" t="s">
        <v>545</v>
      </c>
      <c r="H218" s="199">
        <v>2</v>
      </c>
      <c r="I218" s="200"/>
      <c r="J218" s="201">
        <f>ROUND(I218*H218,2)</f>
        <v>0</v>
      </c>
      <c r="K218" s="197" t="s">
        <v>21</v>
      </c>
      <c r="L218" s="41"/>
      <c r="M218" s="202" t="s">
        <v>21</v>
      </c>
      <c r="N218" s="203" t="s">
        <v>44</v>
      </c>
      <c r="O218" s="66"/>
      <c r="P218" s="204">
        <f>O218*H218</f>
        <v>0</v>
      </c>
      <c r="Q218" s="204">
        <v>2.64E-2</v>
      </c>
      <c r="R218" s="204">
        <f>Q218*H218</f>
        <v>5.28E-2</v>
      </c>
      <c r="S218" s="204">
        <v>0</v>
      </c>
      <c r="T218" s="205">
        <f>S218*H218</f>
        <v>0</v>
      </c>
      <c r="U218" s="36"/>
      <c r="V218" s="36"/>
      <c r="W218" s="36"/>
      <c r="X218" s="36"/>
      <c r="Y218" s="36"/>
      <c r="Z218" s="36"/>
      <c r="AA218" s="36"/>
      <c r="AB218" s="36"/>
      <c r="AC218" s="36"/>
      <c r="AD218" s="36"/>
      <c r="AE218" s="36"/>
      <c r="AR218" s="206" t="s">
        <v>441</v>
      </c>
      <c r="AT218" s="206" t="s">
        <v>269</v>
      </c>
      <c r="AU218" s="206" t="s">
        <v>80</v>
      </c>
      <c r="AY218" s="19" t="s">
        <v>267</v>
      </c>
      <c r="BE218" s="207">
        <f>IF(N218="základní",J218,0)</f>
        <v>0</v>
      </c>
      <c r="BF218" s="207">
        <f>IF(N218="snížená",J218,0)</f>
        <v>0</v>
      </c>
      <c r="BG218" s="207">
        <f>IF(N218="zákl. přenesená",J218,0)</f>
        <v>0</v>
      </c>
      <c r="BH218" s="207">
        <f>IF(N218="sníž. přenesená",J218,0)</f>
        <v>0</v>
      </c>
      <c r="BI218" s="207">
        <f>IF(N218="nulová",J218,0)</f>
        <v>0</v>
      </c>
      <c r="BJ218" s="19" t="s">
        <v>80</v>
      </c>
      <c r="BK218" s="207">
        <f>ROUND(I218*H218,2)</f>
        <v>0</v>
      </c>
      <c r="BL218" s="19" t="s">
        <v>441</v>
      </c>
      <c r="BM218" s="206" t="s">
        <v>1884</v>
      </c>
    </row>
    <row r="219" spans="1:65" s="2" customFormat="1" ht="19.5" x14ac:dyDescent="0.2">
      <c r="A219" s="36"/>
      <c r="B219" s="37"/>
      <c r="C219" s="38"/>
      <c r="D219" s="208" t="s">
        <v>276</v>
      </c>
      <c r="E219" s="38"/>
      <c r="F219" s="209" t="s">
        <v>3063</v>
      </c>
      <c r="G219" s="38"/>
      <c r="H219" s="38"/>
      <c r="I219" s="118"/>
      <c r="J219" s="38"/>
      <c r="K219" s="38"/>
      <c r="L219" s="41"/>
      <c r="M219" s="210"/>
      <c r="N219" s="211"/>
      <c r="O219" s="66"/>
      <c r="P219" s="66"/>
      <c r="Q219" s="66"/>
      <c r="R219" s="66"/>
      <c r="S219" s="66"/>
      <c r="T219" s="67"/>
      <c r="U219" s="36"/>
      <c r="V219" s="36"/>
      <c r="W219" s="36"/>
      <c r="X219" s="36"/>
      <c r="Y219" s="36"/>
      <c r="Z219" s="36"/>
      <c r="AA219" s="36"/>
      <c r="AB219" s="36"/>
      <c r="AC219" s="36"/>
      <c r="AD219" s="36"/>
      <c r="AE219" s="36"/>
      <c r="AT219" s="19" t="s">
        <v>276</v>
      </c>
      <c r="AU219" s="19" t="s">
        <v>80</v>
      </c>
    </row>
    <row r="220" spans="1:65" s="2" customFormat="1" ht="21.75" customHeight="1" x14ac:dyDescent="0.2">
      <c r="A220" s="36"/>
      <c r="B220" s="37"/>
      <c r="C220" s="195" t="s">
        <v>1231</v>
      </c>
      <c r="D220" s="195" t="s">
        <v>269</v>
      </c>
      <c r="E220" s="196" t="s">
        <v>3066</v>
      </c>
      <c r="F220" s="197" t="s">
        <v>3067</v>
      </c>
      <c r="G220" s="198" t="s">
        <v>545</v>
      </c>
      <c r="H220" s="199">
        <v>2</v>
      </c>
      <c r="I220" s="200"/>
      <c r="J220" s="201">
        <f>ROUND(I220*H220,2)</f>
        <v>0</v>
      </c>
      <c r="K220" s="197" t="s">
        <v>21</v>
      </c>
      <c r="L220" s="41"/>
      <c r="M220" s="202" t="s">
        <v>21</v>
      </c>
      <c r="N220" s="203" t="s">
        <v>44</v>
      </c>
      <c r="O220" s="66"/>
      <c r="P220" s="204">
        <f>O220*H220</f>
        <v>0</v>
      </c>
      <c r="Q220" s="204">
        <v>0.11472</v>
      </c>
      <c r="R220" s="204">
        <f>Q220*H220</f>
        <v>0.22944000000000001</v>
      </c>
      <c r="S220" s="204">
        <v>0</v>
      </c>
      <c r="T220" s="205">
        <f>S220*H220</f>
        <v>0</v>
      </c>
      <c r="U220" s="36"/>
      <c r="V220" s="36"/>
      <c r="W220" s="36"/>
      <c r="X220" s="36"/>
      <c r="Y220" s="36"/>
      <c r="Z220" s="36"/>
      <c r="AA220" s="36"/>
      <c r="AB220" s="36"/>
      <c r="AC220" s="36"/>
      <c r="AD220" s="36"/>
      <c r="AE220" s="36"/>
      <c r="AR220" s="206" t="s">
        <v>441</v>
      </c>
      <c r="AT220" s="206" t="s">
        <v>269</v>
      </c>
      <c r="AU220" s="206" t="s">
        <v>80</v>
      </c>
      <c r="AY220" s="19" t="s">
        <v>267</v>
      </c>
      <c r="BE220" s="207">
        <f>IF(N220="základní",J220,0)</f>
        <v>0</v>
      </c>
      <c r="BF220" s="207">
        <f>IF(N220="snížená",J220,0)</f>
        <v>0</v>
      </c>
      <c r="BG220" s="207">
        <f>IF(N220="zákl. přenesená",J220,0)</f>
        <v>0</v>
      </c>
      <c r="BH220" s="207">
        <f>IF(N220="sníž. přenesená",J220,0)</f>
        <v>0</v>
      </c>
      <c r="BI220" s="207">
        <f>IF(N220="nulová",J220,0)</f>
        <v>0</v>
      </c>
      <c r="BJ220" s="19" t="s">
        <v>80</v>
      </c>
      <c r="BK220" s="207">
        <f>ROUND(I220*H220,2)</f>
        <v>0</v>
      </c>
      <c r="BL220" s="19" t="s">
        <v>441</v>
      </c>
      <c r="BM220" s="206" t="s">
        <v>1894</v>
      </c>
    </row>
    <row r="221" spans="1:65" s="2" customFormat="1" ht="19.5" x14ac:dyDescent="0.2">
      <c r="A221" s="36"/>
      <c r="B221" s="37"/>
      <c r="C221" s="38"/>
      <c r="D221" s="208" t="s">
        <v>276</v>
      </c>
      <c r="E221" s="38"/>
      <c r="F221" s="209" t="s">
        <v>3063</v>
      </c>
      <c r="G221" s="38"/>
      <c r="H221" s="38"/>
      <c r="I221" s="118"/>
      <c r="J221" s="38"/>
      <c r="K221" s="38"/>
      <c r="L221" s="41"/>
      <c r="M221" s="210"/>
      <c r="N221" s="211"/>
      <c r="O221" s="66"/>
      <c r="P221" s="66"/>
      <c r="Q221" s="66"/>
      <c r="R221" s="66"/>
      <c r="S221" s="66"/>
      <c r="T221" s="67"/>
      <c r="U221" s="36"/>
      <c r="V221" s="36"/>
      <c r="W221" s="36"/>
      <c r="X221" s="36"/>
      <c r="Y221" s="36"/>
      <c r="Z221" s="36"/>
      <c r="AA221" s="36"/>
      <c r="AB221" s="36"/>
      <c r="AC221" s="36"/>
      <c r="AD221" s="36"/>
      <c r="AE221" s="36"/>
      <c r="AT221" s="19" t="s">
        <v>276</v>
      </c>
      <c r="AU221" s="19" t="s">
        <v>80</v>
      </c>
    </row>
    <row r="222" spans="1:65" s="2" customFormat="1" ht="21.75" customHeight="1" x14ac:dyDescent="0.2">
      <c r="A222" s="36"/>
      <c r="B222" s="37"/>
      <c r="C222" s="195" t="s">
        <v>1236</v>
      </c>
      <c r="D222" s="195" t="s">
        <v>269</v>
      </c>
      <c r="E222" s="196" t="s">
        <v>3068</v>
      </c>
      <c r="F222" s="197" t="s">
        <v>3069</v>
      </c>
      <c r="G222" s="198" t="s">
        <v>545</v>
      </c>
      <c r="H222" s="199">
        <v>3</v>
      </c>
      <c r="I222" s="200"/>
      <c r="J222" s="201">
        <f>ROUND(I222*H222,2)</f>
        <v>0</v>
      </c>
      <c r="K222" s="197" t="s">
        <v>21</v>
      </c>
      <c r="L222" s="41"/>
      <c r="M222" s="202" t="s">
        <v>21</v>
      </c>
      <c r="N222" s="203" t="s">
        <v>44</v>
      </c>
      <c r="O222" s="66"/>
      <c r="P222" s="204">
        <f>O222*H222</f>
        <v>0</v>
      </c>
      <c r="Q222" s="204">
        <v>3.8E-3</v>
      </c>
      <c r="R222" s="204">
        <f>Q222*H222</f>
        <v>1.14E-2</v>
      </c>
      <c r="S222" s="204">
        <v>0</v>
      </c>
      <c r="T222" s="205">
        <f>S222*H222</f>
        <v>0</v>
      </c>
      <c r="U222" s="36"/>
      <c r="V222" s="36"/>
      <c r="W222" s="36"/>
      <c r="X222" s="36"/>
      <c r="Y222" s="36"/>
      <c r="Z222" s="36"/>
      <c r="AA222" s="36"/>
      <c r="AB222" s="36"/>
      <c r="AC222" s="36"/>
      <c r="AD222" s="36"/>
      <c r="AE222" s="36"/>
      <c r="AR222" s="206" t="s">
        <v>441</v>
      </c>
      <c r="AT222" s="206" t="s">
        <v>269</v>
      </c>
      <c r="AU222" s="206" t="s">
        <v>80</v>
      </c>
      <c r="AY222" s="19" t="s">
        <v>267</v>
      </c>
      <c r="BE222" s="207">
        <f>IF(N222="základní",J222,0)</f>
        <v>0</v>
      </c>
      <c r="BF222" s="207">
        <f>IF(N222="snížená",J222,0)</f>
        <v>0</v>
      </c>
      <c r="BG222" s="207">
        <f>IF(N222="zákl. přenesená",J222,0)</f>
        <v>0</v>
      </c>
      <c r="BH222" s="207">
        <f>IF(N222="sníž. přenesená",J222,0)</f>
        <v>0</v>
      </c>
      <c r="BI222" s="207">
        <f>IF(N222="nulová",J222,0)</f>
        <v>0</v>
      </c>
      <c r="BJ222" s="19" t="s">
        <v>80</v>
      </c>
      <c r="BK222" s="207">
        <f>ROUND(I222*H222,2)</f>
        <v>0</v>
      </c>
      <c r="BL222" s="19" t="s">
        <v>441</v>
      </c>
      <c r="BM222" s="206" t="s">
        <v>1905</v>
      </c>
    </row>
    <row r="223" spans="1:65" s="2" customFormat="1" ht="21.75" customHeight="1" x14ac:dyDescent="0.2">
      <c r="A223" s="36"/>
      <c r="B223" s="37"/>
      <c r="C223" s="195" t="s">
        <v>1242</v>
      </c>
      <c r="D223" s="195" t="s">
        <v>269</v>
      </c>
      <c r="E223" s="196" t="s">
        <v>3070</v>
      </c>
      <c r="F223" s="197" t="s">
        <v>3071</v>
      </c>
      <c r="G223" s="198" t="s">
        <v>545</v>
      </c>
      <c r="H223" s="199">
        <v>2</v>
      </c>
      <c r="I223" s="200"/>
      <c r="J223" s="201">
        <f>ROUND(I223*H223,2)</f>
        <v>0</v>
      </c>
      <c r="K223" s="197" t="s">
        <v>21</v>
      </c>
      <c r="L223" s="41"/>
      <c r="M223" s="202" t="s">
        <v>21</v>
      </c>
      <c r="N223" s="203" t="s">
        <v>44</v>
      </c>
      <c r="O223" s="66"/>
      <c r="P223" s="204">
        <f>O223*H223</f>
        <v>0</v>
      </c>
      <c r="Q223" s="204">
        <v>6.6499999999999997E-3</v>
      </c>
      <c r="R223" s="204">
        <f>Q223*H223</f>
        <v>1.3299999999999999E-2</v>
      </c>
      <c r="S223" s="204">
        <v>0</v>
      </c>
      <c r="T223" s="205">
        <f>S223*H223</f>
        <v>0</v>
      </c>
      <c r="U223" s="36"/>
      <c r="V223" s="36"/>
      <c r="W223" s="36"/>
      <c r="X223" s="36"/>
      <c r="Y223" s="36"/>
      <c r="Z223" s="36"/>
      <c r="AA223" s="36"/>
      <c r="AB223" s="36"/>
      <c r="AC223" s="36"/>
      <c r="AD223" s="36"/>
      <c r="AE223" s="36"/>
      <c r="AR223" s="206" t="s">
        <v>441</v>
      </c>
      <c r="AT223" s="206" t="s">
        <v>269</v>
      </c>
      <c r="AU223" s="206" t="s">
        <v>80</v>
      </c>
      <c r="AY223" s="19" t="s">
        <v>267</v>
      </c>
      <c r="BE223" s="207">
        <f>IF(N223="základní",J223,0)</f>
        <v>0</v>
      </c>
      <c r="BF223" s="207">
        <f>IF(N223="snížená",J223,0)</f>
        <v>0</v>
      </c>
      <c r="BG223" s="207">
        <f>IF(N223="zákl. přenesená",J223,0)</f>
        <v>0</v>
      </c>
      <c r="BH223" s="207">
        <f>IF(N223="sníž. přenesená",J223,0)</f>
        <v>0</v>
      </c>
      <c r="BI223" s="207">
        <f>IF(N223="nulová",J223,0)</f>
        <v>0</v>
      </c>
      <c r="BJ223" s="19" t="s">
        <v>80</v>
      </c>
      <c r="BK223" s="207">
        <f>ROUND(I223*H223,2)</f>
        <v>0</v>
      </c>
      <c r="BL223" s="19" t="s">
        <v>441</v>
      </c>
      <c r="BM223" s="206" t="s">
        <v>1915</v>
      </c>
    </row>
    <row r="224" spans="1:65" s="2" customFormat="1" ht="21.75" customHeight="1" x14ac:dyDescent="0.2">
      <c r="A224" s="36"/>
      <c r="B224" s="37"/>
      <c r="C224" s="195" t="s">
        <v>1248</v>
      </c>
      <c r="D224" s="195" t="s">
        <v>269</v>
      </c>
      <c r="E224" s="196" t="s">
        <v>3072</v>
      </c>
      <c r="F224" s="197" t="s">
        <v>3073</v>
      </c>
      <c r="G224" s="198" t="s">
        <v>545</v>
      </c>
      <c r="H224" s="199">
        <v>4</v>
      </c>
      <c r="I224" s="200"/>
      <c r="J224" s="201">
        <f>ROUND(I224*H224,2)</f>
        <v>0</v>
      </c>
      <c r="K224" s="197" t="s">
        <v>21</v>
      </c>
      <c r="L224" s="41"/>
      <c r="M224" s="202" t="s">
        <v>21</v>
      </c>
      <c r="N224" s="203" t="s">
        <v>44</v>
      </c>
      <c r="O224" s="66"/>
      <c r="P224" s="204">
        <f>O224*H224</f>
        <v>0</v>
      </c>
      <c r="Q224" s="204">
        <v>1.107E-2</v>
      </c>
      <c r="R224" s="204">
        <f>Q224*H224</f>
        <v>4.428E-2</v>
      </c>
      <c r="S224" s="204">
        <v>0</v>
      </c>
      <c r="T224" s="205">
        <f>S224*H224</f>
        <v>0</v>
      </c>
      <c r="U224" s="36"/>
      <c r="V224" s="36"/>
      <c r="W224" s="36"/>
      <c r="X224" s="36"/>
      <c r="Y224" s="36"/>
      <c r="Z224" s="36"/>
      <c r="AA224" s="36"/>
      <c r="AB224" s="36"/>
      <c r="AC224" s="36"/>
      <c r="AD224" s="36"/>
      <c r="AE224" s="36"/>
      <c r="AR224" s="206" t="s">
        <v>441</v>
      </c>
      <c r="AT224" s="206" t="s">
        <v>269</v>
      </c>
      <c r="AU224" s="206" t="s">
        <v>80</v>
      </c>
      <c r="AY224" s="19" t="s">
        <v>267</v>
      </c>
      <c r="BE224" s="207">
        <f>IF(N224="základní",J224,0)</f>
        <v>0</v>
      </c>
      <c r="BF224" s="207">
        <f>IF(N224="snížená",J224,0)</f>
        <v>0</v>
      </c>
      <c r="BG224" s="207">
        <f>IF(N224="zákl. přenesená",J224,0)</f>
        <v>0</v>
      </c>
      <c r="BH224" s="207">
        <f>IF(N224="sníž. přenesená",J224,0)</f>
        <v>0</v>
      </c>
      <c r="BI224" s="207">
        <f>IF(N224="nulová",J224,0)</f>
        <v>0</v>
      </c>
      <c r="BJ224" s="19" t="s">
        <v>80</v>
      </c>
      <c r="BK224" s="207">
        <f>ROUND(I224*H224,2)</f>
        <v>0</v>
      </c>
      <c r="BL224" s="19" t="s">
        <v>441</v>
      </c>
      <c r="BM224" s="206" t="s">
        <v>1926</v>
      </c>
    </row>
    <row r="225" spans="1:65" s="2" customFormat="1" ht="19.5" x14ac:dyDescent="0.2">
      <c r="A225" s="36"/>
      <c r="B225" s="37"/>
      <c r="C225" s="38"/>
      <c r="D225" s="208" t="s">
        <v>276</v>
      </c>
      <c r="E225" s="38"/>
      <c r="F225" s="209" t="s">
        <v>3074</v>
      </c>
      <c r="G225" s="38"/>
      <c r="H225" s="38"/>
      <c r="I225" s="118"/>
      <c r="J225" s="38"/>
      <c r="K225" s="38"/>
      <c r="L225" s="41"/>
      <c r="M225" s="210"/>
      <c r="N225" s="211"/>
      <c r="O225" s="66"/>
      <c r="P225" s="66"/>
      <c r="Q225" s="66"/>
      <c r="R225" s="66"/>
      <c r="S225" s="66"/>
      <c r="T225" s="67"/>
      <c r="U225" s="36"/>
      <c r="V225" s="36"/>
      <c r="W225" s="36"/>
      <c r="X225" s="36"/>
      <c r="Y225" s="36"/>
      <c r="Z225" s="36"/>
      <c r="AA225" s="36"/>
      <c r="AB225" s="36"/>
      <c r="AC225" s="36"/>
      <c r="AD225" s="36"/>
      <c r="AE225" s="36"/>
      <c r="AT225" s="19" t="s">
        <v>276</v>
      </c>
      <c r="AU225" s="19" t="s">
        <v>80</v>
      </c>
    </row>
    <row r="226" spans="1:65" s="2" customFormat="1" ht="21.75" customHeight="1" x14ac:dyDescent="0.2">
      <c r="A226" s="36"/>
      <c r="B226" s="37"/>
      <c r="C226" s="195" t="s">
        <v>1253</v>
      </c>
      <c r="D226" s="195" t="s">
        <v>269</v>
      </c>
      <c r="E226" s="196" t="s">
        <v>3075</v>
      </c>
      <c r="F226" s="197" t="s">
        <v>3076</v>
      </c>
      <c r="G226" s="198" t="s">
        <v>545</v>
      </c>
      <c r="H226" s="199">
        <v>2</v>
      </c>
      <c r="I226" s="200"/>
      <c r="J226" s="201">
        <f>ROUND(I226*H226,2)</f>
        <v>0</v>
      </c>
      <c r="K226" s="197" t="s">
        <v>21</v>
      </c>
      <c r="L226" s="41"/>
      <c r="M226" s="202" t="s">
        <v>21</v>
      </c>
      <c r="N226" s="203" t="s">
        <v>44</v>
      </c>
      <c r="O226" s="66"/>
      <c r="P226" s="204">
        <f>O226*H226</f>
        <v>0</v>
      </c>
      <c r="Q226" s="204">
        <v>9.5999999999999992E-3</v>
      </c>
      <c r="R226" s="204">
        <f>Q226*H226</f>
        <v>1.9199999999999998E-2</v>
      </c>
      <c r="S226" s="204">
        <v>0</v>
      </c>
      <c r="T226" s="205">
        <f>S226*H226</f>
        <v>0</v>
      </c>
      <c r="U226" s="36"/>
      <c r="V226" s="36"/>
      <c r="W226" s="36"/>
      <c r="X226" s="36"/>
      <c r="Y226" s="36"/>
      <c r="Z226" s="36"/>
      <c r="AA226" s="36"/>
      <c r="AB226" s="36"/>
      <c r="AC226" s="36"/>
      <c r="AD226" s="36"/>
      <c r="AE226" s="36"/>
      <c r="AR226" s="206" t="s">
        <v>441</v>
      </c>
      <c r="AT226" s="206" t="s">
        <v>269</v>
      </c>
      <c r="AU226" s="206" t="s">
        <v>80</v>
      </c>
      <c r="AY226" s="19" t="s">
        <v>267</v>
      </c>
      <c r="BE226" s="207">
        <f>IF(N226="základní",J226,0)</f>
        <v>0</v>
      </c>
      <c r="BF226" s="207">
        <f>IF(N226="snížená",J226,0)</f>
        <v>0</v>
      </c>
      <c r="BG226" s="207">
        <f>IF(N226="zákl. přenesená",J226,0)</f>
        <v>0</v>
      </c>
      <c r="BH226" s="207">
        <f>IF(N226="sníž. přenesená",J226,0)</f>
        <v>0</v>
      </c>
      <c r="BI226" s="207">
        <f>IF(N226="nulová",J226,0)</f>
        <v>0</v>
      </c>
      <c r="BJ226" s="19" t="s">
        <v>80</v>
      </c>
      <c r="BK226" s="207">
        <f>ROUND(I226*H226,2)</f>
        <v>0</v>
      </c>
      <c r="BL226" s="19" t="s">
        <v>441</v>
      </c>
      <c r="BM226" s="206" t="s">
        <v>1933</v>
      </c>
    </row>
    <row r="227" spans="1:65" s="2" customFormat="1" ht="19.5" x14ac:dyDescent="0.2">
      <c r="A227" s="36"/>
      <c r="B227" s="37"/>
      <c r="C227" s="38"/>
      <c r="D227" s="208" t="s">
        <v>276</v>
      </c>
      <c r="E227" s="38"/>
      <c r="F227" s="209" t="s">
        <v>3077</v>
      </c>
      <c r="G227" s="38"/>
      <c r="H227" s="38"/>
      <c r="I227" s="118"/>
      <c r="J227" s="38"/>
      <c r="K227" s="38"/>
      <c r="L227" s="41"/>
      <c r="M227" s="210"/>
      <c r="N227" s="211"/>
      <c r="O227" s="66"/>
      <c r="P227" s="66"/>
      <c r="Q227" s="66"/>
      <c r="R227" s="66"/>
      <c r="S227" s="66"/>
      <c r="T227" s="67"/>
      <c r="U227" s="36"/>
      <c r="V227" s="36"/>
      <c r="W227" s="36"/>
      <c r="X227" s="36"/>
      <c r="Y227" s="36"/>
      <c r="Z227" s="36"/>
      <c r="AA227" s="36"/>
      <c r="AB227" s="36"/>
      <c r="AC227" s="36"/>
      <c r="AD227" s="36"/>
      <c r="AE227" s="36"/>
      <c r="AT227" s="19" t="s">
        <v>276</v>
      </c>
      <c r="AU227" s="19" t="s">
        <v>80</v>
      </c>
    </row>
    <row r="228" spans="1:65" s="2" customFormat="1" ht="21.75" customHeight="1" x14ac:dyDescent="0.2">
      <c r="A228" s="36"/>
      <c r="B228" s="37"/>
      <c r="C228" s="195" t="s">
        <v>1258</v>
      </c>
      <c r="D228" s="195" t="s">
        <v>269</v>
      </c>
      <c r="E228" s="196" t="s">
        <v>3078</v>
      </c>
      <c r="F228" s="197" t="s">
        <v>3079</v>
      </c>
      <c r="G228" s="198" t="s">
        <v>545</v>
      </c>
      <c r="H228" s="199">
        <v>1</v>
      </c>
      <c r="I228" s="200"/>
      <c r="J228" s="201">
        <f>ROUND(I228*H228,2)</f>
        <v>0</v>
      </c>
      <c r="K228" s="197" t="s">
        <v>21</v>
      </c>
      <c r="L228" s="41"/>
      <c r="M228" s="202" t="s">
        <v>21</v>
      </c>
      <c r="N228" s="203" t="s">
        <v>44</v>
      </c>
      <c r="O228" s="66"/>
      <c r="P228" s="204">
        <f>O228*H228</f>
        <v>0</v>
      </c>
      <c r="Q228" s="204">
        <v>6.3E-3</v>
      </c>
      <c r="R228" s="204">
        <f>Q228*H228</f>
        <v>6.3E-3</v>
      </c>
      <c r="S228" s="204">
        <v>0</v>
      </c>
      <c r="T228" s="205">
        <f>S228*H228</f>
        <v>0</v>
      </c>
      <c r="U228" s="36"/>
      <c r="V228" s="36"/>
      <c r="W228" s="36"/>
      <c r="X228" s="36"/>
      <c r="Y228" s="36"/>
      <c r="Z228" s="36"/>
      <c r="AA228" s="36"/>
      <c r="AB228" s="36"/>
      <c r="AC228" s="36"/>
      <c r="AD228" s="36"/>
      <c r="AE228" s="36"/>
      <c r="AR228" s="206" t="s">
        <v>441</v>
      </c>
      <c r="AT228" s="206" t="s">
        <v>269</v>
      </c>
      <c r="AU228" s="206" t="s">
        <v>80</v>
      </c>
      <c r="AY228" s="19" t="s">
        <v>267</v>
      </c>
      <c r="BE228" s="207">
        <f>IF(N228="základní",J228,0)</f>
        <v>0</v>
      </c>
      <c r="BF228" s="207">
        <f>IF(N228="snížená",J228,0)</f>
        <v>0</v>
      </c>
      <c r="BG228" s="207">
        <f>IF(N228="zákl. přenesená",J228,0)</f>
        <v>0</v>
      </c>
      <c r="BH228" s="207">
        <f>IF(N228="sníž. přenesená",J228,0)</f>
        <v>0</v>
      </c>
      <c r="BI228" s="207">
        <f>IF(N228="nulová",J228,0)</f>
        <v>0</v>
      </c>
      <c r="BJ228" s="19" t="s">
        <v>80</v>
      </c>
      <c r="BK228" s="207">
        <f>ROUND(I228*H228,2)</f>
        <v>0</v>
      </c>
      <c r="BL228" s="19" t="s">
        <v>441</v>
      </c>
      <c r="BM228" s="206" t="s">
        <v>1941</v>
      </c>
    </row>
    <row r="229" spans="1:65" s="2" customFormat="1" ht="29.25" x14ac:dyDescent="0.2">
      <c r="A229" s="36"/>
      <c r="B229" s="37"/>
      <c r="C229" s="38"/>
      <c r="D229" s="208" t="s">
        <v>276</v>
      </c>
      <c r="E229" s="38"/>
      <c r="F229" s="209" t="s">
        <v>3080</v>
      </c>
      <c r="G229" s="38"/>
      <c r="H229" s="38"/>
      <c r="I229" s="118"/>
      <c r="J229" s="38"/>
      <c r="K229" s="38"/>
      <c r="L229" s="41"/>
      <c r="M229" s="210"/>
      <c r="N229" s="211"/>
      <c r="O229" s="66"/>
      <c r="P229" s="66"/>
      <c r="Q229" s="66"/>
      <c r="R229" s="66"/>
      <c r="S229" s="66"/>
      <c r="T229" s="67"/>
      <c r="U229" s="36"/>
      <c r="V229" s="36"/>
      <c r="W229" s="36"/>
      <c r="X229" s="36"/>
      <c r="Y229" s="36"/>
      <c r="Z229" s="36"/>
      <c r="AA229" s="36"/>
      <c r="AB229" s="36"/>
      <c r="AC229" s="36"/>
      <c r="AD229" s="36"/>
      <c r="AE229" s="36"/>
      <c r="AT229" s="19" t="s">
        <v>276</v>
      </c>
      <c r="AU229" s="19" t="s">
        <v>80</v>
      </c>
    </row>
    <row r="230" spans="1:65" s="12" customFormat="1" ht="22.9" customHeight="1" x14ac:dyDescent="0.2">
      <c r="B230" s="179"/>
      <c r="C230" s="180"/>
      <c r="D230" s="181" t="s">
        <v>72</v>
      </c>
      <c r="E230" s="193" t="s">
        <v>3081</v>
      </c>
      <c r="F230" s="193" t="s">
        <v>3082</v>
      </c>
      <c r="G230" s="180"/>
      <c r="H230" s="180"/>
      <c r="I230" s="183"/>
      <c r="J230" s="194">
        <f>BK230</f>
        <v>0</v>
      </c>
      <c r="K230" s="180"/>
      <c r="L230" s="185"/>
      <c r="M230" s="186"/>
      <c r="N230" s="187"/>
      <c r="O230" s="187"/>
      <c r="P230" s="188">
        <f>SUM(P231:P237)</f>
        <v>0</v>
      </c>
      <c r="Q230" s="187"/>
      <c r="R230" s="188">
        <f>SUM(R231:R237)</f>
        <v>2.1500000000000002E-2</v>
      </c>
      <c r="S230" s="187"/>
      <c r="T230" s="189">
        <f>SUM(T231:T237)</f>
        <v>0</v>
      </c>
      <c r="AR230" s="190" t="s">
        <v>80</v>
      </c>
      <c r="AT230" s="191" t="s">
        <v>72</v>
      </c>
      <c r="AU230" s="191" t="s">
        <v>80</v>
      </c>
      <c r="AY230" s="190" t="s">
        <v>267</v>
      </c>
      <c r="BK230" s="192">
        <f>SUM(BK231:BK237)</f>
        <v>0</v>
      </c>
    </row>
    <row r="231" spans="1:65" s="2" customFormat="1" ht="21.75" customHeight="1" x14ac:dyDescent="0.2">
      <c r="A231" s="36"/>
      <c r="B231" s="37"/>
      <c r="C231" s="195" t="s">
        <v>1265</v>
      </c>
      <c r="D231" s="195" t="s">
        <v>269</v>
      </c>
      <c r="E231" s="196" t="s">
        <v>3083</v>
      </c>
      <c r="F231" s="197" t="s">
        <v>3084</v>
      </c>
      <c r="G231" s="198" t="s">
        <v>545</v>
      </c>
      <c r="H231" s="199">
        <v>17</v>
      </c>
      <c r="I231" s="200"/>
      <c r="J231" s="201">
        <f t="shared" ref="J231:J237" si="80">ROUND(I231*H231,2)</f>
        <v>0</v>
      </c>
      <c r="K231" s="197" t="s">
        <v>21</v>
      </c>
      <c r="L231" s="41"/>
      <c r="M231" s="202" t="s">
        <v>21</v>
      </c>
      <c r="N231" s="203" t="s">
        <v>44</v>
      </c>
      <c r="O231" s="66"/>
      <c r="P231" s="204">
        <f t="shared" ref="P231:P237" si="81">O231*H231</f>
        <v>0</v>
      </c>
      <c r="Q231" s="204">
        <v>5.0000000000000001E-4</v>
      </c>
      <c r="R231" s="204">
        <f t="shared" ref="R231:R237" si="82">Q231*H231</f>
        <v>8.5000000000000006E-3</v>
      </c>
      <c r="S231" s="204">
        <v>0</v>
      </c>
      <c r="T231" s="205">
        <f t="shared" ref="T231:T237" si="83">S231*H231</f>
        <v>0</v>
      </c>
      <c r="U231" s="36"/>
      <c r="V231" s="36"/>
      <c r="W231" s="36"/>
      <c r="X231" s="36"/>
      <c r="Y231" s="36"/>
      <c r="Z231" s="36"/>
      <c r="AA231" s="36"/>
      <c r="AB231" s="36"/>
      <c r="AC231" s="36"/>
      <c r="AD231" s="36"/>
      <c r="AE231" s="36"/>
      <c r="AR231" s="206" t="s">
        <v>274</v>
      </c>
      <c r="AT231" s="206" t="s">
        <v>269</v>
      </c>
      <c r="AU231" s="206" t="s">
        <v>82</v>
      </c>
      <c r="AY231" s="19" t="s">
        <v>267</v>
      </c>
      <c r="BE231" s="207">
        <f t="shared" ref="BE231:BE237" si="84">IF(N231="základní",J231,0)</f>
        <v>0</v>
      </c>
      <c r="BF231" s="207">
        <f t="shared" ref="BF231:BF237" si="85">IF(N231="snížená",J231,0)</f>
        <v>0</v>
      </c>
      <c r="BG231" s="207">
        <f t="shared" ref="BG231:BG237" si="86">IF(N231="zákl. přenesená",J231,0)</f>
        <v>0</v>
      </c>
      <c r="BH231" s="207">
        <f t="shared" ref="BH231:BH237" si="87">IF(N231="sníž. přenesená",J231,0)</f>
        <v>0</v>
      </c>
      <c r="BI231" s="207">
        <f t="shared" ref="BI231:BI237" si="88">IF(N231="nulová",J231,0)</f>
        <v>0</v>
      </c>
      <c r="BJ231" s="19" t="s">
        <v>80</v>
      </c>
      <c r="BK231" s="207">
        <f t="shared" ref="BK231:BK237" si="89">ROUND(I231*H231,2)</f>
        <v>0</v>
      </c>
      <c r="BL231" s="19" t="s">
        <v>274</v>
      </c>
      <c r="BM231" s="206" t="s">
        <v>1948</v>
      </c>
    </row>
    <row r="232" spans="1:65" s="2" customFormat="1" ht="21.75" customHeight="1" x14ac:dyDescent="0.2">
      <c r="A232" s="36"/>
      <c r="B232" s="37"/>
      <c r="C232" s="195" t="s">
        <v>1269</v>
      </c>
      <c r="D232" s="195" t="s">
        <v>269</v>
      </c>
      <c r="E232" s="196" t="s">
        <v>3085</v>
      </c>
      <c r="F232" s="197" t="s">
        <v>3086</v>
      </c>
      <c r="G232" s="198" t="s">
        <v>545</v>
      </c>
      <c r="H232" s="199">
        <v>6</v>
      </c>
      <c r="I232" s="200"/>
      <c r="J232" s="201">
        <f t="shared" si="80"/>
        <v>0</v>
      </c>
      <c r="K232" s="197" t="s">
        <v>21</v>
      </c>
      <c r="L232" s="41"/>
      <c r="M232" s="202" t="s">
        <v>21</v>
      </c>
      <c r="N232" s="203" t="s">
        <v>44</v>
      </c>
      <c r="O232" s="66"/>
      <c r="P232" s="204">
        <f t="shared" si="81"/>
        <v>0</v>
      </c>
      <c r="Q232" s="204">
        <v>5.0000000000000001E-4</v>
      </c>
      <c r="R232" s="204">
        <f t="shared" si="82"/>
        <v>3.0000000000000001E-3</v>
      </c>
      <c r="S232" s="204">
        <v>0</v>
      </c>
      <c r="T232" s="205">
        <f t="shared" si="83"/>
        <v>0</v>
      </c>
      <c r="U232" s="36"/>
      <c r="V232" s="36"/>
      <c r="W232" s="36"/>
      <c r="X232" s="36"/>
      <c r="Y232" s="36"/>
      <c r="Z232" s="36"/>
      <c r="AA232" s="36"/>
      <c r="AB232" s="36"/>
      <c r="AC232" s="36"/>
      <c r="AD232" s="36"/>
      <c r="AE232" s="36"/>
      <c r="AR232" s="206" t="s">
        <v>274</v>
      </c>
      <c r="AT232" s="206" t="s">
        <v>269</v>
      </c>
      <c r="AU232" s="206" t="s">
        <v>82</v>
      </c>
      <c r="AY232" s="19" t="s">
        <v>267</v>
      </c>
      <c r="BE232" s="207">
        <f t="shared" si="84"/>
        <v>0</v>
      </c>
      <c r="BF232" s="207">
        <f t="shared" si="85"/>
        <v>0</v>
      </c>
      <c r="BG232" s="207">
        <f t="shared" si="86"/>
        <v>0</v>
      </c>
      <c r="BH232" s="207">
        <f t="shared" si="87"/>
        <v>0</v>
      </c>
      <c r="BI232" s="207">
        <f t="shared" si="88"/>
        <v>0</v>
      </c>
      <c r="BJ232" s="19" t="s">
        <v>80</v>
      </c>
      <c r="BK232" s="207">
        <f t="shared" si="89"/>
        <v>0</v>
      </c>
      <c r="BL232" s="19" t="s">
        <v>274</v>
      </c>
      <c r="BM232" s="206" t="s">
        <v>1954</v>
      </c>
    </row>
    <row r="233" spans="1:65" s="2" customFormat="1" ht="16.5" customHeight="1" x14ac:dyDescent="0.2">
      <c r="A233" s="36"/>
      <c r="B233" s="37"/>
      <c r="C233" s="195" t="s">
        <v>1274</v>
      </c>
      <c r="D233" s="195" t="s">
        <v>269</v>
      </c>
      <c r="E233" s="196" t="s">
        <v>3087</v>
      </c>
      <c r="F233" s="197" t="s">
        <v>3088</v>
      </c>
      <c r="G233" s="198" t="s">
        <v>545</v>
      </c>
      <c r="H233" s="199">
        <v>9</v>
      </c>
      <c r="I233" s="200"/>
      <c r="J233" s="201">
        <f t="shared" si="80"/>
        <v>0</v>
      </c>
      <c r="K233" s="197" t="s">
        <v>21</v>
      </c>
      <c r="L233" s="41"/>
      <c r="M233" s="202" t="s">
        <v>21</v>
      </c>
      <c r="N233" s="203" t="s">
        <v>44</v>
      </c>
      <c r="O233" s="66"/>
      <c r="P233" s="204">
        <f t="shared" si="81"/>
        <v>0</v>
      </c>
      <c r="Q233" s="204">
        <v>5.0000000000000001E-4</v>
      </c>
      <c r="R233" s="204">
        <f t="shared" si="82"/>
        <v>4.5000000000000005E-3</v>
      </c>
      <c r="S233" s="204">
        <v>0</v>
      </c>
      <c r="T233" s="205">
        <f t="shared" si="83"/>
        <v>0</v>
      </c>
      <c r="U233" s="36"/>
      <c r="V233" s="36"/>
      <c r="W233" s="36"/>
      <c r="X233" s="36"/>
      <c r="Y233" s="36"/>
      <c r="Z233" s="36"/>
      <c r="AA233" s="36"/>
      <c r="AB233" s="36"/>
      <c r="AC233" s="36"/>
      <c r="AD233" s="36"/>
      <c r="AE233" s="36"/>
      <c r="AR233" s="206" t="s">
        <v>274</v>
      </c>
      <c r="AT233" s="206" t="s">
        <v>269</v>
      </c>
      <c r="AU233" s="206" t="s">
        <v>82</v>
      </c>
      <c r="AY233" s="19" t="s">
        <v>267</v>
      </c>
      <c r="BE233" s="207">
        <f t="shared" si="84"/>
        <v>0</v>
      </c>
      <c r="BF233" s="207">
        <f t="shared" si="85"/>
        <v>0</v>
      </c>
      <c r="BG233" s="207">
        <f t="shared" si="86"/>
        <v>0</v>
      </c>
      <c r="BH233" s="207">
        <f t="shared" si="87"/>
        <v>0</v>
      </c>
      <c r="BI233" s="207">
        <f t="shared" si="88"/>
        <v>0</v>
      </c>
      <c r="BJ233" s="19" t="s">
        <v>80</v>
      </c>
      <c r="BK233" s="207">
        <f t="shared" si="89"/>
        <v>0</v>
      </c>
      <c r="BL233" s="19" t="s">
        <v>274</v>
      </c>
      <c r="BM233" s="206" t="s">
        <v>1960</v>
      </c>
    </row>
    <row r="234" spans="1:65" s="2" customFormat="1" ht="33" customHeight="1" x14ac:dyDescent="0.2">
      <c r="A234" s="36"/>
      <c r="B234" s="37"/>
      <c r="C234" s="195" t="s">
        <v>1285</v>
      </c>
      <c r="D234" s="195" t="s">
        <v>269</v>
      </c>
      <c r="E234" s="196" t="s">
        <v>3089</v>
      </c>
      <c r="F234" s="197" t="s">
        <v>3090</v>
      </c>
      <c r="G234" s="198" t="s">
        <v>545</v>
      </c>
      <c r="H234" s="199">
        <v>9</v>
      </c>
      <c r="I234" s="200"/>
      <c r="J234" s="201">
        <f t="shared" si="80"/>
        <v>0</v>
      </c>
      <c r="K234" s="197" t="s">
        <v>21</v>
      </c>
      <c r="L234" s="41"/>
      <c r="M234" s="202" t="s">
        <v>21</v>
      </c>
      <c r="N234" s="203" t="s">
        <v>44</v>
      </c>
      <c r="O234" s="66"/>
      <c r="P234" s="204">
        <f t="shared" si="81"/>
        <v>0</v>
      </c>
      <c r="Q234" s="204">
        <v>5.0000000000000001E-4</v>
      </c>
      <c r="R234" s="204">
        <f t="shared" si="82"/>
        <v>4.5000000000000005E-3</v>
      </c>
      <c r="S234" s="204">
        <v>0</v>
      </c>
      <c r="T234" s="205">
        <f t="shared" si="83"/>
        <v>0</v>
      </c>
      <c r="U234" s="36"/>
      <c r="V234" s="36"/>
      <c r="W234" s="36"/>
      <c r="X234" s="36"/>
      <c r="Y234" s="36"/>
      <c r="Z234" s="36"/>
      <c r="AA234" s="36"/>
      <c r="AB234" s="36"/>
      <c r="AC234" s="36"/>
      <c r="AD234" s="36"/>
      <c r="AE234" s="36"/>
      <c r="AR234" s="206" t="s">
        <v>274</v>
      </c>
      <c r="AT234" s="206" t="s">
        <v>269</v>
      </c>
      <c r="AU234" s="206" t="s">
        <v>82</v>
      </c>
      <c r="AY234" s="19" t="s">
        <v>267</v>
      </c>
      <c r="BE234" s="207">
        <f t="shared" si="84"/>
        <v>0</v>
      </c>
      <c r="BF234" s="207">
        <f t="shared" si="85"/>
        <v>0</v>
      </c>
      <c r="BG234" s="207">
        <f t="shared" si="86"/>
        <v>0</v>
      </c>
      <c r="BH234" s="207">
        <f t="shared" si="87"/>
        <v>0</v>
      </c>
      <c r="BI234" s="207">
        <f t="shared" si="88"/>
        <v>0</v>
      </c>
      <c r="BJ234" s="19" t="s">
        <v>80</v>
      </c>
      <c r="BK234" s="207">
        <f t="shared" si="89"/>
        <v>0</v>
      </c>
      <c r="BL234" s="19" t="s">
        <v>274</v>
      </c>
      <c r="BM234" s="206" t="s">
        <v>1966</v>
      </c>
    </row>
    <row r="235" spans="1:65" s="2" customFormat="1" ht="21.75" customHeight="1" x14ac:dyDescent="0.2">
      <c r="A235" s="36"/>
      <c r="B235" s="37"/>
      <c r="C235" s="195" t="s">
        <v>1294</v>
      </c>
      <c r="D235" s="195" t="s">
        <v>269</v>
      </c>
      <c r="E235" s="196" t="s">
        <v>3091</v>
      </c>
      <c r="F235" s="197" t="s">
        <v>3092</v>
      </c>
      <c r="G235" s="198" t="s">
        <v>545</v>
      </c>
      <c r="H235" s="199">
        <v>2</v>
      </c>
      <c r="I235" s="200"/>
      <c r="J235" s="201">
        <f t="shared" si="80"/>
        <v>0</v>
      </c>
      <c r="K235" s="197" t="s">
        <v>21</v>
      </c>
      <c r="L235" s="41"/>
      <c r="M235" s="202" t="s">
        <v>21</v>
      </c>
      <c r="N235" s="203" t="s">
        <v>44</v>
      </c>
      <c r="O235" s="66"/>
      <c r="P235" s="204">
        <f t="shared" si="81"/>
        <v>0</v>
      </c>
      <c r="Q235" s="204">
        <v>5.0000000000000001E-4</v>
      </c>
      <c r="R235" s="204">
        <f t="shared" si="82"/>
        <v>1E-3</v>
      </c>
      <c r="S235" s="204">
        <v>0</v>
      </c>
      <c r="T235" s="205">
        <f t="shared" si="83"/>
        <v>0</v>
      </c>
      <c r="U235" s="36"/>
      <c r="V235" s="36"/>
      <c r="W235" s="36"/>
      <c r="X235" s="36"/>
      <c r="Y235" s="36"/>
      <c r="Z235" s="36"/>
      <c r="AA235" s="36"/>
      <c r="AB235" s="36"/>
      <c r="AC235" s="36"/>
      <c r="AD235" s="36"/>
      <c r="AE235" s="36"/>
      <c r="AR235" s="206" t="s">
        <v>274</v>
      </c>
      <c r="AT235" s="206" t="s">
        <v>269</v>
      </c>
      <c r="AU235" s="206" t="s">
        <v>82</v>
      </c>
      <c r="AY235" s="19" t="s">
        <v>267</v>
      </c>
      <c r="BE235" s="207">
        <f t="shared" si="84"/>
        <v>0</v>
      </c>
      <c r="BF235" s="207">
        <f t="shared" si="85"/>
        <v>0</v>
      </c>
      <c r="BG235" s="207">
        <f t="shared" si="86"/>
        <v>0</v>
      </c>
      <c r="BH235" s="207">
        <f t="shared" si="87"/>
        <v>0</v>
      </c>
      <c r="BI235" s="207">
        <f t="shared" si="88"/>
        <v>0</v>
      </c>
      <c r="BJ235" s="19" t="s">
        <v>80</v>
      </c>
      <c r="BK235" s="207">
        <f t="shared" si="89"/>
        <v>0</v>
      </c>
      <c r="BL235" s="19" t="s">
        <v>274</v>
      </c>
      <c r="BM235" s="206" t="s">
        <v>1973</v>
      </c>
    </row>
    <row r="236" spans="1:65" s="2" customFormat="1" ht="16.5" customHeight="1" x14ac:dyDescent="0.2">
      <c r="A236" s="36"/>
      <c r="B236" s="37"/>
      <c r="C236" s="195" t="s">
        <v>1299</v>
      </c>
      <c r="D236" s="195" t="s">
        <v>269</v>
      </c>
      <c r="E236" s="196" t="s">
        <v>3093</v>
      </c>
      <c r="F236" s="197" t="s">
        <v>3094</v>
      </c>
      <c r="G236" s="198" t="s">
        <v>2707</v>
      </c>
      <c r="H236" s="199">
        <v>1</v>
      </c>
      <c r="I236" s="200"/>
      <c r="J236" s="201">
        <f t="shared" si="80"/>
        <v>0</v>
      </c>
      <c r="K236" s="197" t="s">
        <v>21</v>
      </c>
      <c r="L236" s="41"/>
      <c r="M236" s="202" t="s">
        <v>21</v>
      </c>
      <c r="N236" s="203" t="s">
        <v>44</v>
      </c>
      <c r="O236" s="66"/>
      <c r="P236" s="204">
        <f t="shared" si="81"/>
        <v>0</v>
      </c>
      <c r="Q236" s="204">
        <v>0</v>
      </c>
      <c r="R236" s="204">
        <f t="shared" si="82"/>
        <v>0</v>
      </c>
      <c r="S236" s="204">
        <v>0</v>
      </c>
      <c r="T236" s="205">
        <f t="shared" si="83"/>
        <v>0</v>
      </c>
      <c r="U236" s="36"/>
      <c r="V236" s="36"/>
      <c r="W236" s="36"/>
      <c r="X236" s="36"/>
      <c r="Y236" s="36"/>
      <c r="Z236" s="36"/>
      <c r="AA236" s="36"/>
      <c r="AB236" s="36"/>
      <c r="AC236" s="36"/>
      <c r="AD236" s="36"/>
      <c r="AE236" s="36"/>
      <c r="AR236" s="206" t="s">
        <v>274</v>
      </c>
      <c r="AT236" s="206" t="s">
        <v>269</v>
      </c>
      <c r="AU236" s="206" t="s">
        <v>82</v>
      </c>
      <c r="AY236" s="19" t="s">
        <v>267</v>
      </c>
      <c r="BE236" s="207">
        <f t="shared" si="84"/>
        <v>0</v>
      </c>
      <c r="BF236" s="207">
        <f t="shared" si="85"/>
        <v>0</v>
      </c>
      <c r="BG236" s="207">
        <f t="shared" si="86"/>
        <v>0</v>
      </c>
      <c r="BH236" s="207">
        <f t="shared" si="87"/>
        <v>0</v>
      </c>
      <c r="BI236" s="207">
        <f t="shared" si="88"/>
        <v>0</v>
      </c>
      <c r="BJ236" s="19" t="s">
        <v>80</v>
      </c>
      <c r="BK236" s="207">
        <f t="shared" si="89"/>
        <v>0</v>
      </c>
      <c r="BL236" s="19" t="s">
        <v>274</v>
      </c>
      <c r="BM236" s="206" t="s">
        <v>1979</v>
      </c>
    </row>
    <row r="237" spans="1:65" s="2" customFormat="1" ht="16.5" customHeight="1" x14ac:dyDescent="0.2">
      <c r="A237" s="36"/>
      <c r="B237" s="37"/>
      <c r="C237" s="195" t="s">
        <v>1305</v>
      </c>
      <c r="D237" s="195" t="s">
        <v>269</v>
      </c>
      <c r="E237" s="196" t="s">
        <v>3095</v>
      </c>
      <c r="F237" s="197" t="s">
        <v>3096</v>
      </c>
      <c r="G237" s="198" t="s">
        <v>395</v>
      </c>
      <c r="H237" s="199">
        <v>0.52500000000000002</v>
      </c>
      <c r="I237" s="200"/>
      <c r="J237" s="201">
        <f t="shared" si="80"/>
        <v>0</v>
      </c>
      <c r="K237" s="197" t="s">
        <v>21</v>
      </c>
      <c r="L237" s="41"/>
      <c r="M237" s="202" t="s">
        <v>21</v>
      </c>
      <c r="N237" s="203" t="s">
        <v>44</v>
      </c>
      <c r="O237" s="66"/>
      <c r="P237" s="204">
        <f t="shared" si="81"/>
        <v>0</v>
      </c>
      <c r="Q237" s="204">
        <v>0</v>
      </c>
      <c r="R237" s="204">
        <f t="shared" si="82"/>
        <v>0</v>
      </c>
      <c r="S237" s="204">
        <v>0</v>
      </c>
      <c r="T237" s="205">
        <f t="shared" si="83"/>
        <v>0</v>
      </c>
      <c r="U237" s="36"/>
      <c r="V237" s="36"/>
      <c r="W237" s="36"/>
      <c r="X237" s="36"/>
      <c r="Y237" s="36"/>
      <c r="Z237" s="36"/>
      <c r="AA237" s="36"/>
      <c r="AB237" s="36"/>
      <c r="AC237" s="36"/>
      <c r="AD237" s="36"/>
      <c r="AE237" s="36"/>
      <c r="AR237" s="206" t="s">
        <v>274</v>
      </c>
      <c r="AT237" s="206" t="s">
        <v>269</v>
      </c>
      <c r="AU237" s="206" t="s">
        <v>82</v>
      </c>
      <c r="AY237" s="19" t="s">
        <v>267</v>
      </c>
      <c r="BE237" s="207">
        <f t="shared" si="84"/>
        <v>0</v>
      </c>
      <c r="BF237" s="207">
        <f t="shared" si="85"/>
        <v>0</v>
      </c>
      <c r="BG237" s="207">
        <f t="shared" si="86"/>
        <v>0</v>
      </c>
      <c r="BH237" s="207">
        <f t="shared" si="87"/>
        <v>0</v>
      </c>
      <c r="BI237" s="207">
        <f t="shared" si="88"/>
        <v>0</v>
      </c>
      <c r="BJ237" s="19" t="s">
        <v>80</v>
      </c>
      <c r="BK237" s="207">
        <f t="shared" si="89"/>
        <v>0</v>
      </c>
      <c r="BL237" s="19" t="s">
        <v>274</v>
      </c>
      <c r="BM237" s="206" t="s">
        <v>1987</v>
      </c>
    </row>
    <row r="238" spans="1:65" s="12" customFormat="1" ht="25.9" customHeight="1" x14ac:dyDescent="0.2">
      <c r="B238" s="179"/>
      <c r="C238" s="180"/>
      <c r="D238" s="181" t="s">
        <v>72</v>
      </c>
      <c r="E238" s="182" t="s">
        <v>2014</v>
      </c>
      <c r="F238" s="182" t="s">
        <v>3097</v>
      </c>
      <c r="G238" s="180"/>
      <c r="H238" s="180"/>
      <c r="I238" s="183"/>
      <c r="J238" s="184">
        <f>BK238</f>
        <v>0</v>
      </c>
      <c r="K238" s="180"/>
      <c r="L238" s="185"/>
      <c r="M238" s="186"/>
      <c r="N238" s="187"/>
      <c r="O238" s="187"/>
      <c r="P238" s="188">
        <f>SUM(P239:P242)</f>
        <v>0</v>
      </c>
      <c r="Q238" s="187"/>
      <c r="R238" s="188">
        <f>SUM(R239:R242)</f>
        <v>0</v>
      </c>
      <c r="S238" s="187"/>
      <c r="T238" s="189">
        <f>SUM(T239:T242)</f>
        <v>0</v>
      </c>
      <c r="AR238" s="190" t="s">
        <v>82</v>
      </c>
      <c r="AT238" s="191" t="s">
        <v>72</v>
      </c>
      <c r="AU238" s="191" t="s">
        <v>73</v>
      </c>
      <c r="AY238" s="190" t="s">
        <v>267</v>
      </c>
      <c r="BK238" s="192">
        <f>SUM(BK239:BK242)</f>
        <v>0</v>
      </c>
    </row>
    <row r="239" spans="1:65" s="2" customFormat="1" ht="21.75" customHeight="1" x14ac:dyDescent="0.2">
      <c r="A239" s="36"/>
      <c r="B239" s="37"/>
      <c r="C239" s="195" t="s">
        <v>1311</v>
      </c>
      <c r="D239" s="195" t="s">
        <v>269</v>
      </c>
      <c r="E239" s="196" t="s">
        <v>3098</v>
      </c>
      <c r="F239" s="197" t="s">
        <v>3099</v>
      </c>
      <c r="G239" s="198" t="s">
        <v>2888</v>
      </c>
      <c r="H239" s="199">
        <v>22</v>
      </c>
      <c r="I239" s="200"/>
      <c r="J239" s="201">
        <f>ROUND(I239*H239,2)</f>
        <v>0</v>
      </c>
      <c r="K239" s="197" t="s">
        <v>21</v>
      </c>
      <c r="L239" s="41"/>
      <c r="M239" s="202" t="s">
        <v>21</v>
      </c>
      <c r="N239" s="203" t="s">
        <v>44</v>
      </c>
      <c r="O239" s="66"/>
      <c r="P239" s="204">
        <f>O239*H239</f>
        <v>0</v>
      </c>
      <c r="Q239" s="204">
        <v>0</v>
      </c>
      <c r="R239" s="204">
        <f>Q239*H239</f>
        <v>0</v>
      </c>
      <c r="S239" s="204">
        <v>0</v>
      </c>
      <c r="T239" s="205">
        <f>S239*H239</f>
        <v>0</v>
      </c>
      <c r="U239" s="36"/>
      <c r="V239" s="36"/>
      <c r="W239" s="36"/>
      <c r="X239" s="36"/>
      <c r="Y239" s="36"/>
      <c r="Z239" s="36"/>
      <c r="AA239" s="36"/>
      <c r="AB239" s="36"/>
      <c r="AC239" s="36"/>
      <c r="AD239" s="36"/>
      <c r="AE239" s="36"/>
      <c r="AR239" s="206" t="s">
        <v>441</v>
      </c>
      <c r="AT239" s="206" t="s">
        <v>269</v>
      </c>
      <c r="AU239" s="206" t="s">
        <v>80</v>
      </c>
      <c r="AY239" s="19" t="s">
        <v>267</v>
      </c>
      <c r="BE239" s="207">
        <f>IF(N239="základní",J239,0)</f>
        <v>0</v>
      </c>
      <c r="BF239" s="207">
        <f>IF(N239="snížená",J239,0)</f>
        <v>0</v>
      </c>
      <c r="BG239" s="207">
        <f>IF(N239="zákl. přenesená",J239,0)</f>
        <v>0</v>
      </c>
      <c r="BH239" s="207">
        <f>IF(N239="sníž. přenesená",J239,0)</f>
        <v>0</v>
      </c>
      <c r="BI239" s="207">
        <f>IF(N239="nulová",J239,0)</f>
        <v>0</v>
      </c>
      <c r="BJ239" s="19" t="s">
        <v>80</v>
      </c>
      <c r="BK239" s="207">
        <f>ROUND(I239*H239,2)</f>
        <v>0</v>
      </c>
      <c r="BL239" s="19" t="s">
        <v>441</v>
      </c>
      <c r="BM239" s="206" t="s">
        <v>1994</v>
      </c>
    </row>
    <row r="240" spans="1:65" s="2" customFormat="1" ht="21.75" customHeight="1" x14ac:dyDescent="0.2">
      <c r="A240" s="36"/>
      <c r="B240" s="37"/>
      <c r="C240" s="195" t="s">
        <v>1316</v>
      </c>
      <c r="D240" s="195" t="s">
        <v>269</v>
      </c>
      <c r="E240" s="196" t="s">
        <v>3100</v>
      </c>
      <c r="F240" s="197" t="s">
        <v>3101</v>
      </c>
      <c r="G240" s="198" t="s">
        <v>2888</v>
      </c>
      <c r="H240" s="199">
        <v>14</v>
      </c>
      <c r="I240" s="200"/>
      <c r="J240" s="201">
        <f>ROUND(I240*H240,2)</f>
        <v>0</v>
      </c>
      <c r="K240" s="197" t="s">
        <v>21</v>
      </c>
      <c r="L240" s="41"/>
      <c r="M240" s="202" t="s">
        <v>21</v>
      </c>
      <c r="N240" s="203" t="s">
        <v>44</v>
      </c>
      <c r="O240" s="66"/>
      <c r="P240" s="204">
        <f>O240*H240</f>
        <v>0</v>
      </c>
      <c r="Q240" s="204">
        <v>0</v>
      </c>
      <c r="R240" s="204">
        <f>Q240*H240</f>
        <v>0</v>
      </c>
      <c r="S240" s="204">
        <v>0</v>
      </c>
      <c r="T240" s="205">
        <f>S240*H240</f>
        <v>0</v>
      </c>
      <c r="U240" s="36"/>
      <c r="V240" s="36"/>
      <c r="W240" s="36"/>
      <c r="X240" s="36"/>
      <c r="Y240" s="36"/>
      <c r="Z240" s="36"/>
      <c r="AA240" s="36"/>
      <c r="AB240" s="36"/>
      <c r="AC240" s="36"/>
      <c r="AD240" s="36"/>
      <c r="AE240" s="36"/>
      <c r="AR240" s="206" t="s">
        <v>441</v>
      </c>
      <c r="AT240" s="206" t="s">
        <v>269</v>
      </c>
      <c r="AU240" s="206" t="s">
        <v>80</v>
      </c>
      <c r="AY240" s="19" t="s">
        <v>267</v>
      </c>
      <c r="BE240" s="207">
        <f>IF(N240="základní",J240,0)</f>
        <v>0</v>
      </c>
      <c r="BF240" s="207">
        <f>IF(N240="snížená",J240,0)</f>
        <v>0</v>
      </c>
      <c r="BG240" s="207">
        <f>IF(N240="zákl. přenesená",J240,0)</f>
        <v>0</v>
      </c>
      <c r="BH240" s="207">
        <f>IF(N240="sníž. přenesená",J240,0)</f>
        <v>0</v>
      </c>
      <c r="BI240" s="207">
        <f>IF(N240="nulová",J240,0)</f>
        <v>0</v>
      </c>
      <c r="BJ240" s="19" t="s">
        <v>80</v>
      </c>
      <c r="BK240" s="207">
        <f>ROUND(I240*H240,2)</f>
        <v>0</v>
      </c>
      <c r="BL240" s="19" t="s">
        <v>441</v>
      </c>
      <c r="BM240" s="206" t="s">
        <v>2001</v>
      </c>
    </row>
    <row r="241" spans="1:65" s="2" customFormat="1" ht="16.5" customHeight="1" x14ac:dyDescent="0.2">
      <c r="A241" s="36"/>
      <c r="B241" s="37"/>
      <c r="C241" s="195" t="s">
        <v>1322</v>
      </c>
      <c r="D241" s="195" t="s">
        <v>269</v>
      </c>
      <c r="E241" s="196" t="s">
        <v>3102</v>
      </c>
      <c r="F241" s="197" t="s">
        <v>3103</v>
      </c>
      <c r="G241" s="198" t="s">
        <v>2707</v>
      </c>
      <c r="H241" s="199">
        <v>1</v>
      </c>
      <c r="I241" s="200"/>
      <c r="J241" s="201">
        <f>ROUND(I241*H241,2)</f>
        <v>0</v>
      </c>
      <c r="K241" s="197" t="s">
        <v>21</v>
      </c>
      <c r="L241" s="41"/>
      <c r="M241" s="202" t="s">
        <v>21</v>
      </c>
      <c r="N241" s="203" t="s">
        <v>44</v>
      </c>
      <c r="O241" s="66"/>
      <c r="P241" s="204">
        <f>O241*H241</f>
        <v>0</v>
      </c>
      <c r="Q241" s="204">
        <v>0</v>
      </c>
      <c r="R241" s="204">
        <f>Q241*H241</f>
        <v>0</v>
      </c>
      <c r="S241" s="204">
        <v>0</v>
      </c>
      <c r="T241" s="205">
        <f>S241*H241</f>
        <v>0</v>
      </c>
      <c r="U241" s="36"/>
      <c r="V241" s="36"/>
      <c r="W241" s="36"/>
      <c r="X241" s="36"/>
      <c r="Y241" s="36"/>
      <c r="Z241" s="36"/>
      <c r="AA241" s="36"/>
      <c r="AB241" s="36"/>
      <c r="AC241" s="36"/>
      <c r="AD241" s="36"/>
      <c r="AE241" s="36"/>
      <c r="AR241" s="206" t="s">
        <v>441</v>
      </c>
      <c r="AT241" s="206" t="s">
        <v>269</v>
      </c>
      <c r="AU241" s="206" t="s">
        <v>80</v>
      </c>
      <c r="AY241" s="19" t="s">
        <v>267</v>
      </c>
      <c r="BE241" s="207">
        <f>IF(N241="základní",J241,0)</f>
        <v>0</v>
      </c>
      <c r="BF241" s="207">
        <f>IF(N241="snížená",J241,0)</f>
        <v>0</v>
      </c>
      <c r="BG241" s="207">
        <f>IF(N241="zákl. přenesená",J241,0)</f>
        <v>0</v>
      </c>
      <c r="BH241" s="207">
        <f>IF(N241="sníž. přenesená",J241,0)</f>
        <v>0</v>
      </c>
      <c r="BI241" s="207">
        <f>IF(N241="nulová",J241,0)</f>
        <v>0</v>
      </c>
      <c r="BJ241" s="19" t="s">
        <v>80</v>
      </c>
      <c r="BK241" s="207">
        <f>ROUND(I241*H241,2)</f>
        <v>0</v>
      </c>
      <c r="BL241" s="19" t="s">
        <v>441</v>
      </c>
      <c r="BM241" s="206" t="s">
        <v>2009</v>
      </c>
    </row>
    <row r="242" spans="1:65" s="2" customFormat="1" ht="16.5" customHeight="1" x14ac:dyDescent="0.2">
      <c r="A242" s="36"/>
      <c r="B242" s="37"/>
      <c r="C242" s="195" t="s">
        <v>1329</v>
      </c>
      <c r="D242" s="195" t="s">
        <v>269</v>
      </c>
      <c r="E242" s="196" t="s">
        <v>3104</v>
      </c>
      <c r="F242" s="197" t="s">
        <v>3105</v>
      </c>
      <c r="G242" s="198" t="s">
        <v>395</v>
      </c>
      <c r="H242" s="199">
        <v>3.5999999999999997E-2</v>
      </c>
      <c r="I242" s="200"/>
      <c r="J242" s="201">
        <f>ROUND(I242*H242,2)</f>
        <v>0</v>
      </c>
      <c r="K242" s="197" t="s">
        <v>21</v>
      </c>
      <c r="L242" s="41"/>
      <c r="M242" s="202" t="s">
        <v>21</v>
      </c>
      <c r="N242" s="203" t="s">
        <v>44</v>
      </c>
      <c r="O242" s="66"/>
      <c r="P242" s="204">
        <f>O242*H242</f>
        <v>0</v>
      </c>
      <c r="Q242" s="204">
        <v>0</v>
      </c>
      <c r="R242" s="204">
        <f>Q242*H242</f>
        <v>0</v>
      </c>
      <c r="S242" s="204">
        <v>0</v>
      </c>
      <c r="T242" s="205">
        <f>S242*H242</f>
        <v>0</v>
      </c>
      <c r="U242" s="36"/>
      <c r="V242" s="36"/>
      <c r="W242" s="36"/>
      <c r="X242" s="36"/>
      <c r="Y242" s="36"/>
      <c r="Z242" s="36"/>
      <c r="AA242" s="36"/>
      <c r="AB242" s="36"/>
      <c r="AC242" s="36"/>
      <c r="AD242" s="36"/>
      <c r="AE242" s="36"/>
      <c r="AR242" s="206" t="s">
        <v>441</v>
      </c>
      <c r="AT242" s="206" t="s">
        <v>269</v>
      </c>
      <c r="AU242" s="206" t="s">
        <v>80</v>
      </c>
      <c r="AY242" s="19" t="s">
        <v>267</v>
      </c>
      <c r="BE242" s="207">
        <f>IF(N242="základní",J242,0)</f>
        <v>0</v>
      </c>
      <c r="BF242" s="207">
        <f>IF(N242="snížená",J242,0)</f>
        <v>0</v>
      </c>
      <c r="BG242" s="207">
        <f>IF(N242="zákl. přenesená",J242,0)</f>
        <v>0</v>
      </c>
      <c r="BH242" s="207">
        <f>IF(N242="sníž. přenesená",J242,0)</f>
        <v>0</v>
      </c>
      <c r="BI242" s="207">
        <f>IF(N242="nulová",J242,0)</f>
        <v>0</v>
      </c>
      <c r="BJ242" s="19" t="s">
        <v>80</v>
      </c>
      <c r="BK242" s="207">
        <f>ROUND(I242*H242,2)</f>
        <v>0</v>
      </c>
      <c r="BL242" s="19" t="s">
        <v>441</v>
      </c>
      <c r="BM242" s="206" t="s">
        <v>2020</v>
      </c>
    </row>
    <row r="243" spans="1:65" s="12" customFormat="1" ht="25.9" customHeight="1" x14ac:dyDescent="0.2">
      <c r="B243" s="179"/>
      <c r="C243" s="180"/>
      <c r="D243" s="181" t="s">
        <v>72</v>
      </c>
      <c r="E243" s="182" t="s">
        <v>2353</v>
      </c>
      <c r="F243" s="182" t="s">
        <v>3106</v>
      </c>
      <c r="G243" s="180"/>
      <c r="H243" s="180"/>
      <c r="I243" s="183"/>
      <c r="J243" s="184">
        <f>BK243</f>
        <v>0</v>
      </c>
      <c r="K243" s="180"/>
      <c r="L243" s="185"/>
      <c r="M243" s="186"/>
      <c r="N243" s="187"/>
      <c r="O243" s="187"/>
      <c r="P243" s="188">
        <f>SUM(P244:P245)</f>
        <v>0</v>
      </c>
      <c r="Q243" s="187"/>
      <c r="R243" s="188">
        <f>SUM(R244:R245)</f>
        <v>0</v>
      </c>
      <c r="S243" s="187"/>
      <c r="T243" s="189">
        <f>SUM(T244:T245)</f>
        <v>0</v>
      </c>
      <c r="AR243" s="190" t="s">
        <v>82</v>
      </c>
      <c r="AT243" s="191" t="s">
        <v>72</v>
      </c>
      <c r="AU243" s="191" t="s">
        <v>73</v>
      </c>
      <c r="AY243" s="190" t="s">
        <v>267</v>
      </c>
      <c r="BK243" s="192">
        <f>SUM(BK244:BK245)</f>
        <v>0</v>
      </c>
    </row>
    <row r="244" spans="1:65" s="2" customFormat="1" ht="16.5" customHeight="1" x14ac:dyDescent="0.2">
      <c r="A244" s="36"/>
      <c r="B244" s="37"/>
      <c r="C244" s="195" t="s">
        <v>1334</v>
      </c>
      <c r="D244" s="195" t="s">
        <v>269</v>
      </c>
      <c r="E244" s="196" t="s">
        <v>3107</v>
      </c>
      <c r="F244" s="197" t="s">
        <v>3108</v>
      </c>
      <c r="G244" s="198" t="s">
        <v>272</v>
      </c>
      <c r="H244" s="199">
        <v>15</v>
      </c>
      <c r="I244" s="200"/>
      <c r="J244" s="201">
        <f>ROUND(I244*H244,2)</f>
        <v>0</v>
      </c>
      <c r="K244" s="197" t="s">
        <v>21</v>
      </c>
      <c r="L244" s="41"/>
      <c r="M244" s="202" t="s">
        <v>21</v>
      </c>
      <c r="N244" s="203" t="s">
        <v>44</v>
      </c>
      <c r="O244" s="66"/>
      <c r="P244" s="204">
        <f>O244*H244</f>
        <v>0</v>
      </c>
      <c r="Q244" s="204">
        <v>0</v>
      </c>
      <c r="R244" s="204">
        <f>Q244*H244</f>
        <v>0</v>
      </c>
      <c r="S244" s="204">
        <v>0</v>
      </c>
      <c r="T244" s="205">
        <f>S244*H244</f>
        <v>0</v>
      </c>
      <c r="U244" s="36"/>
      <c r="V244" s="36"/>
      <c r="W244" s="36"/>
      <c r="X244" s="36"/>
      <c r="Y244" s="36"/>
      <c r="Z244" s="36"/>
      <c r="AA244" s="36"/>
      <c r="AB244" s="36"/>
      <c r="AC244" s="36"/>
      <c r="AD244" s="36"/>
      <c r="AE244" s="36"/>
      <c r="AR244" s="206" t="s">
        <v>441</v>
      </c>
      <c r="AT244" s="206" t="s">
        <v>269</v>
      </c>
      <c r="AU244" s="206" t="s">
        <v>80</v>
      </c>
      <c r="AY244" s="19" t="s">
        <v>267</v>
      </c>
      <c r="BE244" s="207">
        <f>IF(N244="základní",J244,0)</f>
        <v>0</v>
      </c>
      <c r="BF244" s="207">
        <f>IF(N244="snížená",J244,0)</f>
        <v>0</v>
      </c>
      <c r="BG244" s="207">
        <f>IF(N244="zákl. přenesená",J244,0)</f>
        <v>0</v>
      </c>
      <c r="BH244" s="207">
        <f>IF(N244="sníž. přenesená",J244,0)</f>
        <v>0</v>
      </c>
      <c r="BI244" s="207">
        <f>IF(N244="nulová",J244,0)</f>
        <v>0</v>
      </c>
      <c r="BJ244" s="19" t="s">
        <v>80</v>
      </c>
      <c r="BK244" s="207">
        <f>ROUND(I244*H244,2)</f>
        <v>0</v>
      </c>
      <c r="BL244" s="19" t="s">
        <v>441</v>
      </c>
      <c r="BM244" s="206" t="s">
        <v>2028</v>
      </c>
    </row>
    <row r="245" spans="1:65" s="2" customFormat="1" ht="16.5" customHeight="1" x14ac:dyDescent="0.2">
      <c r="A245" s="36"/>
      <c r="B245" s="37"/>
      <c r="C245" s="195" t="s">
        <v>1339</v>
      </c>
      <c r="D245" s="195" t="s">
        <v>269</v>
      </c>
      <c r="E245" s="196" t="s">
        <v>3109</v>
      </c>
      <c r="F245" s="197" t="s">
        <v>3110</v>
      </c>
      <c r="G245" s="198" t="s">
        <v>296</v>
      </c>
      <c r="H245" s="199">
        <v>606</v>
      </c>
      <c r="I245" s="200"/>
      <c r="J245" s="201">
        <f>ROUND(I245*H245,2)</f>
        <v>0</v>
      </c>
      <c r="K245" s="197" t="s">
        <v>21</v>
      </c>
      <c r="L245" s="41"/>
      <c r="M245" s="202" t="s">
        <v>21</v>
      </c>
      <c r="N245" s="203" t="s">
        <v>44</v>
      </c>
      <c r="O245" s="66"/>
      <c r="P245" s="204">
        <f>O245*H245</f>
        <v>0</v>
      </c>
      <c r="Q245" s="204">
        <v>0</v>
      </c>
      <c r="R245" s="204">
        <f>Q245*H245</f>
        <v>0</v>
      </c>
      <c r="S245" s="204">
        <v>0</v>
      </c>
      <c r="T245" s="205">
        <f>S245*H245</f>
        <v>0</v>
      </c>
      <c r="U245" s="36"/>
      <c r="V245" s="36"/>
      <c r="W245" s="36"/>
      <c r="X245" s="36"/>
      <c r="Y245" s="36"/>
      <c r="Z245" s="36"/>
      <c r="AA245" s="36"/>
      <c r="AB245" s="36"/>
      <c r="AC245" s="36"/>
      <c r="AD245" s="36"/>
      <c r="AE245" s="36"/>
      <c r="AR245" s="206" t="s">
        <v>441</v>
      </c>
      <c r="AT245" s="206" t="s">
        <v>269</v>
      </c>
      <c r="AU245" s="206" t="s">
        <v>80</v>
      </c>
      <c r="AY245" s="19" t="s">
        <v>267</v>
      </c>
      <c r="BE245" s="207">
        <f>IF(N245="základní",J245,0)</f>
        <v>0</v>
      </c>
      <c r="BF245" s="207">
        <f>IF(N245="snížená",J245,0)</f>
        <v>0</v>
      </c>
      <c r="BG245" s="207">
        <f>IF(N245="zákl. přenesená",J245,0)</f>
        <v>0</v>
      </c>
      <c r="BH245" s="207">
        <f>IF(N245="sníž. přenesená",J245,0)</f>
        <v>0</v>
      </c>
      <c r="BI245" s="207">
        <f>IF(N245="nulová",J245,0)</f>
        <v>0</v>
      </c>
      <c r="BJ245" s="19" t="s">
        <v>80</v>
      </c>
      <c r="BK245" s="207">
        <f>ROUND(I245*H245,2)</f>
        <v>0</v>
      </c>
      <c r="BL245" s="19" t="s">
        <v>441</v>
      </c>
      <c r="BM245" s="206" t="s">
        <v>2037</v>
      </c>
    </row>
    <row r="246" spans="1:65" s="12" customFormat="1" ht="25.9" customHeight="1" x14ac:dyDescent="0.2">
      <c r="B246" s="179"/>
      <c r="C246" s="180"/>
      <c r="D246" s="181" t="s">
        <v>72</v>
      </c>
      <c r="E246" s="182" t="s">
        <v>3111</v>
      </c>
      <c r="F246" s="182" t="s">
        <v>3112</v>
      </c>
      <c r="G246" s="180"/>
      <c r="H246" s="180"/>
      <c r="I246" s="183"/>
      <c r="J246" s="184">
        <f>BK246</f>
        <v>0</v>
      </c>
      <c r="K246" s="180"/>
      <c r="L246" s="185"/>
      <c r="M246" s="186"/>
      <c r="N246" s="187"/>
      <c r="O246" s="187"/>
      <c r="P246" s="188">
        <f>SUM(P247:P261)</f>
        <v>0</v>
      </c>
      <c r="Q246" s="187"/>
      <c r="R246" s="188">
        <f>SUM(R247:R261)</f>
        <v>0</v>
      </c>
      <c r="S246" s="187"/>
      <c r="T246" s="189">
        <f>SUM(T247:T261)</f>
        <v>0</v>
      </c>
      <c r="AR246" s="190" t="s">
        <v>80</v>
      </c>
      <c r="AT246" s="191" t="s">
        <v>72</v>
      </c>
      <c r="AU246" s="191" t="s">
        <v>73</v>
      </c>
      <c r="AY246" s="190" t="s">
        <v>267</v>
      </c>
      <c r="BK246" s="192">
        <f>SUM(BK247:BK261)</f>
        <v>0</v>
      </c>
    </row>
    <row r="247" spans="1:65" s="2" customFormat="1" ht="16.5" customHeight="1" x14ac:dyDescent="0.2">
      <c r="A247" s="36"/>
      <c r="B247" s="37"/>
      <c r="C247" s="195" t="s">
        <v>1347</v>
      </c>
      <c r="D247" s="195" t="s">
        <v>269</v>
      </c>
      <c r="E247" s="196" t="s">
        <v>3113</v>
      </c>
      <c r="F247" s="197" t="s">
        <v>3114</v>
      </c>
      <c r="G247" s="198" t="s">
        <v>3115</v>
      </c>
      <c r="H247" s="199">
        <v>7</v>
      </c>
      <c r="I247" s="200"/>
      <c r="J247" s="201">
        <f t="shared" ref="J247:J260" si="90">ROUND(I247*H247,2)</f>
        <v>0</v>
      </c>
      <c r="K247" s="197" t="s">
        <v>21</v>
      </c>
      <c r="L247" s="41"/>
      <c r="M247" s="202" t="s">
        <v>21</v>
      </c>
      <c r="N247" s="203" t="s">
        <v>44</v>
      </c>
      <c r="O247" s="66"/>
      <c r="P247" s="204">
        <f t="shared" ref="P247:P260" si="91">O247*H247</f>
        <v>0</v>
      </c>
      <c r="Q247" s="204">
        <v>0</v>
      </c>
      <c r="R247" s="204">
        <f t="shared" ref="R247:R260" si="92">Q247*H247</f>
        <v>0</v>
      </c>
      <c r="S247" s="204">
        <v>0</v>
      </c>
      <c r="T247" s="205">
        <f t="shared" ref="T247:T260" si="93">S247*H247</f>
        <v>0</v>
      </c>
      <c r="U247" s="36"/>
      <c r="V247" s="36"/>
      <c r="W247" s="36"/>
      <c r="X247" s="36"/>
      <c r="Y247" s="36"/>
      <c r="Z247" s="36"/>
      <c r="AA247" s="36"/>
      <c r="AB247" s="36"/>
      <c r="AC247" s="36"/>
      <c r="AD247" s="36"/>
      <c r="AE247" s="36"/>
      <c r="AR247" s="206" t="s">
        <v>274</v>
      </c>
      <c r="AT247" s="206" t="s">
        <v>269</v>
      </c>
      <c r="AU247" s="206" t="s">
        <v>80</v>
      </c>
      <c r="AY247" s="19" t="s">
        <v>267</v>
      </c>
      <c r="BE247" s="207">
        <f t="shared" ref="BE247:BE260" si="94">IF(N247="základní",J247,0)</f>
        <v>0</v>
      </c>
      <c r="BF247" s="207">
        <f t="shared" ref="BF247:BF260" si="95">IF(N247="snížená",J247,0)</f>
        <v>0</v>
      </c>
      <c r="BG247" s="207">
        <f t="shared" ref="BG247:BG260" si="96">IF(N247="zákl. přenesená",J247,0)</f>
        <v>0</v>
      </c>
      <c r="BH247" s="207">
        <f t="shared" ref="BH247:BH260" si="97">IF(N247="sníž. přenesená",J247,0)</f>
        <v>0</v>
      </c>
      <c r="BI247" s="207">
        <f t="shared" ref="BI247:BI260" si="98">IF(N247="nulová",J247,0)</f>
        <v>0</v>
      </c>
      <c r="BJ247" s="19" t="s">
        <v>80</v>
      </c>
      <c r="BK247" s="207">
        <f t="shared" ref="BK247:BK260" si="99">ROUND(I247*H247,2)</f>
        <v>0</v>
      </c>
      <c r="BL247" s="19" t="s">
        <v>274</v>
      </c>
      <c r="BM247" s="206" t="s">
        <v>2047</v>
      </c>
    </row>
    <row r="248" spans="1:65" s="2" customFormat="1" ht="21.75" customHeight="1" x14ac:dyDescent="0.2">
      <c r="A248" s="36"/>
      <c r="B248" s="37"/>
      <c r="C248" s="195" t="s">
        <v>1354</v>
      </c>
      <c r="D248" s="195" t="s">
        <v>269</v>
      </c>
      <c r="E248" s="196" t="s">
        <v>3116</v>
      </c>
      <c r="F248" s="197" t="s">
        <v>3117</v>
      </c>
      <c r="G248" s="198" t="s">
        <v>2484</v>
      </c>
      <c r="H248" s="199">
        <v>8</v>
      </c>
      <c r="I248" s="200"/>
      <c r="J248" s="201">
        <f t="shared" si="90"/>
        <v>0</v>
      </c>
      <c r="K248" s="197" t="s">
        <v>21</v>
      </c>
      <c r="L248" s="41"/>
      <c r="M248" s="202" t="s">
        <v>21</v>
      </c>
      <c r="N248" s="203" t="s">
        <v>44</v>
      </c>
      <c r="O248" s="66"/>
      <c r="P248" s="204">
        <f t="shared" si="91"/>
        <v>0</v>
      </c>
      <c r="Q248" s="204">
        <v>0</v>
      </c>
      <c r="R248" s="204">
        <f t="shared" si="92"/>
        <v>0</v>
      </c>
      <c r="S248" s="204">
        <v>0</v>
      </c>
      <c r="T248" s="205">
        <f t="shared" si="93"/>
        <v>0</v>
      </c>
      <c r="U248" s="36"/>
      <c r="V248" s="36"/>
      <c r="W248" s="36"/>
      <c r="X248" s="36"/>
      <c r="Y248" s="36"/>
      <c r="Z248" s="36"/>
      <c r="AA248" s="36"/>
      <c r="AB248" s="36"/>
      <c r="AC248" s="36"/>
      <c r="AD248" s="36"/>
      <c r="AE248" s="36"/>
      <c r="AR248" s="206" t="s">
        <v>274</v>
      </c>
      <c r="AT248" s="206" t="s">
        <v>269</v>
      </c>
      <c r="AU248" s="206" t="s">
        <v>80</v>
      </c>
      <c r="AY248" s="19" t="s">
        <v>267</v>
      </c>
      <c r="BE248" s="207">
        <f t="shared" si="94"/>
        <v>0</v>
      </c>
      <c r="BF248" s="207">
        <f t="shared" si="95"/>
        <v>0</v>
      </c>
      <c r="BG248" s="207">
        <f t="shared" si="96"/>
        <v>0</v>
      </c>
      <c r="BH248" s="207">
        <f t="shared" si="97"/>
        <v>0</v>
      </c>
      <c r="BI248" s="207">
        <f t="shared" si="98"/>
        <v>0</v>
      </c>
      <c r="BJ248" s="19" t="s">
        <v>80</v>
      </c>
      <c r="BK248" s="207">
        <f t="shared" si="99"/>
        <v>0</v>
      </c>
      <c r="BL248" s="19" t="s">
        <v>274</v>
      </c>
      <c r="BM248" s="206" t="s">
        <v>2056</v>
      </c>
    </row>
    <row r="249" spans="1:65" s="2" customFormat="1" ht="16.5" customHeight="1" x14ac:dyDescent="0.2">
      <c r="A249" s="36"/>
      <c r="B249" s="37"/>
      <c r="C249" s="195" t="s">
        <v>1365</v>
      </c>
      <c r="D249" s="195" t="s">
        <v>269</v>
      </c>
      <c r="E249" s="196" t="s">
        <v>3118</v>
      </c>
      <c r="F249" s="197" t="s">
        <v>3119</v>
      </c>
      <c r="G249" s="198" t="s">
        <v>2707</v>
      </c>
      <c r="H249" s="199">
        <v>1</v>
      </c>
      <c r="I249" s="200"/>
      <c r="J249" s="201">
        <f t="shared" si="90"/>
        <v>0</v>
      </c>
      <c r="K249" s="197" t="s">
        <v>21</v>
      </c>
      <c r="L249" s="41"/>
      <c r="M249" s="202" t="s">
        <v>21</v>
      </c>
      <c r="N249" s="203" t="s">
        <v>44</v>
      </c>
      <c r="O249" s="66"/>
      <c r="P249" s="204">
        <f t="shared" si="91"/>
        <v>0</v>
      </c>
      <c r="Q249" s="204">
        <v>0</v>
      </c>
      <c r="R249" s="204">
        <f t="shared" si="92"/>
        <v>0</v>
      </c>
      <c r="S249" s="204">
        <v>0</v>
      </c>
      <c r="T249" s="205">
        <f t="shared" si="93"/>
        <v>0</v>
      </c>
      <c r="U249" s="36"/>
      <c r="V249" s="36"/>
      <c r="W249" s="36"/>
      <c r="X249" s="36"/>
      <c r="Y249" s="36"/>
      <c r="Z249" s="36"/>
      <c r="AA249" s="36"/>
      <c r="AB249" s="36"/>
      <c r="AC249" s="36"/>
      <c r="AD249" s="36"/>
      <c r="AE249" s="36"/>
      <c r="AR249" s="206" t="s">
        <v>274</v>
      </c>
      <c r="AT249" s="206" t="s">
        <v>269</v>
      </c>
      <c r="AU249" s="206" t="s">
        <v>80</v>
      </c>
      <c r="AY249" s="19" t="s">
        <v>267</v>
      </c>
      <c r="BE249" s="207">
        <f t="shared" si="94"/>
        <v>0</v>
      </c>
      <c r="BF249" s="207">
        <f t="shared" si="95"/>
        <v>0</v>
      </c>
      <c r="BG249" s="207">
        <f t="shared" si="96"/>
        <v>0</v>
      </c>
      <c r="BH249" s="207">
        <f t="shared" si="97"/>
        <v>0</v>
      </c>
      <c r="BI249" s="207">
        <f t="shared" si="98"/>
        <v>0</v>
      </c>
      <c r="BJ249" s="19" t="s">
        <v>80</v>
      </c>
      <c r="BK249" s="207">
        <f t="shared" si="99"/>
        <v>0</v>
      </c>
      <c r="BL249" s="19" t="s">
        <v>274</v>
      </c>
      <c r="BM249" s="206" t="s">
        <v>2064</v>
      </c>
    </row>
    <row r="250" spans="1:65" s="2" customFormat="1" ht="16.5" customHeight="1" x14ac:dyDescent="0.2">
      <c r="A250" s="36"/>
      <c r="B250" s="37"/>
      <c r="C250" s="195" t="s">
        <v>1371</v>
      </c>
      <c r="D250" s="195" t="s">
        <v>269</v>
      </c>
      <c r="E250" s="196" t="s">
        <v>3120</v>
      </c>
      <c r="F250" s="197" t="s">
        <v>3121</v>
      </c>
      <c r="G250" s="198" t="s">
        <v>304</v>
      </c>
      <c r="H250" s="199">
        <v>8</v>
      </c>
      <c r="I250" s="200"/>
      <c r="J250" s="201">
        <f t="shared" si="90"/>
        <v>0</v>
      </c>
      <c r="K250" s="197" t="s">
        <v>21</v>
      </c>
      <c r="L250" s="41"/>
      <c r="M250" s="202" t="s">
        <v>21</v>
      </c>
      <c r="N250" s="203" t="s">
        <v>44</v>
      </c>
      <c r="O250" s="66"/>
      <c r="P250" s="204">
        <f t="shared" si="91"/>
        <v>0</v>
      </c>
      <c r="Q250" s="204">
        <v>0</v>
      </c>
      <c r="R250" s="204">
        <f t="shared" si="92"/>
        <v>0</v>
      </c>
      <c r="S250" s="204">
        <v>0</v>
      </c>
      <c r="T250" s="205">
        <f t="shared" si="93"/>
        <v>0</v>
      </c>
      <c r="U250" s="36"/>
      <c r="V250" s="36"/>
      <c r="W250" s="36"/>
      <c r="X250" s="36"/>
      <c r="Y250" s="36"/>
      <c r="Z250" s="36"/>
      <c r="AA250" s="36"/>
      <c r="AB250" s="36"/>
      <c r="AC250" s="36"/>
      <c r="AD250" s="36"/>
      <c r="AE250" s="36"/>
      <c r="AR250" s="206" t="s">
        <v>274</v>
      </c>
      <c r="AT250" s="206" t="s">
        <v>269</v>
      </c>
      <c r="AU250" s="206" t="s">
        <v>80</v>
      </c>
      <c r="AY250" s="19" t="s">
        <v>267</v>
      </c>
      <c r="BE250" s="207">
        <f t="shared" si="94"/>
        <v>0</v>
      </c>
      <c r="BF250" s="207">
        <f t="shared" si="95"/>
        <v>0</v>
      </c>
      <c r="BG250" s="207">
        <f t="shared" si="96"/>
        <v>0</v>
      </c>
      <c r="BH250" s="207">
        <f t="shared" si="97"/>
        <v>0</v>
      </c>
      <c r="BI250" s="207">
        <f t="shared" si="98"/>
        <v>0</v>
      </c>
      <c r="BJ250" s="19" t="s">
        <v>80</v>
      </c>
      <c r="BK250" s="207">
        <f t="shared" si="99"/>
        <v>0</v>
      </c>
      <c r="BL250" s="19" t="s">
        <v>274</v>
      </c>
      <c r="BM250" s="206" t="s">
        <v>2077</v>
      </c>
    </row>
    <row r="251" spans="1:65" s="2" customFormat="1" ht="16.5" customHeight="1" x14ac:dyDescent="0.2">
      <c r="A251" s="36"/>
      <c r="B251" s="37"/>
      <c r="C251" s="195" t="s">
        <v>1378</v>
      </c>
      <c r="D251" s="195" t="s">
        <v>269</v>
      </c>
      <c r="E251" s="196" t="s">
        <v>3122</v>
      </c>
      <c r="F251" s="197" t="s">
        <v>3123</v>
      </c>
      <c r="G251" s="198" t="s">
        <v>304</v>
      </c>
      <c r="H251" s="199">
        <v>16</v>
      </c>
      <c r="I251" s="200"/>
      <c r="J251" s="201">
        <f t="shared" si="90"/>
        <v>0</v>
      </c>
      <c r="K251" s="197" t="s">
        <v>21</v>
      </c>
      <c r="L251" s="41"/>
      <c r="M251" s="202" t="s">
        <v>21</v>
      </c>
      <c r="N251" s="203" t="s">
        <v>44</v>
      </c>
      <c r="O251" s="66"/>
      <c r="P251" s="204">
        <f t="shared" si="91"/>
        <v>0</v>
      </c>
      <c r="Q251" s="204">
        <v>0</v>
      </c>
      <c r="R251" s="204">
        <f t="shared" si="92"/>
        <v>0</v>
      </c>
      <c r="S251" s="204">
        <v>0</v>
      </c>
      <c r="T251" s="205">
        <f t="shared" si="93"/>
        <v>0</v>
      </c>
      <c r="U251" s="36"/>
      <c r="V251" s="36"/>
      <c r="W251" s="36"/>
      <c r="X251" s="36"/>
      <c r="Y251" s="36"/>
      <c r="Z251" s="36"/>
      <c r="AA251" s="36"/>
      <c r="AB251" s="36"/>
      <c r="AC251" s="36"/>
      <c r="AD251" s="36"/>
      <c r="AE251" s="36"/>
      <c r="AR251" s="206" t="s">
        <v>274</v>
      </c>
      <c r="AT251" s="206" t="s">
        <v>269</v>
      </c>
      <c r="AU251" s="206" t="s">
        <v>80</v>
      </c>
      <c r="AY251" s="19" t="s">
        <v>267</v>
      </c>
      <c r="BE251" s="207">
        <f t="shared" si="94"/>
        <v>0</v>
      </c>
      <c r="BF251" s="207">
        <f t="shared" si="95"/>
        <v>0</v>
      </c>
      <c r="BG251" s="207">
        <f t="shared" si="96"/>
        <v>0</v>
      </c>
      <c r="BH251" s="207">
        <f t="shared" si="97"/>
        <v>0</v>
      </c>
      <c r="BI251" s="207">
        <f t="shared" si="98"/>
        <v>0</v>
      </c>
      <c r="BJ251" s="19" t="s">
        <v>80</v>
      </c>
      <c r="BK251" s="207">
        <f t="shared" si="99"/>
        <v>0</v>
      </c>
      <c r="BL251" s="19" t="s">
        <v>274</v>
      </c>
      <c r="BM251" s="206" t="s">
        <v>2084</v>
      </c>
    </row>
    <row r="252" spans="1:65" s="2" customFormat="1" ht="16.5" customHeight="1" x14ac:dyDescent="0.2">
      <c r="A252" s="36"/>
      <c r="B252" s="37"/>
      <c r="C252" s="195" t="s">
        <v>1385</v>
      </c>
      <c r="D252" s="195" t="s">
        <v>269</v>
      </c>
      <c r="E252" s="196" t="s">
        <v>3124</v>
      </c>
      <c r="F252" s="197" t="s">
        <v>3125</v>
      </c>
      <c r="G252" s="198" t="s">
        <v>304</v>
      </c>
      <c r="H252" s="199">
        <v>72</v>
      </c>
      <c r="I252" s="200"/>
      <c r="J252" s="201">
        <f t="shared" si="90"/>
        <v>0</v>
      </c>
      <c r="K252" s="197" t="s">
        <v>21</v>
      </c>
      <c r="L252" s="41"/>
      <c r="M252" s="202" t="s">
        <v>21</v>
      </c>
      <c r="N252" s="203" t="s">
        <v>44</v>
      </c>
      <c r="O252" s="66"/>
      <c r="P252" s="204">
        <f t="shared" si="91"/>
        <v>0</v>
      </c>
      <c r="Q252" s="204">
        <v>0</v>
      </c>
      <c r="R252" s="204">
        <f t="shared" si="92"/>
        <v>0</v>
      </c>
      <c r="S252" s="204">
        <v>0</v>
      </c>
      <c r="T252" s="205">
        <f t="shared" si="93"/>
        <v>0</v>
      </c>
      <c r="U252" s="36"/>
      <c r="V252" s="36"/>
      <c r="W252" s="36"/>
      <c r="X252" s="36"/>
      <c r="Y252" s="36"/>
      <c r="Z252" s="36"/>
      <c r="AA252" s="36"/>
      <c r="AB252" s="36"/>
      <c r="AC252" s="36"/>
      <c r="AD252" s="36"/>
      <c r="AE252" s="36"/>
      <c r="AR252" s="206" t="s">
        <v>274</v>
      </c>
      <c r="AT252" s="206" t="s">
        <v>269</v>
      </c>
      <c r="AU252" s="206" t="s">
        <v>80</v>
      </c>
      <c r="AY252" s="19" t="s">
        <v>267</v>
      </c>
      <c r="BE252" s="207">
        <f t="shared" si="94"/>
        <v>0</v>
      </c>
      <c r="BF252" s="207">
        <f t="shared" si="95"/>
        <v>0</v>
      </c>
      <c r="BG252" s="207">
        <f t="shared" si="96"/>
        <v>0</v>
      </c>
      <c r="BH252" s="207">
        <f t="shared" si="97"/>
        <v>0</v>
      </c>
      <c r="BI252" s="207">
        <f t="shared" si="98"/>
        <v>0</v>
      </c>
      <c r="BJ252" s="19" t="s">
        <v>80</v>
      </c>
      <c r="BK252" s="207">
        <f t="shared" si="99"/>
        <v>0</v>
      </c>
      <c r="BL252" s="19" t="s">
        <v>274</v>
      </c>
      <c r="BM252" s="206" t="s">
        <v>2091</v>
      </c>
    </row>
    <row r="253" spans="1:65" s="2" customFormat="1" ht="21.75" customHeight="1" x14ac:dyDescent="0.2">
      <c r="A253" s="36"/>
      <c r="B253" s="37"/>
      <c r="C253" s="195" t="s">
        <v>1389</v>
      </c>
      <c r="D253" s="195" t="s">
        <v>269</v>
      </c>
      <c r="E253" s="196" t="s">
        <v>3126</v>
      </c>
      <c r="F253" s="197" t="s">
        <v>3127</v>
      </c>
      <c r="G253" s="198" t="s">
        <v>304</v>
      </c>
      <c r="H253" s="199">
        <v>8</v>
      </c>
      <c r="I253" s="200"/>
      <c r="J253" s="201">
        <f t="shared" si="90"/>
        <v>0</v>
      </c>
      <c r="K253" s="197" t="s">
        <v>21</v>
      </c>
      <c r="L253" s="41"/>
      <c r="M253" s="202" t="s">
        <v>21</v>
      </c>
      <c r="N253" s="203" t="s">
        <v>44</v>
      </c>
      <c r="O253" s="66"/>
      <c r="P253" s="204">
        <f t="shared" si="91"/>
        <v>0</v>
      </c>
      <c r="Q253" s="204">
        <v>0</v>
      </c>
      <c r="R253" s="204">
        <f t="shared" si="92"/>
        <v>0</v>
      </c>
      <c r="S253" s="204">
        <v>0</v>
      </c>
      <c r="T253" s="205">
        <f t="shared" si="93"/>
        <v>0</v>
      </c>
      <c r="U253" s="36"/>
      <c r="V253" s="36"/>
      <c r="W253" s="36"/>
      <c r="X253" s="36"/>
      <c r="Y253" s="36"/>
      <c r="Z253" s="36"/>
      <c r="AA253" s="36"/>
      <c r="AB253" s="36"/>
      <c r="AC253" s="36"/>
      <c r="AD253" s="36"/>
      <c r="AE253" s="36"/>
      <c r="AR253" s="206" t="s">
        <v>274</v>
      </c>
      <c r="AT253" s="206" t="s">
        <v>269</v>
      </c>
      <c r="AU253" s="206" t="s">
        <v>80</v>
      </c>
      <c r="AY253" s="19" t="s">
        <v>267</v>
      </c>
      <c r="BE253" s="207">
        <f t="shared" si="94"/>
        <v>0</v>
      </c>
      <c r="BF253" s="207">
        <f t="shared" si="95"/>
        <v>0</v>
      </c>
      <c r="BG253" s="207">
        <f t="shared" si="96"/>
        <v>0</v>
      </c>
      <c r="BH253" s="207">
        <f t="shared" si="97"/>
        <v>0</v>
      </c>
      <c r="BI253" s="207">
        <f t="shared" si="98"/>
        <v>0</v>
      </c>
      <c r="BJ253" s="19" t="s">
        <v>80</v>
      </c>
      <c r="BK253" s="207">
        <f t="shared" si="99"/>
        <v>0</v>
      </c>
      <c r="BL253" s="19" t="s">
        <v>274</v>
      </c>
      <c r="BM253" s="206" t="s">
        <v>2101</v>
      </c>
    </row>
    <row r="254" spans="1:65" s="2" customFormat="1" ht="16.5" customHeight="1" x14ac:dyDescent="0.2">
      <c r="A254" s="36"/>
      <c r="B254" s="37"/>
      <c r="C254" s="195" t="s">
        <v>1394</v>
      </c>
      <c r="D254" s="195" t="s">
        <v>269</v>
      </c>
      <c r="E254" s="196" t="s">
        <v>3128</v>
      </c>
      <c r="F254" s="197" t="s">
        <v>3129</v>
      </c>
      <c r="G254" s="198" t="s">
        <v>304</v>
      </c>
      <c r="H254" s="199">
        <v>10</v>
      </c>
      <c r="I254" s="200"/>
      <c r="J254" s="201">
        <f t="shared" si="90"/>
        <v>0</v>
      </c>
      <c r="K254" s="197" t="s">
        <v>21</v>
      </c>
      <c r="L254" s="41"/>
      <c r="M254" s="202" t="s">
        <v>21</v>
      </c>
      <c r="N254" s="203" t="s">
        <v>44</v>
      </c>
      <c r="O254" s="66"/>
      <c r="P254" s="204">
        <f t="shared" si="91"/>
        <v>0</v>
      </c>
      <c r="Q254" s="204">
        <v>0</v>
      </c>
      <c r="R254" s="204">
        <f t="shared" si="92"/>
        <v>0</v>
      </c>
      <c r="S254" s="204">
        <v>0</v>
      </c>
      <c r="T254" s="205">
        <f t="shared" si="93"/>
        <v>0</v>
      </c>
      <c r="U254" s="36"/>
      <c r="V254" s="36"/>
      <c r="W254" s="36"/>
      <c r="X254" s="36"/>
      <c r="Y254" s="36"/>
      <c r="Z254" s="36"/>
      <c r="AA254" s="36"/>
      <c r="AB254" s="36"/>
      <c r="AC254" s="36"/>
      <c r="AD254" s="36"/>
      <c r="AE254" s="36"/>
      <c r="AR254" s="206" t="s">
        <v>274</v>
      </c>
      <c r="AT254" s="206" t="s">
        <v>269</v>
      </c>
      <c r="AU254" s="206" t="s">
        <v>80</v>
      </c>
      <c r="AY254" s="19" t="s">
        <v>267</v>
      </c>
      <c r="BE254" s="207">
        <f t="shared" si="94"/>
        <v>0</v>
      </c>
      <c r="BF254" s="207">
        <f t="shared" si="95"/>
        <v>0</v>
      </c>
      <c r="BG254" s="207">
        <f t="shared" si="96"/>
        <v>0</v>
      </c>
      <c r="BH254" s="207">
        <f t="shared" si="97"/>
        <v>0</v>
      </c>
      <c r="BI254" s="207">
        <f t="shared" si="98"/>
        <v>0</v>
      </c>
      <c r="BJ254" s="19" t="s">
        <v>80</v>
      </c>
      <c r="BK254" s="207">
        <f t="shared" si="99"/>
        <v>0</v>
      </c>
      <c r="BL254" s="19" t="s">
        <v>274</v>
      </c>
      <c r="BM254" s="206" t="s">
        <v>2117</v>
      </c>
    </row>
    <row r="255" spans="1:65" s="2" customFormat="1" ht="16.5" customHeight="1" x14ac:dyDescent="0.2">
      <c r="A255" s="36"/>
      <c r="B255" s="37"/>
      <c r="C255" s="195" t="s">
        <v>1399</v>
      </c>
      <c r="D255" s="195" t="s">
        <v>269</v>
      </c>
      <c r="E255" s="196" t="s">
        <v>3130</v>
      </c>
      <c r="F255" s="197" t="s">
        <v>3131</v>
      </c>
      <c r="G255" s="198" t="s">
        <v>304</v>
      </c>
      <c r="H255" s="199">
        <v>6</v>
      </c>
      <c r="I255" s="200"/>
      <c r="J255" s="201">
        <f t="shared" si="90"/>
        <v>0</v>
      </c>
      <c r="K255" s="197" t="s">
        <v>21</v>
      </c>
      <c r="L255" s="41"/>
      <c r="M255" s="202" t="s">
        <v>21</v>
      </c>
      <c r="N255" s="203" t="s">
        <v>44</v>
      </c>
      <c r="O255" s="66"/>
      <c r="P255" s="204">
        <f t="shared" si="91"/>
        <v>0</v>
      </c>
      <c r="Q255" s="204">
        <v>0</v>
      </c>
      <c r="R255" s="204">
        <f t="shared" si="92"/>
        <v>0</v>
      </c>
      <c r="S255" s="204">
        <v>0</v>
      </c>
      <c r="T255" s="205">
        <f t="shared" si="93"/>
        <v>0</v>
      </c>
      <c r="U255" s="36"/>
      <c r="V255" s="36"/>
      <c r="W255" s="36"/>
      <c r="X255" s="36"/>
      <c r="Y255" s="36"/>
      <c r="Z255" s="36"/>
      <c r="AA255" s="36"/>
      <c r="AB255" s="36"/>
      <c r="AC255" s="36"/>
      <c r="AD255" s="36"/>
      <c r="AE255" s="36"/>
      <c r="AR255" s="206" t="s">
        <v>274</v>
      </c>
      <c r="AT255" s="206" t="s">
        <v>269</v>
      </c>
      <c r="AU255" s="206" t="s">
        <v>80</v>
      </c>
      <c r="AY255" s="19" t="s">
        <v>267</v>
      </c>
      <c r="BE255" s="207">
        <f t="shared" si="94"/>
        <v>0</v>
      </c>
      <c r="BF255" s="207">
        <f t="shared" si="95"/>
        <v>0</v>
      </c>
      <c r="BG255" s="207">
        <f t="shared" si="96"/>
        <v>0</v>
      </c>
      <c r="BH255" s="207">
        <f t="shared" si="97"/>
        <v>0</v>
      </c>
      <c r="BI255" s="207">
        <f t="shared" si="98"/>
        <v>0</v>
      </c>
      <c r="BJ255" s="19" t="s">
        <v>80</v>
      </c>
      <c r="BK255" s="207">
        <f t="shared" si="99"/>
        <v>0</v>
      </c>
      <c r="BL255" s="19" t="s">
        <v>274</v>
      </c>
      <c r="BM255" s="206" t="s">
        <v>2127</v>
      </c>
    </row>
    <row r="256" spans="1:65" s="2" customFormat="1" ht="16.5" customHeight="1" x14ac:dyDescent="0.2">
      <c r="A256" s="36"/>
      <c r="B256" s="37"/>
      <c r="C256" s="195" t="s">
        <v>1404</v>
      </c>
      <c r="D256" s="195" t="s">
        <v>269</v>
      </c>
      <c r="E256" s="196" t="s">
        <v>3132</v>
      </c>
      <c r="F256" s="197" t="s">
        <v>3133</v>
      </c>
      <c r="G256" s="198" t="s">
        <v>304</v>
      </c>
      <c r="H256" s="199">
        <v>6</v>
      </c>
      <c r="I256" s="200"/>
      <c r="J256" s="201">
        <f t="shared" si="90"/>
        <v>0</v>
      </c>
      <c r="K256" s="197" t="s">
        <v>21</v>
      </c>
      <c r="L256" s="41"/>
      <c r="M256" s="202" t="s">
        <v>21</v>
      </c>
      <c r="N256" s="203" t="s">
        <v>44</v>
      </c>
      <c r="O256" s="66"/>
      <c r="P256" s="204">
        <f t="shared" si="91"/>
        <v>0</v>
      </c>
      <c r="Q256" s="204">
        <v>0</v>
      </c>
      <c r="R256" s="204">
        <f t="shared" si="92"/>
        <v>0</v>
      </c>
      <c r="S256" s="204">
        <v>0</v>
      </c>
      <c r="T256" s="205">
        <f t="shared" si="93"/>
        <v>0</v>
      </c>
      <c r="U256" s="36"/>
      <c r="V256" s="36"/>
      <c r="W256" s="36"/>
      <c r="X256" s="36"/>
      <c r="Y256" s="36"/>
      <c r="Z256" s="36"/>
      <c r="AA256" s="36"/>
      <c r="AB256" s="36"/>
      <c r="AC256" s="36"/>
      <c r="AD256" s="36"/>
      <c r="AE256" s="36"/>
      <c r="AR256" s="206" t="s">
        <v>274</v>
      </c>
      <c r="AT256" s="206" t="s">
        <v>269</v>
      </c>
      <c r="AU256" s="206" t="s">
        <v>80</v>
      </c>
      <c r="AY256" s="19" t="s">
        <v>267</v>
      </c>
      <c r="BE256" s="207">
        <f t="shared" si="94"/>
        <v>0</v>
      </c>
      <c r="BF256" s="207">
        <f t="shared" si="95"/>
        <v>0</v>
      </c>
      <c r="BG256" s="207">
        <f t="shared" si="96"/>
        <v>0</v>
      </c>
      <c r="BH256" s="207">
        <f t="shared" si="97"/>
        <v>0</v>
      </c>
      <c r="BI256" s="207">
        <f t="shared" si="98"/>
        <v>0</v>
      </c>
      <c r="BJ256" s="19" t="s">
        <v>80</v>
      </c>
      <c r="BK256" s="207">
        <f t="shared" si="99"/>
        <v>0</v>
      </c>
      <c r="BL256" s="19" t="s">
        <v>274</v>
      </c>
      <c r="BM256" s="206" t="s">
        <v>2137</v>
      </c>
    </row>
    <row r="257" spans="1:65" s="2" customFormat="1" ht="16.5" customHeight="1" x14ac:dyDescent="0.2">
      <c r="A257" s="36"/>
      <c r="B257" s="37"/>
      <c r="C257" s="195" t="s">
        <v>1410</v>
      </c>
      <c r="D257" s="195" t="s">
        <v>269</v>
      </c>
      <c r="E257" s="196" t="s">
        <v>3134</v>
      </c>
      <c r="F257" s="197" t="s">
        <v>3135</v>
      </c>
      <c r="G257" s="198" t="s">
        <v>304</v>
      </c>
      <c r="H257" s="199">
        <v>2</v>
      </c>
      <c r="I257" s="200"/>
      <c r="J257" s="201">
        <f t="shared" si="90"/>
        <v>0</v>
      </c>
      <c r="K257" s="197" t="s">
        <v>21</v>
      </c>
      <c r="L257" s="41"/>
      <c r="M257" s="202" t="s">
        <v>21</v>
      </c>
      <c r="N257" s="203" t="s">
        <v>44</v>
      </c>
      <c r="O257" s="66"/>
      <c r="P257" s="204">
        <f t="shared" si="91"/>
        <v>0</v>
      </c>
      <c r="Q257" s="204">
        <v>0</v>
      </c>
      <c r="R257" s="204">
        <f t="shared" si="92"/>
        <v>0</v>
      </c>
      <c r="S257" s="204">
        <v>0</v>
      </c>
      <c r="T257" s="205">
        <f t="shared" si="93"/>
        <v>0</v>
      </c>
      <c r="U257" s="36"/>
      <c r="V257" s="36"/>
      <c r="W257" s="36"/>
      <c r="X257" s="36"/>
      <c r="Y257" s="36"/>
      <c r="Z257" s="36"/>
      <c r="AA257" s="36"/>
      <c r="AB257" s="36"/>
      <c r="AC257" s="36"/>
      <c r="AD257" s="36"/>
      <c r="AE257" s="36"/>
      <c r="AR257" s="206" t="s">
        <v>274</v>
      </c>
      <c r="AT257" s="206" t="s">
        <v>269</v>
      </c>
      <c r="AU257" s="206" t="s">
        <v>80</v>
      </c>
      <c r="AY257" s="19" t="s">
        <v>267</v>
      </c>
      <c r="BE257" s="207">
        <f t="shared" si="94"/>
        <v>0</v>
      </c>
      <c r="BF257" s="207">
        <f t="shared" si="95"/>
        <v>0</v>
      </c>
      <c r="BG257" s="207">
        <f t="shared" si="96"/>
        <v>0</v>
      </c>
      <c r="BH257" s="207">
        <f t="shared" si="97"/>
        <v>0</v>
      </c>
      <c r="BI257" s="207">
        <f t="shared" si="98"/>
        <v>0</v>
      </c>
      <c r="BJ257" s="19" t="s">
        <v>80</v>
      </c>
      <c r="BK257" s="207">
        <f t="shared" si="99"/>
        <v>0</v>
      </c>
      <c r="BL257" s="19" t="s">
        <v>274</v>
      </c>
      <c r="BM257" s="206" t="s">
        <v>2151</v>
      </c>
    </row>
    <row r="258" spans="1:65" s="2" customFormat="1" ht="16.5" customHeight="1" x14ac:dyDescent="0.2">
      <c r="A258" s="36"/>
      <c r="B258" s="37"/>
      <c r="C258" s="195" t="s">
        <v>1416</v>
      </c>
      <c r="D258" s="195" t="s">
        <v>269</v>
      </c>
      <c r="E258" s="196" t="s">
        <v>3136</v>
      </c>
      <c r="F258" s="197" t="s">
        <v>3137</v>
      </c>
      <c r="G258" s="198" t="s">
        <v>2707</v>
      </c>
      <c r="H258" s="199">
        <v>1</v>
      </c>
      <c r="I258" s="200"/>
      <c r="J258" s="201">
        <f t="shared" si="90"/>
        <v>0</v>
      </c>
      <c r="K258" s="197" t="s">
        <v>21</v>
      </c>
      <c r="L258" s="41"/>
      <c r="M258" s="202" t="s">
        <v>21</v>
      </c>
      <c r="N258" s="203" t="s">
        <v>44</v>
      </c>
      <c r="O258" s="66"/>
      <c r="P258" s="204">
        <f t="shared" si="91"/>
        <v>0</v>
      </c>
      <c r="Q258" s="204">
        <v>0</v>
      </c>
      <c r="R258" s="204">
        <f t="shared" si="92"/>
        <v>0</v>
      </c>
      <c r="S258" s="204">
        <v>0</v>
      </c>
      <c r="T258" s="205">
        <f t="shared" si="93"/>
        <v>0</v>
      </c>
      <c r="U258" s="36"/>
      <c r="V258" s="36"/>
      <c r="W258" s="36"/>
      <c r="X258" s="36"/>
      <c r="Y258" s="36"/>
      <c r="Z258" s="36"/>
      <c r="AA258" s="36"/>
      <c r="AB258" s="36"/>
      <c r="AC258" s="36"/>
      <c r="AD258" s="36"/>
      <c r="AE258" s="36"/>
      <c r="AR258" s="206" t="s">
        <v>274</v>
      </c>
      <c r="AT258" s="206" t="s">
        <v>269</v>
      </c>
      <c r="AU258" s="206" t="s">
        <v>80</v>
      </c>
      <c r="AY258" s="19" t="s">
        <v>267</v>
      </c>
      <c r="BE258" s="207">
        <f t="shared" si="94"/>
        <v>0</v>
      </c>
      <c r="BF258" s="207">
        <f t="shared" si="95"/>
        <v>0</v>
      </c>
      <c r="BG258" s="207">
        <f t="shared" si="96"/>
        <v>0</v>
      </c>
      <c r="BH258" s="207">
        <f t="shared" si="97"/>
        <v>0</v>
      </c>
      <c r="BI258" s="207">
        <f t="shared" si="98"/>
        <v>0</v>
      </c>
      <c r="BJ258" s="19" t="s">
        <v>80</v>
      </c>
      <c r="BK258" s="207">
        <f t="shared" si="99"/>
        <v>0</v>
      </c>
      <c r="BL258" s="19" t="s">
        <v>274</v>
      </c>
      <c r="BM258" s="206" t="s">
        <v>2162</v>
      </c>
    </row>
    <row r="259" spans="1:65" s="2" customFormat="1" ht="16.5" customHeight="1" x14ac:dyDescent="0.2">
      <c r="A259" s="36"/>
      <c r="B259" s="37"/>
      <c r="C259" s="195" t="s">
        <v>1423</v>
      </c>
      <c r="D259" s="195" t="s">
        <v>269</v>
      </c>
      <c r="E259" s="196" t="s">
        <v>3138</v>
      </c>
      <c r="F259" s="197" t="s">
        <v>3139</v>
      </c>
      <c r="G259" s="198" t="s">
        <v>2707</v>
      </c>
      <c r="H259" s="199">
        <v>1</v>
      </c>
      <c r="I259" s="200"/>
      <c r="J259" s="201">
        <f t="shared" si="90"/>
        <v>0</v>
      </c>
      <c r="K259" s="197" t="s">
        <v>21</v>
      </c>
      <c r="L259" s="41"/>
      <c r="M259" s="202" t="s">
        <v>21</v>
      </c>
      <c r="N259" s="203" t="s">
        <v>44</v>
      </c>
      <c r="O259" s="66"/>
      <c r="P259" s="204">
        <f t="shared" si="91"/>
        <v>0</v>
      </c>
      <c r="Q259" s="204">
        <v>0</v>
      </c>
      <c r="R259" s="204">
        <f t="shared" si="92"/>
        <v>0</v>
      </c>
      <c r="S259" s="204">
        <v>0</v>
      </c>
      <c r="T259" s="205">
        <f t="shared" si="93"/>
        <v>0</v>
      </c>
      <c r="U259" s="36"/>
      <c r="V259" s="36"/>
      <c r="W259" s="36"/>
      <c r="X259" s="36"/>
      <c r="Y259" s="36"/>
      <c r="Z259" s="36"/>
      <c r="AA259" s="36"/>
      <c r="AB259" s="36"/>
      <c r="AC259" s="36"/>
      <c r="AD259" s="36"/>
      <c r="AE259" s="36"/>
      <c r="AR259" s="206" t="s">
        <v>274</v>
      </c>
      <c r="AT259" s="206" t="s">
        <v>269</v>
      </c>
      <c r="AU259" s="206" t="s">
        <v>80</v>
      </c>
      <c r="AY259" s="19" t="s">
        <v>267</v>
      </c>
      <c r="BE259" s="207">
        <f t="shared" si="94"/>
        <v>0</v>
      </c>
      <c r="BF259" s="207">
        <f t="shared" si="95"/>
        <v>0</v>
      </c>
      <c r="BG259" s="207">
        <f t="shared" si="96"/>
        <v>0</v>
      </c>
      <c r="BH259" s="207">
        <f t="shared" si="97"/>
        <v>0</v>
      </c>
      <c r="BI259" s="207">
        <f t="shared" si="98"/>
        <v>0</v>
      </c>
      <c r="BJ259" s="19" t="s">
        <v>80</v>
      </c>
      <c r="BK259" s="207">
        <f t="shared" si="99"/>
        <v>0</v>
      </c>
      <c r="BL259" s="19" t="s">
        <v>274</v>
      </c>
      <c r="BM259" s="206" t="s">
        <v>2171</v>
      </c>
    </row>
    <row r="260" spans="1:65" s="2" customFormat="1" ht="21.75" customHeight="1" x14ac:dyDescent="0.2">
      <c r="A260" s="36"/>
      <c r="B260" s="37"/>
      <c r="C260" s="195" t="s">
        <v>1428</v>
      </c>
      <c r="D260" s="195" t="s">
        <v>269</v>
      </c>
      <c r="E260" s="196" t="s">
        <v>3140</v>
      </c>
      <c r="F260" s="197" t="s">
        <v>3141</v>
      </c>
      <c r="G260" s="198" t="s">
        <v>3142</v>
      </c>
      <c r="H260" s="199">
        <v>0.02</v>
      </c>
      <c r="I260" s="200"/>
      <c r="J260" s="201">
        <f t="shared" si="90"/>
        <v>0</v>
      </c>
      <c r="K260" s="197" t="s">
        <v>21</v>
      </c>
      <c r="L260" s="41"/>
      <c r="M260" s="202" t="s">
        <v>21</v>
      </c>
      <c r="N260" s="203" t="s">
        <v>44</v>
      </c>
      <c r="O260" s="66"/>
      <c r="P260" s="204">
        <f t="shared" si="91"/>
        <v>0</v>
      </c>
      <c r="Q260" s="204">
        <v>0</v>
      </c>
      <c r="R260" s="204">
        <f t="shared" si="92"/>
        <v>0</v>
      </c>
      <c r="S260" s="204">
        <v>0</v>
      </c>
      <c r="T260" s="205">
        <f t="shared" si="93"/>
        <v>0</v>
      </c>
      <c r="U260" s="36"/>
      <c r="V260" s="36"/>
      <c r="W260" s="36"/>
      <c r="X260" s="36"/>
      <c r="Y260" s="36"/>
      <c r="Z260" s="36"/>
      <c r="AA260" s="36"/>
      <c r="AB260" s="36"/>
      <c r="AC260" s="36"/>
      <c r="AD260" s="36"/>
      <c r="AE260" s="36"/>
      <c r="AR260" s="206" t="s">
        <v>274</v>
      </c>
      <c r="AT260" s="206" t="s">
        <v>269</v>
      </c>
      <c r="AU260" s="206" t="s">
        <v>80</v>
      </c>
      <c r="AY260" s="19" t="s">
        <v>267</v>
      </c>
      <c r="BE260" s="207">
        <f t="shared" si="94"/>
        <v>0</v>
      </c>
      <c r="BF260" s="207">
        <f t="shared" si="95"/>
        <v>0</v>
      </c>
      <c r="BG260" s="207">
        <f t="shared" si="96"/>
        <v>0</v>
      </c>
      <c r="BH260" s="207">
        <f t="shared" si="97"/>
        <v>0</v>
      </c>
      <c r="BI260" s="207">
        <f t="shared" si="98"/>
        <v>0</v>
      </c>
      <c r="BJ260" s="19" t="s">
        <v>80</v>
      </c>
      <c r="BK260" s="207">
        <f t="shared" si="99"/>
        <v>0</v>
      </c>
      <c r="BL260" s="19" t="s">
        <v>274</v>
      </c>
      <c r="BM260" s="206" t="s">
        <v>2179</v>
      </c>
    </row>
    <row r="261" spans="1:65" s="2" customFormat="1" ht="29.25" x14ac:dyDescent="0.2">
      <c r="A261" s="36"/>
      <c r="B261" s="37"/>
      <c r="C261" s="38"/>
      <c r="D261" s="208" t="s">
        <v>276</v>
      </c>
      <c r="E261" s="38"/>
      <c r="F261" s="209" t="s">
        <v>3143</v>
      </c>
      <c r="G261" s="38"/>
      <c r="H261" s="38"/>
      <c r="I261" s="118"/>
      <c r="J261" s="38"/>
      <c r="K261" s="38"/>
      <c r="L261" s="41"/>
      <c r="M261" s="270"/>
      <c r="N261" s="271"/>
      <c r="O261" s="267"/>
      <c r="P261" s="267"/>
      <c r="Q261" s="267"/>
      <c r="R261" s="267"/>
      <c r="S261" s="267"/>
      <c r="T261" s="272"/>
      <c r="U261" s="36"/>
      <c r="V261" s="36"/>
      <c r="W261" s="36"/>
      <c r="X261" s="36"/>
      <c r="Y261" s="36"/>
      <c r="Z261" s="36"/>
      <c r="AA261" s="36"/>
      <c r="AB261" s="36"/>
      <c r="AC261" s="36"/>
      <c r="AD261" s="36"/>
      <c r="AE261" s="36"/>
      <c r="AT261" s="19" t="s">
        <v>276</v>
      </c>
      <c r="AU261" s="19" t="s">
        <v>80</v>
      </c>
    </row>
    <row r="262" spans="1:65" s="2" customFormat="1" ht="6.95" customHeight="1" x14ac:dyDescent="0.2">
      <c r="A262" s="36"/>
      <c r="B262" s="49"/>
      <c r="C262" s="50"/>
      <c r="D262" s="50"/>
      <c r="E262" s="50"/>
      <c r="F262" s="50"/>
      <c r="G262" s="50"/>
      <c r="H262" s="50"/>
      <c r="I262" s="145"/>
      <c r="J262" s="50"/>
      <c r="K262" s="50"/>
      <c r="L262" s="41"/>
      <c r="M262" s="36"/>
      <c r="O262" s="36"/>
      <c r="P262" s="36"/>
      <c r="Q262" s="36"/>
      <c r="R262" s="36"/>
      <c r="S262" s="36"/>
      <c r="T262" s="36"/>
      <c r="U262" s="36"/>
      <c r="V262" s="36"/>
      <c r="W262" s="36"/>
      <c r="X262" s="36"/>
      <c r="Y262" s="36"/>
      <c r="Z262" s="36"/>
      <c r="AA262" s="36"/>
      <c r="AB262" s="36"/>
      <c r="AC262" s="36"/>
      <c r="AD262" s="36"/>
      <c r="AE262" s="36"/>
    </row>
  </sheetData>
  <sheetProtection algorithmName="SHA-512" hashValue="pRam6r2Tq6BrsxDxKnVqQx79T6oMisWBVn7NIN5npJQopiG22Q5kXbIB4gt+9t+F2pBAN+5b/rT+so66nHrfGw==" saltValue="4TmQeBU97XqRRaNjnSXE6lJ+tb+lzNURUYSlSB5+jGWZ5jaUgGP4c5BWhFUpXv8GX8OWBGbB5qxvbjpXFrGiqA==" spinCount="100000" sheet="1" objects="1" scenarios="1" formatColumns="0" formatRows="0" autoFilter="0"/>
  <autoFilter ref="C98:K261" xr:uid="{00000000-0009-0000-0000-000004000000}"/>
  <mergeCells count="12">
    <mergeCell ref="E91:H91"/>
    <mergeCell ref="L2:V2"/>
    <mergeCell ref="E50:H50"/>
    <mergeCell ref="E52:H52"/>
    <mergeCell ref="E54:H54"/>
    <mergeCell ref="E87:H87"/>
    <mergeCell ref="E89:H8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31"/>
  <sheetViews>
    <sheetView showGridLines="0" workbookViewId="0"/>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387"/>
      <c r="M2" s="387"/>
      <c r="N2" s="387"/>
      <c r="O2" s="387"/>
      <c r="P2" s="387"/>
      <c r="Q2" s="387"/>
      <c r="R2" s="387"/>
      <c r="S2" s="387"/>
      <c r="T2" s="387"/>
      <c r="U2" s="387"/>
      <c r="V2" s="387"/>
      <c r="AT2" s="19" t="s">
        <v>99</v>
      </c>
    </row>
    <row r="3" spans="1:46" s="1" customFormat="1" ht="6.95" customHeight="1" x14ac:dyDescent="0.2">
      <c r="B3" s="112"/>
      <c r="C3" s="113"/>
      <c r="D3" s="113"/>
      <c r="E3" s="113"/>
      <c r="F3" s="113"/>
      <c r="G3" s="113"/>
      <c r="H3" s="113"/>
      <c r="I3" s="114"/>
      <c r="J3" s="113"/>
      <c r="K3" s="113"/>
      <c r="L3" s="22"/>
      <c r="AT3" s="19" t="s">
        <v>82</v>
      </c>
    </row>
    <row r="4" spans="1:46" s="1" customFormat="1" ht="24.95" customHeight="1" x14ac:dyDescent="0.2">
      <c r="B4" s="22"/>
      <c r="D4" s="115" t="s">
        <v>146</v>
      </c>
      <c r="I4" s="110"/>
      <c r="L4" s="22"/>
      <c r="M4" s="116" t="s">
        <v>10</v>
      </c>
      <c r="AT4" s="19" t="s">
        <v>4</v>
      </c>
    </row>
    <row r="5" spans="1:46" s="1" customFormat="1" ht="6.95"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5" t="str">
        <f>'Rekapitulace stavby'!K6</f>
        <v>Sportovní hala při ZŠ Rychnovská 139, Praha 18</v>
      </c>
      <c r="F7" s="416"/>
      <c r="G7" s="416"/>
      <c r="H7" s="416"/>
      <c r="I7" s="110"/>
      <c r="L7" s="22"/>
    </row>
    <row r="8" spans="1:46" s="1" customFormat="1" ht="12" customHeight="1" x14ac:dyDescent="0.2">
      <c r="B8" s="22"/>
      <c r="D8" s="117" t="s">
        <v>159</v>
      </c>
      <c r="I8" s="110"/>
      <c r="L8" s="22"/>
    </row>
    <row r="9" spans="1:46" s="2" customFormat="1" ht="16.5" customHeight="1" x14ac:dyDescent="0.2">
      <c r="A9" s="36"/>
      <c r="B9" s="41"/>
      <c r="C9" s="36"/>
      <c r="D9" s="36"/>
      <c r="E9" s="415" t="s">
        <v>163</v>
      </c>
      <c r="F9" s="417"/>
      <c r="G9" s="417"/>
      <c r="H9" s="417"/>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8" t="s">
        <v>3144</v>
      </c>
      <c r="F11" s="417"/>
      <c r="G11" s="417"/>
      <c r="H11" s="417"/>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5"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19" t="str">
        <f>'Rekapitulace stavby'!E14</f>
        <v>Vyplň údaj</v>
      </c>
      <c r="F20" s="420"/>
      <c r="G20" s="420"/>
      <c r="H20" s="420"/>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5"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5"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1" t="s">
        <v>21</v>
      </c>
      <c r="F29" s="421"/>
      <c r="G29" s="421"/>
      <c r="H29" s="421"/>
      <c r="I29" s="124"/>
      <c r="J29" s="122"/>
      <c r="K29" s="122"/>
      <c r="L29" s="125"/>
      <c r="S29" s="122"/>
      <c r="T29" s="122"/>
      <c r="U29" s="122"/>
      <c r="V29" s="122"/>
      <c r="W29" s="122"/>
      <c r="X29" s="122"/>
      <c r="Y29" s="122"/>
      <c r="Z29" s="122"/>
      <c r="AA29" s="122"/>
      <c r="AB29" s="122"/>
      <c r="AC29" s="122"/>
      <c r="AD29" s="122"/>
      <c r="AE29" s="122"/>
    </row>
    <row r="30" spans="1:31" s="2" customFormat="1" ht="6.95"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ROUND(J89, 2)</f>
        <v>0</v>
      </c>
      <c r="K32" s="36"/>
      <c r="L32" s="119"/>
      <c r="S32" s="36"/>
      <c r="T32" s="36"/>
      <c r="U32" s="36"/>
      <c r="V32" s="36"/>
      <c r="W32" s="36"/>
      <c r="X32" s="36"/>
      <c r="Y32" s="36"/>
      <c r="Z32" s="36"/>
      <c r="AA32" s="36"/>
      <c r="AB32" s="36"/>
      <c r="AC32" s="36"/>
      <c r="AD32" s="36"/>
      <c r="AE32" s="36"/>
    </row>
    <row r="33" spans="1:31" s="2" customFormat="1" ht="6.95"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x14ac:dyDescent="0.2">
      <c r="A35" s="36"/>
      <c r="B35" s="41"/>
      <c r="C35" s="36"/>
      <c r="D35" s="132" t="s">
        <v>43</v>
      </c>
      <c r="E35" s="117" t="s">
        <v>44</v>
      </c>
      <c r="F35" s="133">
        <f>ROUND((SUM(BE89:BE230)),  2)</f>
        <v>0</v>
      </c>
      <c r="G35" s="36"/>
      <c r="H35" s="36"/>
      <c r="I35" s="134">
        <v>0.21</v>
      </c>
      <c r="J35" s="133">
        <f>ROUND(((SUM(BE89:BE230))*I35),  2)</f>
        <v>0</v>
      </c>
      <c r="K35" s="36"/>
      <c r="L35" s="119"/>
      <c r="S35" s="36"/>
      <c r="T35" s="36"/>
      <c r="U35" s="36"/>
      <c r="V35" s="36"/>
      <c r="W35" s="36"/>
      <c r="X35" s="36"/>
      <c r="Y35" s="36"/>
      <c r="Z35" s="36"/>
      <c r="AA35" s="36"/>
      <c r="AB35" s="36"/>
      <c r="AC35" s="36"/>
      <c r="AD35" s="36"/>
      <c r="AE35" s="36"/>
    </row>
    <row r="36" spans="1:31" s="2" customFormat="1" ht="14.45" customHeight="1" x14ac:dyDescent="0.2">
      <c r="A36" s="36"/>
      <c r="B36" s="41"/>
      <c r="C36" s="36"/>
      <c r="D36" s="36"/>
      <c r="E36" s="117" t="s">
        <v>45</v>
      </c>
      <c r="F36" s="133">
        <f>ROUND((SUM(BF89:BF230)),  2)</f>
        <v>0</v>
      </c>
      <c r="G36" s="36"/>
      <c r="H36" s="36"/>
      <c r="I36" s="134">
        <v>0.15</v>
      </c>
      <c r="J36" s="133">
        <f>ROUND(((SUM(BF89:BF230))*I36),  2)</f>
        <v>0</v>
      </c>
      <c r="K36" s="36"/>
      <c r="L36" s="119"/>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7" t="s">
        <v>46</v>
      </c>
      <c r="F37" s="133">
        <f>ROUND((SUM(BG89:BG230)),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7" t="s">
        <v>47</v>
      </c>
      <c r="F38" s="133">
        <f>ROUND((SUM(BH89:BH230)),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7" t="s">
        <v>48</v>
      </c>
      <c r="F39" s="133">
        <f>ROUND((SUM(BI89:BI230)),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3" t="str">
        <f>E7</f>
        <v>Sportovní hala při ZŠ Rychnovská 139, Praha 18</v>
      </c>
      <c r="F50" s="414"/>
      <c r="G50" s="414"/>
      <c r="H50" s="414"/>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3" t="s">
        <v>163</v>
      </c>
      <c r="F52" s="412"/>
      <c r="G52" s="412"/>
      <c r="H52" s="412"/>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408" t="str">
        <f>E11</f>
        <v>D.1.4.d - Silnoproud</v>
      </c>
      <c r="F54" s="412"/>
      <c r="G54" s="412"/>
      <c r="H54" s="412"/>
      <c r="I54" s="118"/>
      <c r="J54" s="38"/>
      <c r="K54" s="38"/>
      <c r="L54" s="119"/>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2"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x14ac:dyDescent="0.2">
      <c r="A63" s="36"/>
      <c r="B63" s="37"/>
      <c r="C63" s="153" t="s">
        <v>71</v>
      </c>
      <c r="D63" s="38"/>
      <c r="E63" s="38"/>
      <c r="F63" s="38"/>
      <c r="G63" s="38"/>
      <c r="H63" s="38"/>
      <c r="I63" s="118"/>
      <c r="J63" s="79">
        <f>J89</f>
        <v>0</v>
      </c>
      <c r="K63" s="38"/>
      <c r="L63" s="119"/>
      <c r="S63" s="36"/>
      <c r="T63" s="36"/>
      <c r="U63" s="36"/>
      <c r="V63" s="36"/>
      <c r="W63" s="36"/>
      <c r="X63" s="36"/>
      <c r="Y63" s="36"/>
      <c r="Z63" s="36"/>
      <c r="AA63" s="36"/>
      <c r="AB63" s="36"/>
      <c r="AC63" s="36"/>
      <c r="AD63" s="36"/>
      <c r="AE63" s="36"/>
      <c r="AU63" s="19" t="s">
        <v>214</v>
      </c>
    </row>
    <row r="64" spans="1:47" s="9" customFormat="1" ht="24.95" customHeight="1" x14ac:dyDescent="0.2">
      <c r="B64" s="154"/>
      <c r="C64" s="155"/>
      <c r="D64" s="156" t="s">
        <v>3145</v>
      </c>
      <c r="E64" s="157"/>
      <c r="F64" s="157"/>
      <c r="G64" s="157"/>
      <c r="H64" s="157"/>
      <c r="I64" s="158"/>
      <c r="J64" s="159">
        <f>J90</f>
        <v>0</v>
      </c>
      <c r="K64" s="155"/>
      <c r="L64" s="160"/>
    </row>
    <row r="65" spans="1:31" s="9" customFormat="1" ht="24.95" customHeight="1" x14ac:dyDescent="0.2">
      <c r="B65" s="154"/>
      <c r="C65" s="155"/>
      <c r="D65" s="156" t="s">
        <v>3146</v>
      </c>
      <c r="E65" s="157"/>
      <c r="F65" s="157"/>
      <c r="G65" s="157"/>
      <c r="H65" s="157"/>
      <c r="I65" s="158"/>
      <c r="J65" s="159">
        <f>J96</f>
        <v>0</v>
      </c>
      <c r="K65" s="155"/>
      <c r="L65" s="160"/>
    </row>
    <row r="66" spans="1:31" s="9" customFormat="1" ht="24.95" customHeight="1" x14ac:dyDescent="0.2">
      <c r="B66" s="154"/>
      <c r="C66" s="155"/>
      <c r="D66" s="156" t="s">
        <v>3147</v>
      </c>
      <c r="E66" s="157"/>
      <c r="F66" s="157"/>
      <c r="G66" s="157"/>
      <c r="H66" s="157"/>
      <c r="I66" s="158"/>
      <c r="J66" s="159">
        <f>J150</f>
        <v>0</v>
      </c>
      <c r="K66" s="155"/>
      <c r="L66" s="160"/>
    </row>
    <row r="67" spans="1:31" s="9" customFormat="1" ht="24.95" customHeight="1" x14ac:dyDescent="0.2">
      <c r="B67" s="154"/>
      <c r="C67" s="155"/>
      <c r="D67" s="156" t="s">
        <v>3148</v>
      </c>
      <c r="E67" s="157"/>
      <c r="F67" s="157"/>
      <c r="G67" s="157"/>
      <c r="H67" s="157"/>
      <c r="I67" s="158"/>
      <c r="J67" s="159">
        <f>J221</f>
        <v>0</v>
      </c>
      <c r="K67" s="155"/>
      <c r="L67" s="160"/>
    </row>
    <row r="68" spans="1:31" s="2" customFormat="1" ht="21.75" customHeight="1" x14ac:dyDescent="0.2">
      <c r="A68" s="36"/>
      <c r="B68" s="37"/>
      <c r="C68" s="38"/>
      <c r="D68" s="38"/>
      <c r="E68" s="38"/>
      <c r="F68" s="38"/>
      <c r="G68" s="38"/>
      <c r="H68" s="38"/>
      <c r="I68" s="118"/>
      <c r="J68" s="38"/>
      <c r="K68" s="38"/>
      <c r="L68" s="119"/>
      <c r="S68" s="36"/>
      <c r="T68" s="36"/>
      <c r="U68" s="36"/>
      <c r="V68" s="36"/>
      <c r="W68" s="36"/>
      <c r="X68" s="36"/>
      <c r="Y68" s="36"/>
      <c r="Z68" s="36"/>
      <c r="AA68" s="36"/>
      <c r="AB68" s="36"/>
      <c r="AC68" s="36"/>
      <c r="AD68" s="36"/>
      <c r="AE68" s="36"/>
    </row>
    <row r="69" spans="1:31" s="2" customFormat="1" ht="6.95" customHeight="1" x14ac:dyDescent="0.2">
      <c r="A69" s="36"/>
      <c r="B69" s="49"/>
      <c r="C69" s="50"/>
      <c r="D69" s="50"/>
      <c r="E69" s="50"/>
      <c r="F69" s="50"/>
      <c r="G69" s="50"/>
      <c r="H69" s="50"/>
      <c r="I69" s="145"/>
      <c r="J69" s="50"/>
      <c r="K69" s="50"/>
      <c r="L69" s="119"/>
      <c r="S69" s="36"/>
      <c r="T69" s="36"/>
      <c r="U69" s="36"/>
      <c r="V69" s="36"/>
      <c r="W69" s="36"/>
      <c r="X69" s="36"/>
      <c r="Y69" s="36"/>
      <c r="Z69" s="36"/>
      <c r="AA69" s="36"/>
      <c r="AB69" s="36"/>
      <c r="AC69" s="36"/>
      <c r="AD69" s="36"/>
      <c r="AE69" s="36"/>
    </row>
    <row r="73" spans="1:31" s="2" customFormat="1" ht="6.95" customHeight="1" x14ac:dyDescent="0.2">
      <c r="A73" s="36"/>
      <c r="B73" s="51"/>
      <c r="C73" s="52"/>
      <c r="D73" s="52"/>
      <c r="E73" s="52"/>
      <c r="F73" s="52"/>
      <c r="G73" s="52"/>
      <c r="H73" s="52"/>
      <c r="I73" s="148"/>
      <c r="J73" s="52"/>
      <c r="K73" s="52"/>
      <c r="L73" s="119"/>
      <c r="S73" s="36"/>
      <c r="T73" s="36"/>
      <c r="U73" s="36"/>
      <c r="V73" s="36"/>
      <c r="W73" s="36"/>
      <c r="X73" s="36"/>
      <c r="Y73" s="36"/>
      <c r="Z73" s="36"/>
      <c r="AA73" s="36"/>
      <c r="AB73" s="36"/>
      <c r="AC73" s="36"/>
      <c r="AD73" s="36"/>
      <c r="AE73" s="36"/>
    </row>
    <row r="74" spans="1:31" s="2" customFormat="1" ht="24.95" customHeight="1" x14ac:dyDescent="0.2">
      <c r="A74" s="36"/>
      <c r="B74" s="37"/>
      <c r="C74" s="25" t="s">
        <v>252</v>
      </c>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ht="6.95" customHeight="1" x14ac:dyDescent="0.2">
      <c r="A75" s="36"/>
      <c r="B75" s="37"/>
      <c r="C75" s="38"/>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12" customHeight="1" x14ac:dyDescent="0.2">
      <c r="A76" s="36"/>
      <c r="B76" s="37"/>
      <c r="C76" s="31" t="s">
        <v>16</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6.5" customHeight="1" x14ac:dyDescent="0.2">
      <c r="A77" s="36"/>
      <c r="B77" s="37"/>
      <c r="C77" s="38"/>
      <c r="D77" s="38"/>
      <c r="E77" s="413" t="str">
        <f>E7</f>
        <v>Sportovní hala při ZŠ Rychnovská 139, Praha 18</v>
      </c>
      <c r="F77" s="414"/>
      <c r="G77" s="414"/>
      <c r="H77" s="414"/>
      <c r="I77" s="118"/>
      <c r="J77" s="38"/>
      <c r="K77" s="38"/>
      <c r="L77" s="119"/>
      <c r="S77" s="36"/>
      <c r="T77" s="36"/>
      <c r="U77" s="36"/>
      <c r="V77" s="36"/>
      <c r="W77" s="36"/>
      <c r="X77" s="36"/>
      <c r="Y77" s="36"/>
      <c r="Z77" s="36"/>
      <c r="AA77" s="36"/>
      <c r="AB77" s="36"/>
      <c r="AC77" s="36"/>
      <c r="AD77" s="36"/>
      <c r="AE77" s="36"/>
    </row>
    <row r="78" spans="1:31" s="1" customFormat="1" ht="12" customHeight="1" x14ac:dyDescent="0.2">
      <c r="B78" s="23"/>
      <c r="C78" s="31" t="s">
        <v>159</v>
      </c>
      <c r="D78" s="24"/>
      <c r="E78" s="24"/>
      <c r="F78" s="24"/>
      <c r="G78" s="24"/>
      <c r="H78" s="24"/>
      <c r="I78" s="110"/>
      <c r="J78" s="24"/>
      <c r="K78" s="24"/>
      <c r="L78" s="22"/>
    </row>
    <row r="79" spans="1:31" s="2" customFormat="1" ht="16.5" customHeight="1" x14ac:dyDescent="0.2">
      <c r="A79" s="36"/>
      <c r="B79" s="37"/>
      <c r="C79" s="38"/>
      <c r="D79" s="38"/>
      <c r="E79" s="413" t="s">
        <v>163</v>
      </c>
      <c r="F79" s="412"/>
      <c r="G79" s="412"/>
      <c r="H79" s="412"/>
      <c r="I79" s="118"/>
      <c r="J79" s="38"/>
      <c r="K79" s="38"/>
      <c r="L79" s="119"/>
      <c r="S79" s="36"/>
      <c r="T79" s="36"/>
      <c r="U79" s="36"/>
      <c r="V79" s="36"/>
      <c r="W79" s="36"/>
      <c r="X79" s="36"/>
      <c r="Y79" s="36"/>
      <c r="Z79" s="36"/>
      <c r="AA79" s="36"/>
      <c r="AB79" s="36"/>
      <c r="AC79" s="36"/>
      <c r="AD79" s="36"/>
      <c r="AE79" s="36"/>
    </row>
    <row r="80" spans="1:31" s="2" customFormat="1" ht="12" customHeight="1" x14ac:dyDescent="0.2">
      <c r="A80" s="36"/>
      <c r="B80" s="37"/>
      <c r="C80" s="31" t="s">
        <v>167</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16.5" customHeight="1" x14ac:dyDescent="0.2">
      <c r="A81" s="36"/>
      <c r="B81" s="37"/>
      <c r="C81" s="38"/>
      <c r="D81" s="38"/>
      <c r="E81" s="408" t="str">
        <f>E11</f>
        <v>D.1.4.d - Silnoproud</v>
      </c>
      <c r="F81" s="412"/>
      <c r="G81" s="412"/>
      <c r="H81" s="412"/>
      <c r="I81" s="118"/>
      <c r="J81" s="38"/>
      <c r="K81" s="38"/>
      <c r="L81" s="119"/>
      <c r="S81" s="36"/>
      <c r="T81" s="36"/>
      <c r="U81" s="36"/>
      <c r="V81" s="36"/>
      <c r="W81" s="36"/>
      <c r="X81" s="36"/>
      <c r="Y81" s="36"/>
      <c r="Z81" s="36"/>
      <c r="AA81" s="36"/>
      <c r="AB81" s="36"/>
      <c r="AC81" s="36"/>
      <c r="AD81" s="36"/>
      <c r="AE81" s="36"/>
    </row>
    <row r="82" spans="1:65" s="2" customFormat="1" ht="6.95" customHeight="1" x14ac:dyDescent="0.2">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2" customHeight="1" x14ac:dyDescent="0.2">
      <c r="A83" s="36"/>
      <c r="B83" s="37"/>
      <c r="C83" s="31" t="s">
        <v>22</v>
      </c>
      <c r="D83" s="38"/>
      <c r="E83" s="38"/>
      <c r="F83" s="29" t="str">
        <f>F14</f>
        <v xml:space="preserve"> </v>
      </c>
      <c r="G83" s="38"/>
      <c r="H83" s="38"/>
      <c r="I83" s="120" t="s">
        <v>24</v>
      </c>
      <c r="J83" s="61" t="str">
        <f>IF(J14="","",J14)</f>
        <v>17. 4. 2020</v>
      </c>
      <c r="K83" s="38"/>
      <c r="L83" s="119"/>
      <c r="S83" s="36"/>
      <c r="T83" s="36"/>
      <c r="U83" s="36"/>
      <c r="V83" s="36"/>
      <c r="W83" s="36"/>
      <c r="X83" s="36"/>
      <c r="Y83" s="36"/>
      <c r="Z83" s="36"/>
      <c r="AA83" s="36"/>
      <c r="AB83" s="36"/>
      <c r="AC83" s="36"/>
      <c r="AD83" s="36"/>
      <c r="AE83" s="36"/>
    </row>
    <row r="84" spans="1:65" s="2" customFormat="1" ht="6.95" customHeight="1" x14ac:dyDescent="0.2">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5.2" customHeight="1" x14ac:dyDescent="0.2">
      <c r="A85" s="36"/>
      <c r="B85" s="37"/>
      <c r="C85" s="31" t="s">
        <v>26</v>
      </c>
      <c r="D85" s="38"/>
      <c r="E85" s="38"/>
      <c r="F85" s="29" t="str">
        <f>E17</f>
        <v>Městská část Praha 18</v>
      </c>
      <c r="G85" s="38"/>
      <c r="H85" s="38"/>
      <c r="I85" s="120" t="s">
        <v>32</v>
      </c>
      <c r="J85" s="34" t="str">
        <f>E23</f>
        <v>Arch.Design, s.r.o</v>
      </c>
      <c r="K85" s="38"/>
      <c r="L85" s="119"/>
      <c r="S85" s="36"/>
      <c r="T85" s="36"/>
      <c r="U85" s="36"/>
      <c r="V85" s="36"/>
      <c r="W85" s="36"/>
      <c r="X85" s="36"/>
      <c r="Y85" s="36"/>
      <c r="Z85" s="36"/>
      <c r="AA85" s="36"/>
      <c r="AB85" s="36"/>
      <c r="AC85" s="36"/>
      <c r="AD85" s="36"/>
      <c r="AE85" s="36"/>
    </row>
    <row r="86" spans="1:65" s="2" customFormat="1" ht="15.2" customHeight="1" x14ac:dyDescent="0.2">
      <c r="A86" s="36"/>
      <c r="B86" s="37"/>
      <c r="C86" s="31" t="s">
        <v>30</v>
      </c>
      <c r="D86" s="38"/>
      <c r="E86" s="38"/>
      <c r="F86" s="29" t="str">
        <f>IF(E20="","",E20)</f>
        <v>Vyplň údaj</v>
      </c>
      <c r="G86" s="38"/>
      <c r="H86" s="38"/>
      <c r="I86" s="120" t="s">
        <v>36</v>
      </c>
      <c r="J86" s="34" t="str">
        <f>E26</f>
        <v xml:space="preserve"> </v>
      </c>
      <c r="K86" s="38"/>
      <c r="L86" s="119"/>
      <c r="S86" s="36"/>
      <c r="T86" s="36"/>
      <c r="U86" s="36"/>
      <c r="V86" s="36"/>
      <c r="W86" s="36"/>
      <c r="X86" s="36"/>
      <c r="Y86" s="36"/>
      <c r="Z86" s="36"/>
      <c r="AA86" s="36"/>
      <c r="AB86" s="36"/>
      <c r="AC86" s="36"/>
      <c r="AD86" s="36"/>
      <c r="AE86" s="36"/>
    </row>
    <row r="87" spans="1:65" s="2" customFormat="1" ht="10.35" customHeight="1" x14ac:dyDescent="0.2">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5" s="11" customFormat="1" ht="29.25" customHeight="1" x14ac:dyDescent="0.2">
      <c r="A88" s="167"/>
      <c r="B88" s="168"/>
      <c r="C88" s="169" t="s">
        <v>253</v>
      </c>
      <c r="D88" s="170" t="s">
        <v>58</v>
      </c>
      <c r="E88" s="170" t="s">
        <v>54</v>
      </c>
      <c r="F88" s="170" t="s">
        <v>55</v>
      </c>
      <c r="G88" s="170" t="s">
        <v>254</v>
      </c>
      <c r="H88" s="170" t="s">
        <v>255</v>
      </c>
      <c r="I88" s="171" t="s">
        <v>256</v>
      </c>
      <c r="J88" s="170" t="s">
        <v>213</v>
      </c>
      <c r="K88" s="172" t="s">
        <v>257</v>
      </c>
      <c r="L88" s="173"/>
      <c r="M88" s="70" t="s">
        <v>21</v>
      </c>
      <c r="N88" s="71" t="s">
        <v>43</v>
      </c>
      <c r="O88" s="71" t="s">
        <v>258</v>
      </c>
      <c r="P88" s="71" t="s">
        <v>259</v>
      </c>
      <c r="Q88" s="71" t="s">
        <v>260</v>
      </c>
      <c r="R88" s="71" t="s">
        <v>261</v>
      </c>
      <c r="S88" s="71" t="s">
        <v>262</v>
      </c>
      <c r="T88" s="72" t="s">
        <v>263</v>
      </c>
      <c r="U88" s="167"/>
      <c r="V88" s="167"/>
      <c r="W88" s="167"/>
      <c r="X88" s="167"/>
      <c r="Y88" s="167"/>
      <c r="Z88" s="167"/>
      <c r="AA88" s="167"/>
      <c r="AB88" s="167"/>
      <c r="AC88" s="167"/>
      <c r="AD88" s="167"/>
      <c r="AE88" s="167"/>
    </row>
    <row r="89" spans="1:65" s="2" customFormat="1" ht="22.9" customHeight="1" x14ac:dyDescent="0.25">
      <c r="A89" s="36"/>
      <c r="B89" s="37"/>
      <c r="C89" s="77" t="s">
        <v>264</v>
      </c>
      <c r="D89" s="38"/>
      <c r="E89" s="38"/>
      <c r="F89" s="38"/>
      <c r="G89" s="38"/>
      <c r="H89" s="38"/>
      <c r="I89" s="118"/>
      <c r="J89" s="174">
        <f>BK89</f>
        <v>0</v>
      </c>
      <c r="K89" s="38"/>
      <c r="L89" s="41"/>
      <c r="M89" s="73"/>
      <c r="N89" s="175"/>
      <c r="O89" s="74"/>
      <c r="P89" s="176">
        <f>P90+P96+P150+P221</f>
        <v>0</v>
      </c>
      <c r="Q89" s="74"/>
      <c r="R89" s="176">
        <f>R90+R96+R150+R221</f>
        <v>0</v>
      </c>
      <c r="S89" s="74"/>
      <c r="T89" s="177">
        <f>T90+T96+T150+T221</f>
        <v>0</v>
      </c>
      <c r="U89" s="36"/>
      <c r="V89" s="36"/>
      <c r="W89" s="36"/>
      <c r="X89" s="36"/>
      <c r="Y89" s="36"/>
      <c r="Z89" s="36"/>
      <c r="AA89" s="36"/>
      <c r="AB89" s="36"/>
      <c r="AC89" s="36"/>
      <c r="AD89" s="36"/>
      <c r="AE89" s="36"/>
      <c r="AT89" s="19" t="s">
        <v>72</v>
      </c>
      <c r="AU89" s="19" t="s">
        <v>214</v>
      </c>
      <c r="BK89" s="178">
        <f>BK90+BK96+BK150+BK221</f>
        <v>0</v>
      </c>
    </row>
    <row r="90" spans="1:65" s="12" customFormat="1" ht="25.9" customHeight="1" x14ac:dyDescent="0.2">
      <c r="B90" s="179"/>
      <c r="C90" s="180"/>
      <c r="D90" s="181" t="s">
        <v>72</v>
      </c>
      <c r="E90" s="182" t="s">
        <v>1201</v>
      </c>
      <c r="F90" s="182" t="s">
        <v>3149</v>
      </c>
      <c r="G90" s="180"/>
      <c r="H90" s="180"/>
      <c r="I90" s="183"/>
      <c r="J90" s="184">
        <f>BK90</f>
        <v>0</v>
      </c>
      <c r="K90" s="180"/>
      <c r="L90" s="185"/>
      <c r="M90" s="186"/>
      <c r="N90" s="187"/>
      <c r="O90" s="187"/>
      <c r="P90" s="188">
        <f>SUM(P91:P95)</f>
        <v>0</v>
      </c>
      <c r="Q90" s="187"/>
      <c r="R90" s="188">
        <f>SUM(R91:R95)</f>
        <v>0</v>
      </c>
      <c r="S90" s="187"/>
      <c r="T90" s="189">
        <f>SUM(T91:T95)</f>
        <v>0</v>
      </c>
      <c r="AR90" s="190" t="s">
        <v>80</v>
      </c>
      <c r="AT90" s="191" t="s">
        <v>72</v>
      </c>
      <c r="AU90" s="191" t="s">
        <v>73</v>
      </c>
      <c r="AY90" s="190" t="s">
        <v>267</v>
      </c>
      <c r="BK90" s="192">
        <f>SUM(BK91:BK95)</f>
        <v>0</v>
      </c>
    </row>
    <row r="91" spans="1:65" s="2" customFormat="1" ht="16.5" customHeight="1" x14ac:dyDescent="0.2">
      <c r="A91" s="36"/>
      <c r="B91" s="37"/>
      <c r="C91" s="195" t="s">
        <v>80</v>
      </c>
      <c r="D91" s="195" t="s">
        <v>269</v>
      </c>
      <c r="E91" s="196" t="s">
        <v>3150</v>
      </c>
      <c r="F91" s="197" t="s">
        <v>3151</v>
      </c>
      <c r="G91" s="198" t="s">
        <v>296</v>
      </c>
      <c r="H91" s="199">
        <v>150</v>
      </c>
      <c r="I91" s="200"/>
      <c r="J91" s="201">
        <f>ROUND(I91*H91,2)</f>
        <v>0</v>
      </c>
      <c r="K91" s="197" t="s">
        <v>21</v>
      </c>
      <c r="L91" s="41"/>
      <c r="M91" s="202" t="s">
        <v>21</v>
      </c>
      <c r="N91" s="203" t="s">
        <v>44</v>
      </c>
      <c r="O91" s="66"/>
      <c r="P91" s="204">
        <f>O91*H91</f>
        <v>0</v>
      </c>
      <c r="Q91" s="204">
        <v>0</v>
      </c>
      <c r="R91" s="204">
        <f>Q91*H91</f>
        <v>0</v>
      </c>
      <c r="S91" s="204">
        <v>0</v>
      </c>
      <c r="T91" s="205">
        <f>S91*H91</f>
        <v>0</v>
      </c>
      <c r="U91" s="36"/>
      <c r="V91" s="36"/>
      <c r="W91" s="36"/>
      <c r="X91" s="36"/>
      <c r="Y91" s="36"/>
      <c r="Z91" s="36"/>
      <c r="AA91" s="36"/>
      <c r="AB91" s="36"/>
      <c r="AC91" s="36"/>
      <c r="AD91" s="36"/>
      <c r="AE91" s="36"/>
      <c r="AR91" s="206" t="s">
        <v>274</v>
      </c>
      <c r="AT91" s="206" t="s">
        <v>269</v>
      </c>
      <c r="AU91" s="206" t="s">
        <v>80</v>
      </c>
      <c r="AY91" s="19" t="s">
        <v>267</v>
      </c>
      <c r="BE91" s="207">
        <f>IF(N91="základní",J91,0)</f>
        <v>0</v>
      </c>
      <c r="BF91" s="207">
        <f>IF(N91="snížená",J91,0)</f>
        <v>0</v>
      </c>
      <c r="BG91" s="207">
        <f>IF(N91="zákl. přenesená",J91,0)</f>
        <v>0</v>
      </c>
      <c r="BH91" s="207">
        <f>IF(N91="sníž. přenesená",J91,0)</f>
        <v>0</v>
      </c>
      <c r="BI91" s="207">
        <f>IF(N91="nulová",J91,0)</f>
        <v>0</v>
      </c>
      <c r="BJ91" s="19" t="s">
        <v>80</v>
      </c>
      <c r="BK91" s="207">
        <f>ROUND(I91*H91,2)</f>
        <v>0</v>
      </c>
      <c r="BL91" s="19" t="s">
        <v>274</v>
      </c>
      <c r="BM91" s="206" t="s">
        <v>82</v>
      </c>
    </row>
    <row r="92" spans="1:65" s="2" customFormat="1" ht="16.5" customHeight="1" x14ac:dyDescent="0.2">
      <c r="A92" s="36"/>
      <c r="B92" s="37"/>
      <c r="C92" s="195" t="s">
        <v>82</v>
      </c>
      <c r="D92" s="195" t="s">
        <v>269</v>
      </c>
      <c r="E92" s="196" t="s">
        <v>3152</v>
      </c>
      <c r="F92" s="197" t="s">
        <v>3153</v>
      </c>
      <c r="G92" s="198" t="s">
        <v>296</v>
      </c>
      <c r="H92" s="199">
        <v>45</v>
      </c>
      <c r="I92" s="200"/>
      <c r="J92" s="201">
        <f>ROUND(I92*H92,2)</f>
        <v>0</v>
      </c>
      <c r="K92" s="197" t="s">
        <v>21</v>
      </c>
      <c r="L92" s="41"/>
      <c r="M92" s="202" t="s">
        <v>21</v>
      </c>
      <c r="N92" s="203" t="s">
        <v>44</v>
      </c>
      <c r="O92" s="66"/>
      <c r="P92" s="204">
        <f>O92*H92</f>
        <v>0</v>
      </c>
      <c r="Q92" s="204">
        <v>0</v>
      </c>
      <c r="R92" s="204">
        <f>Q92*H92</f>
        <v>0</v>
      </c>
      <c r="S92" s="204">
        <v>0</v>
      </c>
      <c r="T92" s="205">
        <f>S92*H92</f>
        <v>0</v>
      </c>
      <c r="U92" s="36"/>
      <c r="V92" s="36"/>
      <c r="W92" s="36"/>
      <c r="X92" s="36"/>
      <c r="Y92" s="36"/>
      <c r="Z92" s="36"/>
      <c r="AA92" s="36"/>
      <c r="AB92" s="36"/>
      <c r="AC92" s="36"/>
      <c r="AD92" s="36"/>
      <c r="AE92" s="36"/>
      <c r="AR92" s="206" t="s">
        <v>274</v>
      </c>
      <c r="AT92" s="206" t="s">
        <v>269</v>
      </c>
      <c r="AU92" s="206" t="s">
        <v>80</v>
      </c>
      <c r="AY92" s="19" t="s">
        <v>267</v>
      </c>
      <c r="BE92" s="207">
        <f>IF(N92="základní",J92,0)</f>
        <v>0</v>
      </c>
      <c r="BF92" s="207">
        <f>IF(N92="snížená",J92,0)</f>
        <v>0</v>
      </c>
      <c r="BG92" s="207">
        <f>IF(N92="zákl. přenesená",J92,0)</f>
        <v>0</v>
      </c>
      <c r="BH92" s="207">
        <f>IF(N92="sníž. přenesená",J92,0)</f>
        <v>0</v>
      </c>
      <c r="BI92" s="207">
        <f>IF(N92="nulová",J92,0)</f>
        <v>0</v>
      </c>
      <c r="BJ92" s="19" t="s">
        <v>80</v>
      </c>
      <c r="BK92" s="207">
        <f>ROUND(I92*H92,2)</f>
        <v>0</v>
      </c>
      <c r="BL92" s="19" t="s">
        <v>274</v>
      </c>
      <c r="BM92" s="206" t="s">
        <v>274</v>
      </c>
    </row>
    <row r="93" spans="1:65" s="2" customFormat="1" ht="16.5" customHeight="1" x14ac:dyDescent="0.2">
      <c r="A93" s="36"/>
      <c r="B93" s="37"/>
      <c r="C93" s="195" t="s">
        <v>142</v>
      </c>
      <c r="D93" s="195" t="s">
        <v>269</v>
      </c>
      <c r="E93" s="196" t="s">
        <v>3154</v>
      </c>
      <c r="F93" s="197" t="s">
        <v>3155</v>
      </c>
      <c r="G93" s="198" t="s">
        <v>545</v>
      </c>
      <c r="H93" s="199">
        <v>45</v>
      </c>
      <c r="I93" s="200"/>
      <c r="J93" s="201">
        <f>ROUND(I93*H93,2)</f>
        <v>0</v>
      </c>
      <c r="K93" s="197" t="s">
        <v>21</v>
      </c>
      <c r="L93" s="41"/>
      <c r="M93" s="202" t="s">
        <v>21</v>
      </c>
      <c r="N93" s="203" t="s">
        <v>44</v>
      </c>
      <c r="O93" s="66"/>
      <c r="P93" s="204">
        <f>O93*H93</f>
        <v>0</v>
      </c>
      <c r="Q93" s="204">
        <v>0</v>
      </c>
      <c r="R93" s="204">
        <f>Q93*H93</f>
        <v>0</v>
      </c>
      <c r="S93" s="204">
        <v>0</v>
      </c>
      <c r="T93" s="205">
        <f>S93*H93</f>
        <v>0</v>
      </c>
      <c r="U93" s="36"/>
      <c r="V93" s="36"/>
      <c r="W93" s="36"/>
      <c r="X93" s="36"/>
      <c r="Y93" s="36"/>
      <c r="Z93" s="36"/>
      <c r="AA93" s="36"/>
      <c r="AB93" s="36"/>
      <c r="AC93" s="36"/>
      <c r="AD93" s="36"/>
      <c r="AE93" s="36"/>
      <c r="AR93" s="206" t="s">
        <v>274</v>
      </c>
      <c r="AT93" s="206" t="s">
        <v>269</v>
      </c>
      <c r="AU93" s="206" t="s">
        <v>80</v>
      </c>
      <c r="AY93" s="19" t="s">
        <v>267</v>
      </c>
      <c r="BE93" s="207">
        <f>IF(N93="základní",J93,0)</f>
        <v>0</v>
      </c>
      <c r="BF93" s="207">
        <f>IF(N93="snížená",J93,0)</f>
        <v>0</v>
      </c>
      <c r="BG93" s="207">
        <f>IF(N93="zákl. přenesená",J93,0)</f>
        <v>0</v>
      </c>
      <c r="BH93" s="207">
        <f>IF(N93="sníž. přenesená",J93,0)</f>
        <v>0</v>
      </c>
      <c r="BI93" s="207">
        <f>IF(N93="nulová",J93,0)</f>
        <v>0</v>
      </c>
      <c r="BJ93" s="19" t="s">
        <v>80</v>
      </c>
      <c r="BK93" s="207">
        <f>ROUND(I93*H93,2)</f>
        <v>0</v>
      </c>
      <c r="BL93" s="19" t="s">
        <v>274</v>
      </c>
      <c r="BM93" s="206" t="s">
        <v>309</v>
      </c>
    </row>
    <row r="94" spans="1:65" s="2" customFormat="1" ht="16.5" customHeight="1" x14ac:dyDescent="0.2">
      <c r="A94" s="36"/>
      <c r="B94" s="37"/>
      <c r="C94" s="195" t="s">
        <v>274</v>
      </c>
      <c r="D94" s="195" t="s">
        <v>269</v>
      </c>
      <c r="E94" s="196" t="s">
        <v>3156</v>
      </c>
      <c r="F94" s="197" t="s">
        <v>3157</v>
      </c>
      <c r="G94" s="198" t="s">
        <v>545</v>
      </c>
      <c r="H94" s="199">
        <v>25</v>
      </c>
      <c r="I94" s="200"/>
      <c r="J94" s="201">
        <f>ROUND(I94*H94,2)</f>
        <v>0</v>
      </c>
      <c r="K94" s="197" t="s">
        <v>21</v>
      </c>
      <c r="L94" s="41"/>
      <c r="M94" s="202" t="s">
        <v>21</v>
      </c>
      <c r="N94" s="203" t="s">
        <v>44</v>
      </c>
      <c r="O94" s="66"/>
      <c r="P94" s="204">
        <f>O94*H94</f>
        <v>0</v>
      </c>
      <c r="Q94" s="204">
        <v>0</v>
      </c>
      <c r="R94" s="204">
        <f>Q94*H94</f>
        <v>0</v>
      </c>
      <c r="S94" s="204">
        <v>0</v>
      </c>
      <c r="T94" s="205">
        <f>S94*H94</f>
        <v>0</v>
      </c>
      <c r="U94" s="36"/>
      <c r="V94" s="36"/>
      <c r="W94" s="36"/>
      <c r="X94" s="36"/>
      <c r="Y94" s="36"/>
      <c r="Z94" s="36"/>
      <c r="AA94" s="36"/>
      <c r="AB94" s="36"/>
      <c r="AC94" s="36"/>
      <c r="AD94" s="36"/>
      <c r="AE94" s="36"/>
      <c r="AR94" s="206" t="s">
        <v>274</v>
      </c>
      <c r="AT94" s="206" t="s">
        <v>269</v>
      </c>
      <c r="AU94" s="206" t="s">
        <v>80</v>
      </c>
      <c r="AY94" s="19" t="s">
        <v>267</v>
      </c>
      <c r="BE94" s="207">
        <f>IF(N94="základní",J94,0)</f>
        <v>0</v>
      </c>
      <c r="BF94" s="207">
        <f>IF(N94="snížená",J94,0)</f>
        <v>0</v>
      </c>
      <c r="BG94" s="207">
        <f>IF(N94="zákl. přenesená",J94,0)</f>
        <v>0</v>
      </c>
      <c r="BH94" s="207">
        <f>IF(N94="sníž. přenesená",J94,0)</f>
        <v>0</v>
      </c>
      <c r="BI94" s="207">
        <f>IF(N94="nulová",J94,0)</f>
        <v>0</v>
      </c>
      <c r="BJ94" s="19" t="s">
        <v>80</v>
      </c>
      <c r="BK94" s="207">
        <f>ROUND(I94*H94,2)</f>
        <v>0</v>
      </c>
      <c r="BL94" s="19" t="s">
        <v>274</v>
      </c>
      <c r="BM94" s="206" t="s">
        <v>356</v>
      </c>
    </row>
    <row r="95" spans="1:65" s="2" customFormat="1" ht="16.5" customHeight="1" x14ac:dyDescent="0.2">
      <c r="A95" s="36"/>
      <c r="B95" s="37"/>
      <c r="C95" s="195" t="s">
        <v>301</v>
      </c>
      <c r="D95" s="195" t="s">
        <v>269</v>
      </c>
      <c r="E95" s="196" t="s">
        <v>3158</v>
      </c>
      <c r="F95" s="197" t="s">
        <v>3159</v>
      </c>
      <c r="G95" s="198" t="s">
        <v>545</v>
      </c>
      <c r="H95" s="199">
        <v>20</v>
      </c>
      <c r="I95" s="200"/>
      <c r="J95" s="201">
        <f>ROUND(I95*H95,2)</f>
        <v>0</v>
      </c>
      <c r="K95" s="197" t="s">
        <v>21</v>
      </c>
      <c r="L95" s="41"/>
      <c r="M95" s="202" t="s">
        <v>21</v>
      </c>
      <c r="N95" s="203" t="s">
        <v>44</v>
      </c>
      <c r="O95" s="66"/>
      <c r="P95" s="204">
        <f>O95*H95</f>
        <v>0</v>
      </c>
      <c r="Q95" s="204">
        <v>0</v>
      </c>
      <c r="R95" s="204">
        <f>Q95*H95</f>
        <v>0</v>
      </c>
      <c r="S95" s="204">
        <v>0</v>
      </c>
      <c r="T95" s="205">
        <f>S95*H95</f>
        <v>0</v>
      </c>
      <c r="U95" s="36"/>
      <c r="V95" s="36"/>
      <c r="W95" s="36"/>
      <c r="X95" s="36"/>
      <c r="Y95" s="36"/>
      <c r="Z95" s="36"/>
      <c r="AA95" s="36"/>
      <c r="AB95" s="36"/>
      <c r="AC95" s="36"/>
      <c r="AD95" s="36"/>
      <c r="AE95" s="36"/>
      <c r="AR95" s="206" t="s">
        <v>274</v>
      </c>
      <c r="AT95" s="206" t="s">
        <v>269</v>
      </c>
      <c r="AU95" s="206" t="s">
        <v>80</v>
      </c>
      <c r="AY95" s="19" t="s">
        <v>267</v>
      </c>
      <c r="BE95" s="207">
        <f>IF(N95="základní",J95,0)</f>
        <v>0</v>
      </c>
      <c r="BF95" s="207">
        <f>IF(N95="snížená",J95,0)</f>
        <v>0</v>
      </c>
      <c r="BG95" s="207">
        <f>IF(N95="zákl. přenesená",J95,0)</f>
        <v>0</v>
      </c>
      <c r="BH95" s="207">
        <f>IF(N95="sníž. přenesená",J95,0)</f>
        <v>0</v>
      </c>
      <c r="BI95" s="207">
        <f>IF(N95="nulová",J95,0)</f>
        <v>0</v>
      </c>
      <c r="BJ95" s="19" t="s">
        <v>80</v>
      </c>
      <c r="BK95" s="207">
        <f>ROUND(I95*H95,2)</f>
        <v>0</v>
      </c>
      <c r="BL95" s="19" t="s">
        <v>274</v>
      </c>
      <c r="BM95" s="206" t="s">
        <v>371</v>
      </c>
    </row>
    <row r="96" spans="1:65" s="12" customFormat="1" ht="25.9" customHeight="1" x14ac:dyDescent="0.2">
      <c r="B96" s="179"/>
      <c r="C96" s="180"/>
      <c r="D96" s="181" t="s">
        <v>72</v>
      </c>
      <c r="E96" s="182" t="s">
        <v>3160</v>
      </c>
      <c r="F96" s="182" t="s">
        <v>3161</v>
      </c>
      <c r="G96" s="180"/>
      <c r="H96" s="180"/>
      <c r="I96" s="183"/>
      <c r="J96" s="184">
        <f>BK96</f>
        <v>0</v>
      </c>
      <c r="K96" s="180"/>
      <c r="L96" s="185"/>
      <c r="M96" s="186"/>
      <c r="N96" s="187"/>
      <c r="O96" s="187"/>
      <c r="P96" s="188">
        <f>SUM(P97:P149)</f>
        <v>0</v>
      </c>
      <c r="Q96" s="187"/>
      <c r="R96" s="188">
        <f>SUM(R97:R149)</f>
        <v>0</v>
      </c>
      <c r="S96" s="187"/>
      <c r="T96" s="189">
        <f>SUM(T97:T149)</f>
        <v>0</v>
      </c>
      <c r="AR96" s="190" t="s">
        <v>80</v>
      </c>
      <c r="AT96" s="191" t="s">
        <v>72</v>
      </c>
      <c r="AU96" s="191" t="s">
        <v>73</v>
      </c>
      <c r="AY96" s="190" t="s">
        <v>267</v>
      </c>
      <c r="BK96" s="192">
        <f>SUM(BK97:BK149)</f>
        <v>0</v>
      </c>
    </row>
    <row r="97" spans="1:65" s="2" customFormat="1" ht="16.5" customHeight="1" x14ac:dyDescent="0.2">
      <c r="A97" s="36"/>
      <c r="B97" s="37"/>
      <c r="C97" s="195" t="s">
        <v>309</v>
      </c>
      <c r="D97" s="195" t="s">
        <v>269</v>
      </c>
      <c r="E97" s="196" t="s">
        <v>3162</v>
      </c>
      <c r="F97" s="197" t="s">
        <v>3163</v>
      </c>
      <c r="G97" s="198" t="s">
        <v>296</v>
      </c>
      <c r="H97" s="199">
        <v>320</v>
      </c>
      <c r="I97" s="200"/>
      <c r="J97" s="201">
        <f t="shared" ref="J97:J128" si="0">ROUND(I97*H97,2)</f>
        <v>0</v>
      </c>
      <c r="K97" s="197" t="s">
        <v>21</v>
      </c>
      <c r="L97" s="41"/>
      <c r="M97" s="202" t="s">
        <v>21</v>
      </c>
      <c r="N97" s="203" t="s">
        <v>44</v>
      </c>
      <c r="O97" s="66"/>
      <c r="P97" s="204">
        <f t="shared" ref="P97:P128" si="1">O97*H97</f>
        <v>0</v>
      </c>
      <c r="Q97" s="204">
        <v>0</v>
      </c>
      <c r="R97" s="204">
        <f t="shared" ref="R97:R128" si="2">Q97*H97</f>
        <v>0</v>
      </c>
      <c r="S97" s="204">
        <v>0</v>
      </c>
      <c r="T97" s="205">
        <f t="shared" ref="T97:T128" si="3">S97*H97</f>
        <v>0</v>
      </c>
      <c r="U97" s="36"/>
      <c r="V97" s="36"/>
      <c r="W97" s="36"/>
      <c r="X97" s="36"/>
      <c r="Y97" s="36"/>
      <c r="Z97" s="36"/>
      <c r="AA97" s="36"/>
      <c r="AB97" s="36"/>
      <c r="AC97" s="36"/>
      <c r="AD97" s="36"/>
      <c r="AE97" s="36"/>
      <c r="AR97" s="206" t="s">
        <v>274</v>
      </c>
      <c r="AT97" s="206" t="s">
        <v>269</v>
      </c>
      <c r="AU97" s="206" t="s">
        <v>80</v>
      </c>
      <c r="AY97" s="19" t="s">
        <v>267</v>
      </c>
      <c r="BE97" s="207">
        <f t="shared" ref="BE97:BE128" si="4">IF(N97="základní",J97,0)</f>
        <v>0</v>
      </c>
      <c r="BF97" s="207">
        <f t="shared" ref="BF97:BF128" si="5">IF(N97="snížená",J97,0)</f>
        <v>0</v>
      </c>
      <c r="BG97" s="207">
        <f t="shared" ref="BG97:BG128" si="6">IF(N97="zákl. přenesená",J97,0)</f>
        <v>0</v>
      </c>
      <c r="BH97" s="207">
        <f t="shared" ref="BH97:BH128" si="7">IF(N97="sníž. přenesená",J97,0)</f>
        <v>0</v>
      </c>
      <c r="BI97" s="207">
        <f t="shared" ref="BI97:BI128" si="8">IF(N97="nulová",J97,0)</f>
        <v>0</v>
      </c>
      <c r="BJ97" s="19" t="s">
        <v>80</v>
      </c>
      <c r="BK97" s="207">
        <f t="shared" ref="BK97:BK128" si="9">ROUND(I97*H97,2)</f>
        <v>0</v>
      </c>
      <c r="BL97" s="19" t="s">
        <v>274</v>
      </c>
      <c r="BM97" s="206" t="s">
        <v>386</v>
      </c>
    </row>
    <row r="98" spans="1:65" s="2" customFormat="1" ht="16.5" customHeight="1" x14ac:dyDescent="0.2">
      <c r="A98" s="36"/>
      <c r="B98" s="37"/>
      <c r="C98" s="195" t="s">
        <v>317</v>
      </c>
      <c r="D98" s="195" t="s">
        <v>269</v>
      </c>
      <c r="E98" s="196" t="s">
        <v>3164</v>
      </c>
      <c r="F98" s="197" t="s">
        <v>3165</v>
      </c>
      <c r="G98" s="198" t="s">
        <v>296</v>
      </c>
      <c r="H98" s="199">
        <v>80</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80</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401</v>
      </c>
    </row>
    <row r="99" spans="1:65" s="2" customFormat="1" ht="16.5" customHeight="1" x14ac:dyDescent="0.2">
      <c r="A99" s="36"/>
      <c r="B99" s="37"/>
      <c r="C99" s="195" t="s">
        <v>356</v>
      </c>
      <c r="D99" s="195" t="s">
        <v>269</v>
      </c>
      <c r="E99" s="196" t="s">
        <v>3166</v>
      </c>
      <c r="F99" s="197" t="s">
        <v>3167</v>
      </c>
      <c r="G99" s="198" t="s">
        <v>296</v>
      </c>
      <c r="H99" s="199">
        <v>65</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80</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441</v>
      </c>
    </row>
    <row r="100" spans="1:65" s="2" customFormat="1" ht="16.5" customHeight="1" x14ac:dyDescent="0.2">
      <c r="A100" s="36"/>
      <c r="B100" s="37"/>
      <c r="C100" s="195" t="s">
        <v>365</v>
      </c>
      <c r="D100" s="195" t="s">
        <v>269</v>
      </c>
      <c r="E100" s="196" t="s">
        <v>3168</v>
      </c>
      <c r="F100" s="197" t="s">
        <v>3169</v>
      </c>
      <c r="G100" s="198" t="s">
        <v>296</v>
      </c>
      <c r="H100" s="199">
        <v>85</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274</v>
      </c>
      <c r="AT100" s="206" t="s">
        <v>269</v>
      </c>
      <c r="AU100" s="206" t="s">
        <v>80</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458</v>
      </c>
    </row>
    <row r="101" spans="1:65" s="2" customFormat="1" ht="16.5" customHeight="1" x14ac:dyDescent="0.2">
      <c r="A101" s="36"/>
      <c r="B101" s="37"/>
      <c r="C101" s="195" t="s">
        <v>371</v>
      </c>
      <c r="D101" s="195" t="s">
        <v>269</v>
      </c>
      <c r="E101" s="196" t="s">
        <v>3170</v>
      </c>
      <c r="F101" s="197" t="s">
        <v>3171</v>
      </c>
      <c r="G101" s="198" t="s">
        <v>296</v>
      </c>
      <c r="H101" s="199">
        <v>10</v>
      </c>
      <c r="I101" s="200"/>
      <c r="J101" s="201">
        <f t="shared" si="0"/>
        <v>0</v>
      </c>
      <c r="K101" s="197" t="s">
        <v>21</v>
      </c>
      <c r="L101" s="41"/>
      <c r="M101" s="202" t="s">
        <v>21</v>
      </c>
      <c r="N101" s="203"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274</v>
      </c>
      <c r="AT101" s="206" t="s">
        <v>269</v>
      </c>
      <c r="AU101" s="206" t="s">
        <v>80</v>
      </c>
      <c r="AY101" s="19" t="s">
        <v>267</v>
      </c>
      <c r="BE101" s="207">
        <f t="shared" si="4"/>
        <v>0</v>
      </c>
      <c r="BF101" s="207">
        <f t="shared" si="5"/>
        <v>0</v>
      </c>
      <c r="BG101" s="207">
        <f t="shared" si="6"/>
        <v>0</v>
      </c>
      <c r="BH101" s="207">
        <f t="shared" si="7"/>
        <v>0</v>
      </c>
      <c r="BI101" s="207">
        <f t="shared" si="8"/>
        <v>0</v>
      </c>
      <c r="BJ101" s="19" t="s">
        <v>80</v>
      </c>
      <c r="BK101" s="207">
        <f t="shared" si="9"/>
        <v>0</v>
      </c>
      <c r="BL101" s="19" t="s">
        <v>274</v>
      </c>
      <c r="BM101" s="206" t="s">
        <v>496</v>
      </c>
    </row>
    <row r="102" spans="1:65" s="2" customFormat="1" ht="16.5" customHeight="1" x14ac:dyDescent="0.2">
      <c r="A102" s="36"/>
      <c r="B102" s="37"/>
      <c r="C102" s="195" t="s">
        <v>381</v>
      </c>
      <c r="D102" s="195" t="s">
        <v>269</v>
      </c>
      <c r="E102" s="196" t="s">
        <v>3172</v>
      </c>
      <c r="F102" s="197" t="s">
        <v>3173</v>
      </c>
      <c r="G102" s="198" t="s">
        <v>545</v>
      </c>
      <c r="H102" s="199">
        <v>45</v>
      </c>
      <c r="I102" s="200"/>
      <c r="J102" s="201">
        <f t="shared" si="0"/>
        <v>0</v>
      </c>
      <c r="K102" s="197" t="s">
        <v>21</v>
      </c>
      <c r="L102" s="41"/>
      <c r="M102" s="202" t="s">
        <v>21</v>
      </c>
      <c r="N102" s="203" t="s">
        <v>44</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274</v>
      </c>
      <c r="AT102" s="206" t="s">
        <v>269</v>
      </c>
      <c r="AU102" s="206" t="s">
        <v>80</v>
      </c>
      <c r="AY102" s="19" t="s">
        <v>267</v>
      </c>
      <c r="BE102" s="207">
        <f t="shared" si="4"/>
        <v>0</v>
      </c>
      <c r="BF102" s="207">
        <f t="shared" si="5"/>
        <v>0</v>
      </c>
      <c r="BG102" s="207">
        <f t="shared" si="6"/>
        <v>0</v>
      </c>
      <c r="BH102" s="207">
        <f t="shared" si="7"/>
        <v>0</v>
      </c>
      <c r="BI102" s="207">
        <f t="shared" si="8"/>
        <v>0</v>
      </c>
      <c r="BJ102" s="19" t="s">
        <v>80</v>
      </c>
      <c r="BK102" s="207">
        <f t="shared" si="9"/>
        <v>0</v>
      </c>
      <c r="BL102" s="19" t="s">
        <v>274</v>
      </c>
      <c r="BM102" s="206" t="s">
        <v>529</v>
      </c>
    </row>
    <row r="103" spans="1:65" s="2" customFormat="1" ht="16.5" customHeight="1" x14ac:dyDescent="0.2">
      <c r="A103" s="36"/>
      <c r="B103" s="37"/>
      <c r="C103" s="195" t="s">
        <v>386</v>
      </c>
      <c r="D103" s="195" t="s">
        <v>269</v>
      </c>
      <c r="E103" s="196" t="s">
        <v>3174</v>
      </c>
      <c r="F103" s="197" t="s">
        <v>3175</v>
      </c>
      <c r="G103" s="198" t="s">
        <v>545</v>
      </c>
      <c r="H103" s="199">
        <v>20</v>
      </c>
      <c r="I103" s="200"/>
      <c r="J103" s="201">
        <f t="shared" si="0"/>
        <v>0</v>
      </c>
      <c r="K103" s="197" t="s">
        <v>21</v>
      </c>
      <c r="L103" s="41"/>
      <c r="M103" s="202" t="s">
        <v>21</v>
      </c>
      <c r="N103" s="203" t="s">
        <v>44</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274</v>
      </c>
      <c r="AT103" s="206" t="s">
        <v>269</v>
      </c>
      <c r="AU103" s="206" t="s">
        <v>80</v>
      </c>
      <c r="AY103" s="19" t="s">
        <v>267</v>
      </c>
      <c r="BE103" s="207">
        <f t="shared" si="4"/>
        <v>0</v>
      </c>
      <c r="BF103" s="207">
        <f t="shared" si="5"/>
        <v>0</v>
      </c>
      <c r="BG103" s="207">
        <f t="shared" si="6"/>
        <v>0</v>
      </c>
      <c r="BH103" s="207">
        <f t="shared" si="7"/>
        <v>0</v>
      </c>
      <c r="BI103" s="207">
        <f t="shared" si="8"/>
        <v>0</v>
      </c>
      <c r="BJ103" s="19" t="s">
        <v>80</v>
      </c>
      <c r="BK103" s="207">
        <f t="shared" si="9"/>
        <v>0</v>
      </c>
      <c r="BL103" s="19" t="s">
        <v>274</v>
      </c>
      <c r="BM103" s="206" t="s">
        <v>542</v>
      </c>
    </row>
    <row r="104" spans="1:65" s="2" customFormat="1" ht="16.5" customHeight="1" x14ac:dyDescent="0.2">
      <c r="A104" s="36"/>
      <c r="B104" s="37"/>
      <c r="C104" s="195" t="s">
        <v>392</v>
      </c>
      <c r="D104" s="195" t="s">
        <v>269</v>
      </c>
      <c r="E104" s="196" t="s">
        <v>3176</v>
      </c>
      <c r="F104" s="197" t="s">
        <v>3177</v>
      </c>
      <c r="G104" s="198" t="s">
        <v>545</v>
      </c>
      <c r="H104" s="199">
        <v>5</v>
      </c>
      <c r="I104" s="200"/>
      <c r="J104" s="201">
        <f t="shared" si="0"/>
        <v>0</v>
      </c>
      <c r="K104" s="197" t="s">
        <v>21</v>
      </c>
      <c r="L104" s="41"/>
      <c r="M104" s="202" t="s">
        <v>21</v>
      </c>
      <c r="N104" s="203" t="s">
        <v>44</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274</v>
      </c>
      <c r="AT104" s="206" t="s">
        <v>269</v>
      </c>
      <c r="AU104" s="206" t="s">
        <v>80</v>
      </c>
      <c r="AY104" s="19" t="s">
        <v>267</v>
      </c>
      <c r="BE104" s="207">
        <f t="shared" si="4"/>
        <v>0</v>
      </c>
      <c r="BF104" s="207">
        <f t="shared" si="5"/>
        <v>0</v>
      </c>
      <c r="BG104" s="207">
        <f t="shared" si="6"/>
        <v>0</v>
      </c>
      <c r="BH104" s="207">
        <f t="shared" si="7"/>
        <v>0</v>
      </c>
      <c r="BI104" s="207">
        <f t="shared" si="8"/>
        <v>0</v>
      </c>
      <c r="BJ104" s="19" t="s">
        <v>80</v>
      </c>
      <c r="BK104" s="207">
        <f t="shared" si="9"/>
        <v>0</v>
      </c>
      <c r="BL104" s="19" t="s">
        <v>274</v>
      </c>
      <c r="BM104" s="206" t="s">
        <v>552</v>
      </c>
    </row>
    <row r="105" spans="1:65" s="2" customFormat="1" ht="16.5" customHeight="1" x14ac:dyDescent="0.2">
      <c r="A105" s="36"/>
      <c r="B105" s="37"/>
      <c r="C105" s="195" t="s">
        <v>401</v>
      </c>
      <c r="D105" s="195" t="s">
        <v>269</v>
      </c>
      <c r="E105" s="196" t="s">
        <v>3178</v>
      </c>
      <c r="F105" s="197" t="s">
        <v>3179</v>
      </c>
      <c r="G105" s="198" t="s">
        <v>545</v>
      </c>
      <c r="H105" s="199">
        <v>10</v>
      </c>
      <c r="I105" s="200"/>
      <c r="J105" s="201">
        <f t="shared" si="0"/>
        <v>0</v>
      </c>
      <c r="K105" s="197" t="s">
        <v>21</v>
      </c>
      <c r="L105" s="41"/>
      <c r="M105" s="202" t="s">
        <v>21</v>
      </c>
      <c r="N105" s="203" t="s">
        <v>44</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274</v>
      </c>
      <c r="AT105" s="206" t="s">
        <v>269</v>
      </c>
      <c r="AU105" s="206" t="s">
        <v>80</v>
      </c>
      <c r="AY105" s="19" t="s">
        <v>267</v>
      </c>
      <c r="BE105" s="207">
        <f t="shared" si="4"/>
        <v>0</v>
      </c>
      <c r="BF105" s="207">
        <f t="shared" si="5"/>
        <v>0</v>
      </c>
      <c r="BG105" s="207">
        <f t="shared" si="6"/>
        <v>0</v>
      </c>
      <c r="BH105" s="207">
        <f t="shared" si="7"/>
        <v>0</v>
      </c>
      <c r="BI105" s="207">
        <f t="shared" si="8"/>
        <v>0</v>
      </c>
      <c r="BJ105" s="19" t="s">
        <v>80</v>
      </c>
      <c r="BK105" s="207">
        <f t="shared" si="9"/>
        <v>0</v>
      </c>
      <c r="BL105" s="19" t="s">
        <v>274</v>
      </c>
      <c r="BM105" s="206" t="s">
        <v>564</v>
      </c>
    </row>
    <row r="106" spans="1:65" s="2" customFormat="1" ht="16.5" customHeight="1" x14ac:dyDescent="0.2">
      <c r="A106" s="36"/>
      <c r="B106" s="37"/>
      <c r="C106" s="195" t="s">
        <v>8</v>
      </c>
      <c r="D106" s="195" t="s">
        <v>269</v>
      </c>
      <c r="E106" s="196" t="s">
        <v>3180</v>
      </c>
      <c r="F106" s="197" t="s">
        <v>3181</v>
      </c>
      <c r="G106" s="198" t="s">
        <v>545</v>
      </c>
      <c r="H106" s="199">
        <v>80</v>
      </c>
      <c r="I106" s="200"/>
      <c r="J106" s="201">
        <f t="shared" si="0"/>
        <v>0</v>
      </c>
      <c r="K106" s="197" t="s">
        <v>21</v>
      </c>
      <c r="L106" s="41"/>
      <c r="M106" s="202" t="s">
        <v>21</v>
      </c>
      <c r="N106" s="203" t="s">
        <v>44</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274</v>
      </c>
      <c r="AT106" s="206" t="s">
        <v>269</v>
      </c>
      <c r="AU106" s="206" t="s">
        <v>80</v>
      </c>
      <c r="AY106" s="19" t="s">
        <v>267</v>
      </c>
      <c r="BE106" s="207">
        <f t="shared" si="4"/>
        <v>0</v>
      </c>
      <c r="BF106" s="207">
        <f t="shared" si="5"/>
        <v>0</v>
      </c>
      <c r="BG106" s="207">
        <f t="shared" si="6"/>
        <v>0</v>
      </c>
      <c r="BH106" s="207">
        <f t="shared" si="7"/>
        <v>0</v>
      </c>
      <c r="BI106" s="207">
        <f t="shared" si="8"/>
        <v>0</v>
      </c>
      <c r="BJ106" s="19" t="s">
        <v>80</v>
      </c>
      <c r="BK106" s="207">
        <f t="shared" si="9"/>
        <v>0</v>
      </c>
      <c r="BL106" s="19" t="s">
        <v>274</v>
      </c>
      <c r="BM106" s="206" t="s">
        <v>639</v>
      </c>
    </row>
    <row r="107" spans="1:65" s="2" customFormat="1" ht="16.5" customHeight="1" x14ac:dyDescent="0.2">
      <c r="A107" s="36"/>
      <c r="B107" s="37"/>
      <c r="C107" s="195" t="s">
        <v>441</v>
      </c>
      <c r="D107" s="195" t="s">
        <v>269</v>
      </c>
      <c r="E107" s="196" t="s">
        <v>3182</v>
      </c>
      <c r="F107" s="197" t="s">
        <v>3183</v>
      </c>
      <c r="G107" s="198" t="s">
        <v>545</v>
      </c>
      <c r="H107" s="199">
        <v>20</v>
      </c>
      <c r="I107" s="200"/>
      <c r="J107" s="201">
        <f t="shared" si="0"/>
        <v>0</v>
      </c>
      <c r="K107" s="197" t="s">
        <v>21</v>
      </c>
      <c r="L107" s="41"/>
      <c r="M107" s="202" t="s">
        <v>21</v>
      </c>
      <c r="N107" s="203"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274</v>
      </c>
      <c r="AT107" s="206" t="s">
        <v>269</v>
      </c>
      <c r="AU107" s="206" t="s">
        <v>80</v>
      </c>
      <c r="AY107" s="19" t="s">
        <v>267</v>
      </c>
      <c r="BE107" s="207">
        <f t="shared" si="4"/>
        <v>0</v>
      </c>
      <c r="BF107" s="207">
        <f t="shared" si="5"/>
        <v>0</v>
      </c>
      <c r="BG107" s="207">
        <f t="shared" si="6"/>
        <v>0</v>
      </c>
      <c r="BH107" s="207">
        <f t="shared" si="7"/>
        <v>0</v>
      </c>
      <c r="BI107" s="207">
        <f t="shared" si="8"/>
        <v>0</v>
      </c>
      <c r="BJ107" s="19" t="s">
        <v>80</v>
      </c>
      <c r="BK107" s="207">
        <f t="shared" si="9"/>
        <v>0</v>
      </c>
      <c r="BL107" s="19" t="s">
        <v>274</v>
      </c>
      <c r="BM107" s="206" t="s">
        <v>696</v>
      </c>
    </row>
    <row r="108" spans="1:65" s="2" customFormat="1" ht="16.5" customHeight="1" x14ac:dyDescent="0.2">
      <c r="A108" s="36"/>
      <c r="B108" s="37"/>
      <c r="C108" s="195" t="s">
        <v>450</v>
      </c>
      <c r="D108" s="195" t="s">
        <v>269</v>
      </c>
      <c r="E108" s="196" t="s">
        <v>3184</v>
      </c>
      <c r="F108" s="197" t="s">
        <v>3185</v>
      </c>
      <c r="G108" s="198" t="s">
        <v>545</v>
      </c>
      <c r="H108" s="199">
        <v>120</v>
      </c>
      <c r="I108" s="200"/>
      <c r="J108" s="201">
        <f t="shared" si="0"/>
        <v>0</v>
      </c>
      <c r="K108" s="197" t="s">
        <v>21</v>
      </c>
      <c r="L108" s="41"/>
      <c r="M108" s="202" t="s">
        <v>21</v>
      </c>
      <c r="N108" s="203" t="s">
        <v>44</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274</v>
      </c>
      <c r="AT108" s="206" t="s">
        <v>269</v>
      </c>
      <c r="AU108" s="206" t="s">
        <v>80</v>
      </c>
      <c r="AY108" s="19" t="s">
        <v>267</v>
      </c>
      <c r="BE108" s="207">
        <f t="shared" si="4"/>
        <v>0</v>
      </c>
      <c r="BF108" s="207">
        <f t="shared" si="5"/>
        <v>0</v>
      </c>
      <c r="BG108" s="207">
        <f t="shared" si="6"/>
        <v>0</v>
      </c>
      <c r="BH108" s="207">
        <f t="shared" si="7"/>
        <v>0</v>
      </c>
      <c r="BI108" s="207">
        <f t="shared" si="8"/>
        <v>0</v>
      </c>
      <c r="BJ108" s="19" t="s">
        <v>80</v>
      </c>
      <c r="BK108" s="207">
        <f t="shared" si="9"/>
        <v>0</v>
      </c>
      <c r="BL108" s="19" t="s">
        <v>274</v>
      </c>
      <c r="BM108" s="206" t="s">
        <v>722</v>
      </c>
    </row>
    <row r="109" spans="1:65" s="2" customFormat="1" ht="16.5" customHeight="1" x14ac:dyDescent="0.2">
      <c r="A109" s="36"/>
      <c r="B109" s="37"/>
      <c r="C109" s="195" t="s">
        <v>458</v>
      </c>
      <c r="D109" s="195" t="s">
        <v>269</v>
      </c>
      <c r="E109" s="196" t="s">
        <v>3186</v>
      </c>
      <c r="F109" s="197" t="s">
        <v>3187</v>
      </c>
      <c r="G109" s="198" t="s">
        <v>545</v>
      </c>
      <c r="H109" s="199">
        <v>160</v>
      </c>
      <c r="I109" s="200"/>
      <c r="J109" s="201">
        <f t="shared" si="0"/>
        <v>0</v>
      </c>
      <c r="K109" s="197" t="s">
        <v>21</v>
      </c>
      <c r="L109" s="41"/>
      <c r="M109" s="202" t="s">
        <v>21</v>
      </c>
      <c r="N109" s="203" t="s">
        <v>44</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274</v>
      </c>
      <c r="AT109" s="206" t="s">
        <v>269</v>
      </c>
      <c r="AU109" s="206" t="s">
        <v>80</v>
      </c>
      <c r="AY109" s="19" t="s">
        <v>267</v>
      </c>
      <c r="BE109" s="207">
        <f t="shared" si="4"/>
        <v>0</v>
      </c>
      <c r="BF109" s="207">
        <f t="shared" si="5"/>
        <v>0</v>
      </c>
      <c r="BG109" s="207">
        <f t="shared" si="6"/>
        <v>0</v>
      </c>
      <c r="BH109" s="207">
        <f t="shared" si="7"/>
        <v>0</v>
      </c>
      <c r="BI109" s="207">
        <f t="shared" si="8"/>
        <v>0</v>
      </c>
      <c r="BJ109" s="19" t="s">
        <v>80</v>
      </c>
      <c r="BK109" s="207">
        <f t="shared" si="9"/>
        <v>0</v>
      </c>
      <c r="BL109" s="19" t="s">
        <v>274</v>
      </c>
      <c r="BM109" s="206" t="s">
        <v>742</v>
      </c>
    </row>
    <row r="110" spans="1:65" s="2" customFormat="1" ht="16.5" customHeight="1" x14ac:dyDescent="0.2">
      <c r="A110" s="36"/>
      <c r="B110" s="37"/>
      <c r="C110" s="195" t="s">
        <v>483</v>
      </c>
      <c r="D110" s="195" t="s">
        <v>269</v>
      </c>
      <c r="E110" s="196" t="s">
        <v>3188</v>
      </c>
      <c r="F110" s="197" t="s">
        <v>3189</v>
      </c>
      <c r="G110" s="198" t="s">
        <v>545</v>
      </c>
      <c r="H110" s="199">
        <v>9</v>
      </c>
      <c r="I110" s="200"/>
      <c r="J110" s="201">
        <f t="shared" si="0"/>
        <v>0</v>
      </c>
      <c r="K110" s="197" t="s">
        <v>21</v>
      </c>
      <c r="L110" s="41"/>
      <c r="M110" s="202" t="s">
        <v>21</v>
      </c>
      <c r="N110" s="203" t="s">
        <v>44</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274</v>
      </c>
      <c r="AT110" s="206" t="s">
        <v>269</v>
      </c>
      <c r="AU110" s="206" t="s">
        <v>80</v>
      </c>
      <c r="AY110" s="19" t="s">
        <v>267</v>
      </c>
      <c r="BE110" s="207">
        <f t="shared" si="4"/>
        <v>0</v>
      </c>
      <c r="BF110" s="207">
        <f t="shared" si="5"/>
        <v>0</v>
      </c>
      <c r="BG110" s="207">
        <f t="shared" si="6"/>
        <v>0</v>
      </c>
      <c r="BH110" s="207">
        <f t="shared" si="7"/>
        <v>0</v>
      </c>
      <c r="BI110" s="207">
        <f t="shared" si="8"/>
        <v>0</v>
      </c>
      <c r="BJ110" s="19" t="s">
        <v>80</v>
      </c>
      <c r="BK110" s="207">
        <f t="shared" si="9"/>
        <v>0</v>
      </c>
      <c r="BL110" s="19" t="s">
        <v>274</v>
      </c>
      <c r="BM110" s="206" t="s">
        <v>756</v>
      </c>
    </row>
    <row r="111" spans="1:65" s="2" customFormat="1" ht="16.5" customHeight="1" x14ac:dyDescent="0.2">
      <c r="A111" s="36"/>
      <c r="B111" s="37"/>
      <c r="C111" s="195" t="s">
        <v>496</v>
      </c>
      <c r="D111" s="195" t="s">
        <v>269</v>
      </c>
      <c r="E111" s="196" t="s">
        <v>3190</v>
      </c>
      <c r="F111" s="197" t="s">
        <v>3191</v>
      </c>
      <c r="G111" s="198" t="s">
        <v>545</v>
      </c>
      <c r="H111" s="199">
        <v>12</v>
      </c>
      <c r="I111" s="200"/>
      <c r="J111" s="201">
        <f t="shared" si="0"/>
        <v>0</v>
      </c>
      <c r="K111" s="197" t="s">
        <v>21</v>
      </c>
      <c r="L111" s="41"/>
      <c r="M111" s="202" t="s">
        <v>21</v>
      </c>
      <c r="N111" s="203" t="s">
        <v>44</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274</v>
      </c>
      <c r="AT111" s="206" t="s">
        <v>269</v>
      </c>
      <c r="AU111" s="206" t="s">
        <v>80</v>
      </c>
      <c r="AY111" s="19" t="s">
        <v>267</v>
      </c>
      <c r="BE111" s="207">
        <f t="shared" si="4"/>
        <v>0</v>
      </c>
      <c r="BF111" s="207">
        <f t="shared" si="5"/>
        <v>0</v>
      </c>
      <c r="BG111" s="207">
        <f t="shared" si="6"/>
        <v>0</v>
      </c>
      <c r="BH111" s="207">
        <f t="shared" si="7"/>
        <v>0</v>
      </c>
      <c r="BI111" s="207">
        <f t="shared" si="8"/>
        <v>0</v>
      </c>
      <c r="BJ111" s="19" t="s">
        <v>80</v>
      </c>
      <c r="BK111" s="207">
        <f t="shared" si="9"/>
        <v>0</v>
      </c>
      <c r="BL111" s="19" t="s">
        <v>274</v>
      </c>
      <c r="BM111" s="206" t="s">
        <v>772</v>
      </c>
    </row>
    <row r="112" spans="1:65" s="2" customFormat="1" ht="16.5" customHeight="1" x14ac:dyDescent="0.2">
      <c r="A112" s="36"/>
      <c r="B112" s="37"/>
      <c r="C112" s="195" t="s">
        <v>7</v>
      </c>
      <c r="D112" s="195" t="s">
        <v>269</v>
      </c>
      <c r="E112" s="196" t="s">
        <v>3192</v>
      </c>
      <c r="F112" s="197" t="s">
        <v>3193</v>
      </c>
      <c r="G112" s="198" t="s">
        <v>545</v>
      </c>
      <c r="H112" s="199">
        <v>1</v>
      </c>
      <c r="I112" s="200"/>
      <c r="J112" s="201">
        <f t="shared" si="0"/>
        <v>0</v>
      </c>
      <c r="K112" s="197" t="s">
        <v>21</v>
      </c>
      <c r="L112" s="41"/>
      <c r="M112" s="202" t="s">
        <v>21</v>
      </c>
      <c r="N112" s="203" t="s">
        <v>44</v>
      </c>
      <c r="O112" s="66"/>
      <c r="P112" s="204">
        <f t="shared" si="1"/>
        <v>0</v>
      </c>
      <c r="Q112" s="204">
        <v>0</v>
      </c>
      <c r="R112" s="204">
        <f t="shared" si="2"/>
        <v>0</v>
      </c>
      <c r="S112" s="204">
        <v>0</v>
      </c>
      <c r="T112" s="205">
        <f t="shared" si="3"/>
        <v>0</v>
      </c>
      <c r="U112" s="36"/>
      <c r="V112" s="36"/>
      <c r="W112" s="36"/>
      <c r="X112" s="36"/>
      <c r="Y112" s="36"/>
      <c r="Z112" s="36"/>
      <c r="AA112" s="36"/>
      <c r="AB112" s="36"/>
      <c r="AC112" s="36"/>
      <c r="AD112" s="36"/>
      <c r="AE112" s="36"/>
      <c r="AR112" s="206" t="s">
        <v>274</v>
      </c>
      <c r="AT112" s="206" t="s">
        <v>269</v>
      </c>
      <c r="AU112" s="206" t="s">
        <v>80</v>
      </c>
      <c r="AY112" s="19" t="s">
        <v>267</v>
      </c>
      <c r="BE112" s="207">
        <f t="shared" si="4"/>
        <v>0</v>
      </c>
      <c r="BF112" s="207">
        <f t="shared" si="5"/>
        <v>0</v>
      </c>
      <c r="BG112" s="207">
        <f t="shared" si="6"/>
        <v>0</v>
      </c>
      <c r="BH112" s="207">
        <f t="shared" si="7"/>
        <v>0</v>
      </c>
      <c r="BI112" s="207">
        <f t="shared" si="8"/>
        <v>0</v>
      </c>
      <c r="BJ112" s="19" t="s">
        <v>80</v>
      </c>
      <c r="BK112" s="207">
        <f t="shared" si="9"/>
        <v>0</v>
      </c>
      <c r="BL112" s="19" t="s">
        <v>274</v>
      </c>
      <c r="BM112" s="206" t="s">
        <v>782</v>
      </c>
    </row>
    <row r="113" spans="1:65" s="2" customFormat="1" ht="16.5" customHeight="1" x14ac:dyDescent="0.2">
      <c r="A113" s="36"/>
      <c r="B113" s="37"/>
      <c r="C113" s="195" t="s">
        <v>529</v>
      </c>
      <c r="D113" s="195" t="s">
        <v>269</v>
      </c>
      <c r="E113" s="196" t="s">
        <v>3194</v>
      </c>
      <c r="F113" s="197" t="s">
        <v>3195</v>
      </c>
      <c r="G113" s="198" t="s">
        <v>545</v>
      </c>
      <c r="H113" s="199">
        <v>24</v>
      </c>
      <c r="I113" s="200"/>
      <c r="J113" s="201">
        <f t="shared" si="0"/>
        <v>0</v>
      </c>
      <c r="K113" s="197" t="s">
        <v>21</v>
      </c>
      <c r="L113" s="41"/>
      <c r="M113" s="202" t="s">
        <v>21</v>
      </c>
      <c r="N113" s="203" t="s">
        <v>44</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274</v>
      </c>
      <c r="AT113" s="206" t="s">
        <v>269</v>
      </c>
      <c r="AU113" s="206" t="s">
        <v>80</v>
      </c>
      <c r="AY113" s="19" t="s">
        <v>267</v>
      </c>
      <c r="BE113" s="207">
        <f t="shared" si="4"/>
        <v>0</v>
      </c>
      <c r="BF113" s="207">
        <f t="shared" si="5"/>
        <v>0</v>
      </c>
      <c r="BG113" s="207">
        <f t="shared" si="6"/>
        <v>0</v>
      </c>
      <c r="BH113" s="207">
        <f t="shared" si="7"/>
        <v>0</v>
      </c>
      <c r="BI113" s="207">
        <f t="shared" si="8"/>
        <v>0</v>
      </c>
      <c r="BJ113" s="19" t="s">
        <v>80</v>
      </c>
      <c r="BK113" s="207">
        <f t="shared" si="9"/>
        <v>0</v>
      </c>
      <c r="BL113" s="19" t="s">
        <v>274</v>
      </c>
      <c r="BM113" s="206" t="s">
        <v>793</v>
      </c>
    </row>
    <row r="114" spans="1:65" s="2" customFormat="1" ht="16.5" customHeight="1" x14ac:dyDescent="0.2">
      <c r="A114" s="36"/>
      <c r="B114" s="37"/>
      <c r="C114" s="195" t="s">
        <v>533</v>
      </c>
      <c r="D114" s="195" t="s">
        <v>269</v>
      </c>
      <c r="E114" s="196" t="s">
        <v>3196</v>
      </c>
      <c r="F114" s="197" t="s">
        <v>3197</v>
      </c>
      <c r="G114" s="198" t="s">
        <v>545</v>
      </c>
      <c r="H114" s="199">
        <v>2</v>
      </c>
      <c r="I114" s="200"/>
      <c r="J114" s="201">
        <f t="shared" si="0"/>
        <v>0</v>
      </c>
      <c r="K114" s="197" t="s">
        <v>21</v>
      </c>
      <c r="L114" s="41"/>
      <c r="M114" s="202" t="s">
        <v>21</v>
      </c>
      <c r="N114" s="203" t="s">
        <v>44</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274</v>
      </c>
      <c r="AT114" s="206" t="s">
        <v>269</v>
      </c>
      <c r="AU114" s="206" t="s">
        <v>80</v>
      </c>
      <c r="AY114" s="19" t="s">
        <v>267</v>
      </c>
      <c r="BE114" s="207">
        <f t="shared" si="4"/>
        <v>0</v>
      </c>
      <c r="BF114" s="207">
        <f t="shared" si="5"/>
        <v>0</v>
      </c>
      <c r="BG114" s="207">
        <f t="shared" si="6"/>
        <v>0</v>
      </c>
      <c r="BH114" s="207">
        <f t="shared" si="7"/>
        <v>0</v>
      </c>
      <c r="BI114" s="207">
        <f t="shared" si="8"/>
        <v>0</v>
      </c>
      <c r="BJ114" s="19" t="s">
        <v>80</v>
      </c>
      <c r="BK114" s="207">
        <f t="shared" si="9"/>
        <v>0</v>
      </c>
      <c r="BL114" s="19" t="s">
        <v>274</v>
      </c>
      <c r="BM114" s="206" t="s">
        <v>806</v>
      </c>
    </row>
    <row r="115" spans="1:65" s="2" customFormat="1" ht="16.5" customHeight="1" x14ac:dyDescent="0.2">
      <c r="A115" s="36"/>
      <c r="B115" s="37"/>
      <c r="C115" s="195" t="s">
        <v>542</v>
      </c>
      <c r="D115" s="195" t="s">
        <v>269</v>
      </c>
      <c r="E115" s="196" t="s">
        <v>3198</v>
      </c>
      <c r="F115" s="197" t="s">
        <v>3199</v>
      </c>
      <c r="G115" s="198" t="s">
        <v>545</v>
      </c>
      <c r="H115" s="199">
        <v>80</v>
      </c>
      <c r="I115" s="200"/>
      <c r="J115" s="201">
        <f t="shared" si="0"/>
        <v>0</v>
      </c>
      <c r="K115" s="197" t="s">
        <v>21</v>
      </c>
      <c r="L115" s="41"/>
      <c r="M115" s="202" t="s">
        <v>21</v>
      </c>
      <c r="N115" s="203" t="s">
        <v>44</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274</v>
      </c>
      <c r="AT115" s="206" t="s">
        <v>269</v>
      </c>
      <c r="AU115" s="206" t="s">
        <v>80</v>
      </c>
      <c r="AY115" s="19" t="s">
        <v>267</v>
      </c>
      <c r="BE115" s="207">
        <f t="shared" si="4"/>
        <v>0</v>
      </c>
      <c r="BF115" s="207">
        <f t="shared" si="5"/>
        <v>0</v>
      </c>
      <c r="BG115" s="207">
        <f t="shared" si="6"/>
        <v>0</v>
      </c>
      <c r="BH115" s="207">
        <f t="shared" si="7"/>
        <v>0</v>
      </c>
      <c r="BI115" s="207">
        <f t="shared" si="8"/>
        <v>0</v>
      </c>
      <c r="BJ115" s="19" t="s">
        <v>80</v>
      </c>
      <c r="BK115" s="207">
        <f t="shared" si="9"/>
        <v>0</v>
      </c>
      <c r="BL115" s="19" t="s">
        <v>274</v>
      </c>
      <c r="BM115" s="206" t="s">
        <v>814</v>
      </c>
    </row>
    <row r="116" spans="1:65" s="2" customFormat="1" ht="16.5" customHeight="1" x14ac:dyDescent="0.2">
      <c r="A116" s="36"/>
      <c r="B116" s="37"/>
      <c r="C116" s="195" t="s">
        <v>548</v>
      </c>
      <c r="D116" s="195" t="s">
        <v>269</v>
      </c>
      <c r="E116" s="196" t="s">
        <v>3200</v>
      </c>
      <c r="F116" s="197" t="s">
        <v>3201</v>
      </c>
      <c r="G116" s="198" t="s">
        <v>545</v>
      </c>
      <c r="H116" s="199">
        <v>20</v>
      </c>
      <c r="I116" s="200"/>
      <c r="J116" s="201">
        <f t="shared" si="0"/>
        <v>0</v>
      </c>
      <c r="K116" s="197" t="s">
        <v>21</v>
      </c>
      <c r="L116" s="41"/>
      <c r="M116" s="202" t="s">
        <v>21</v>
      </c>
      <c r="N116" s="203" t="s">
        <v>44</v>
      </c>
      <c r="O116" s="66"/>
      <c r="P116" s="204">
        <f t="shared" si="1"/>
        <v>0</v>
      </c>
      <c r="Q116" s="204">
        <v>0</v>
      </c>
      <c r="R116" s="204">
        <f t="shared" si="2"/>
        <v>0</v>
      </c>
      <c r="S116" s="204">
        <v>0</v>
      </c>
      <c r="T116" s="205">
        <f t="shared" si="3"/>
        <v>0</v>
      </c>
      <c r="U116" s="36"/>
      <c r="V116" s="36"/>
      <c r="W116" s="36"/>
      <c r="X116" s="36"/>
      <c r="Y116" s="36"/>
      <c r="Z116" s="36"/>
      <c r="AA116" s="36"/>
      <c r="AB116" s="36"/>
      <c r="AC116" s="36"/>
      <c r="AD116" s="36"/>
      <c r="AE116" s="36"/>
      <c r="AR116" s="206" t="s">
        <v>274</v>
      </c>
      <c r="AT116" s="206" t="s">
        <v>269</v>
      </c>
      <c r="AU116" s="206" t="s">
        <v>80</v>
      </c>
      <c r="AY116" s="19" t="s">
        <v>267</v>
      </c>
      <c r="BE116" s="207">
        <f t="shared" si="4"/>
        <v>0</v>
      </c>
      <c r="BF116" s="207">
        <f t="shared" si="5"/>
        <v>0</v>
      </c>
      <c r="BG116" s="207">
        <f t="shared" si="6"/>
        <v>0</v>
      </c>
      <c r="BH116" s="207">
        <f t="shared" si="7"/>
        <v>0</v>
      </c>
      <c r="BI116" s="207">
        <f t="shared" si="8"/>
        <v>0</v>
      </c>
      <c r="BJ116" s="19" t="s">
        <v>80</v>
      </c>
      <c r="BK116" s="207">
        <f t="shared" si="9"/>
        <v>0</v>
      </c>
      <c r="BL116" s="19" t="s">
        <v>274</v>
      </c>
      <c r="BM116" s="206" t="s">
        <v>308</v>
      </c>
    </row>
    <row r="117" spans="1:65" s="2" customFormat="1" ht="16.5" customHeight="1" x14ac:dyDescent="0.2">
      <c r="A117" s="36"/>
      <c r="B117" s="37"/>
      <c r="C117" s="195" t="s">
        <v>552</v>
      </c>
      <c r="D117" s="195" t="s">
        <v>269</v>
      </c>
      <c r="E117" s="196" t="s">
        <v>3202</v>
      </c>
      <c r="F117" s="197" t="s">
        <v>3203</v>
      </c>
      <c r="G117" s="198" t="s">
        <v>545</v>
      </c>
      <c r="H117" s="199">
        <v>43</v>
      </c>
      <c r="I117" s="200"/>
      <c r="J117" s="201">
        <f t="shared" si="0"/>
        <v>0</v>
      </c>
      <c r="K117" s="197" t="s">
        <v>21</v>
      </c>
      <c r="L117" s="41"/>
      <c r="M117" s="202" t="s">
        <v>21</v>
      </c>
      <c r="N117" s="203" t="s">
        <v>44</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274</v>
      </c>
      <c r="AT117" s="206" t="s">
        <v>269</v>
      </c>
      <c r="AU117" s="206" t="s">
        <v>80</v>
      </c>
      <c r="AY117" s="19" t="s">
        <v>267</v>
      </c>
      <c r="BE117" s="207">
        <f t="shared" si="4"/>
        <v>0</v>
      </c>
      <c r="BF117" s="207">
        <f t="shared" si="5"/>
        <v>0</v>
      </c>
      <c r="BG117" s="207">
        <f t="shared" si="6"/>
        <v>0</v>
      </c>
      <c r="BH117" s="207">
        <f t="shared" si="7"/>
        <v>0</v>
      </c>
      <c r="BI117" s="207">
        <f t="shared" si="8"/>
        <v>0</v>
      </c>
      <c r="BJ117" s="19" t="s">
        <v>80</v>
      </c>
      <c r="BK117" s="207">
        <f t="shared" si="9"/>
        <v>0</v>
      </c>
      <c r="BL117" s="19" t="s">
        <v>274</v>
      </c>
      <c r="BM117" s="206" t="s">
        <v>830</v>
      </c>
    </row>
    <row r="118" spans="1:65" s="2" customFormat="1" ht="16.5" customHeight="1" x14ac:dyDescent="0.2">
      <c r="A118" s="36"/>
      <c r="B118" s="37"/>
      <c r="C118" s="195" t="s">
        <v>557</v>
      </c>
      <c r="D118" s="195" t="s">
        <v>269</v>
      </c>
      <c r="E118" s="196" t="s">
        <v>3204</v>
      </c>
      <c r="F118" s="197" t="s">
        <v>3205</v>
      </c>
      <c r="G118" s="198" t="s">
        <v>272</v>
      </c>
      <c r="H118" s="199">
        <v>2</v>
      </c>
      <c r="I118" s="200"/>
      <c r="J118" s="201">
        <f t="shared" si="0"/>
        <v>0</v>
      </c>
      <c r="K118" s="197" t="s">
        <v>21</v>
      </c>
      <c r="L118" s="41"/>
      <c r="M118" s="202" t="s">
        <v>21</v>
      </c>
      <c r="N118" s="203" t="s">
        <v>44</v>
      </c>
      <c r="O118" s="66"/>
      <c r="P118" s="204">
        <f t="shared" si="1"/>
        <v>0</v>
      </c>
      <c r="Q118" s="204">
        <v>0</v>
      </c>
      <c r="R118" s="204">
        <f t="shared" si="2"/>
        <v>0</v>
      </c>
      <c r="S118" s="204">
        <v>0</v>
      </c>
      <c r="T118" s="205">
        <f t="shared" si="3"/>
        <v>0</v>
      </c>
      <c r="U118" s="36"/>
      <c r="V118" s="36"/>
      <c r="W118" s="36"/>
      <c r="X118" s="36"/>
      <c r="Y118" s="36"/>
      <c r="Z118" s="36"/>
      <c r="AA118" s="36"/>
      <c r="AB118" s="36"/>
      <c r="AC118" s="36"/>
      <c r="AD118" s="36"/>
      <c r="AE118" s="36"/>
      <c r="AR118" s="206" t="s">
        <v>274</v>
      </c>
      <c r="AT118" s="206" t="s">
        <v>269</v>
      </c>
      <c r="AU118" s="206" t="s">
        <v>80</v>
      </c>
      <c r="AY118" s="19" t="s">
        <v>267</v>
      </c>
      <c r="BE118" s="207">
        <f t="shared" si="4"/>
        <v>0</v>
      </c>
      <c r="BF118" s="207">
        <f t="shared" si="5"/>
        <v>0</v>
      </c>
      <c r="BG118" s="207">
        <f t="shared" si="6"/>
        <v>0</v>
      </c>
      <c r="BH118" s="207">
        <f t="shared" si="7"/>
        <v>0</v>
      </c>
      <c r="BI118" s="207">
        <f t="shared" si="8"/>
        <v>0</v>
      </c>
      <c r="BJ118" s="19" t="s">
        <v>80</v>
      </c>
      <c r="BK118" s="207">
        <f t="shared" si="9"/>
        <v>0</v>
      </c>
      <c r="BL118" s="19" t="s">
        <v>274</v>
      </c>
      <c r="BM118" s="206" t="s">
        <v>839</v>
      </c>
    </row>
    <row r="119" spans="1:65" s="2" customFormat="1" ht="16.5" customHeight="1" x14ac:dyDescent="0.2">
      <c r="A119" s="36"/>
      <c r="B119" s="37"/>
      <c r="C119" s="195" t="s">
        <v>564</v>
      </c>
      <c r="D119" s="195" t="s">
        <v>269</v>
      </c>
      <c r="E119" s="196" t="s">
        <v>3206</v>
      </c>
      <c r="F119" s="197" t="s">
        <v>3207</v>
      </c>
      <c r="G119" s="198" t="s">
        <v>545</v>
      </c>
      <c r="H119" s="199">
        <v>12</v>
      </c>
      <c r="I119" s="200"/>
      <c r="J119" s="201">
        <f t="shared" si="0"/>
        <v>0</v>
      </c>
      <c r="K119" s="197" t="s">
        <v>21</v>
      </c>
      <c r="L119" s="41"/>
      <c r="M119" s="202" t="s">
        <v>21</v>
      </c>
      <c r="N119" s="203" t="s">
        <v>44</v>
      </c>
      <c r="O119" s="66"/>
      <c r="P119" s="204">
        <f t="shared" si="1"/>
        <v>0</v>
      </c>
      <c r="Q119" s="204">
        <v>0</v>
      </c>
      <c r="R119" s="204">
        <f t="shared" si="2"/>
        <v>0</v>
      </c>
      <c r="S119" s="204">
        <v>0</v>
      </c>
      <c r="T119" s="205">
        <f t="shared" si="3"/>
        <v>0</v>
      </c>
      <c r="U119" s="36"/>
      <c r="V119" s="36"/>
      <c r="W119" s="36"/>
      <c r="X119" s="36"/>
      <c r="Y119" s="36"/>
      <c r="Z119" s="36"/>
      <c r="AA119" s="36"/>
      <c r="AB119" s="36"/>
      <c r="AC119" s="36"/>
      <c r="AD119" s="36"/>
      <c r="AE119" s="36"/>
      <c r="AR119" s="206" t="s">
        <v>274</v>
      </c>
      <c r="AT119" s="206" t="s">
        <v>269</v>
      </c>
      <c r="AU119" s="206" t="s">
        <v>80</v>
      </c>
      <c r="AY119" s="19" t="s">
        <v>267</v>
      </c>
      <c r="BE119" s="207">
        <f t="shared" si="4"/>
        <v>0</v>
      </c>
      <c r="BF119" s="207">
        <f t="shared" si="5"/>
        <v>0</v>
      </c>
      <c r="BG119" s="207">
        <f t="shared" si="6"/>
        <v>0</v>
      </c>
      <c r="BH119" s="207">
        <f t="shared" si="7"/>
        <v>0</v>
      </c>
      <c r="BI119" s="207">
        <f t="shared" si="8"/>
        <v>0</v>
      </c>
      <c r="BJ119" s="19" t="s">
        <v>80</v>
      </c>
      <c r="BK119" s="207">
        <f t="shared" si="9"/>
        <v>0</v>
      </c>
      <c r="BL119" s="19" t="s">
        <v>274</v>
      </c>
      <c r="BM119" s="206" t="s">
        <v>854</v>
      </c>
    </row>
    <row r="120" spans="1:65" s="2" customFormat="1" ht="16.5" customHeight="1" x14ac:dyDescent="0.2">
      <c r="A120" s="36"/>
      <c r="B120" s="37"/>
      <c r="C120" s="195" t="s">
        <v>608</v>
      </c>
      <c r="D120" s="195" t="s">
        <v>269</v>
      </c>
      <c r="E120" s="196" t="s">
        <v>3208</v>
      </c>
      <c r="F120" s="197" t="s">
        <v>3209</v>
      </c>
      <c r="G120" s="198" t="s">
        <v>545</v>
      </c>
      <c r="H120" s="199">
        <v>10</v>
      </c>
      <c r="I120" s="200"/>
      <c r="J120" s="201">
        <f t="shared" si="0"/>
        <v>0</v>
      </c>
      <c r="K120" s="197" t="s">
        <v>21</v>
      </c>
      <c r="L120" s="41"/>
      <c r="M120" s="202" t="s">
        <v>21</v>
      </c>
      <c r="N120" s="203" t="s">
        <v>44</v>
      </c>
      <c r="O120" s="66"/>
      <c r="P120" s="204">
        <f t="shared" si="1"/>
        <v>0</v>
      </c>
      <c r="Q120" s="204">
        <v>0</v>
      </c>
      <c r="R120" s="204">
        <f t="shared" si="2"/>
        <v>0</v>
      </c>
      <c r="S120" s="204">
        <v>0</v>
      </c>
      <c r="T120" s="205">
        <f t="shared" si="3"/>
        <v>0</v>
      </c>
      <c r="U120" s="36"/>
      <c r="V120" s="36"/>
      <c r="W120" s="36"/>
      <c r="X120" s="36"/>
      <c r="Y120" s="36"/>
      <c r="Z120" s="36"/>
      <c r="AA120" s="36"/>
      <c r="AB120" s="36"/>
      <c r="AC120" s="36"/>
      <c r="AD120" s="36"/>
      <c r="AE120" s="36"/>
      <c r="AR120" s="206" t="s">
        <v>274</v>
      </c>
      <c r="AT120" s="206" t="s">
        <v>269</v>
      </c>
      <c r="AU120" s="206" t="s">
        <v>80</v>
      </c>
      <c r="AY120" s="19" t="s">
        <v>267</v>
      </c>
      <c r="BE120" s="207">
        <f t="shared" si="4"/>
        <v>0</v>
      </c>
      <c r="BF120" s="207">
        <f t="shared" si="5"/>
        <v>0</v>
      </c>
      <c r="BG120" s="207">
        <f t="shared" si="6"/>
        <v>0</v>
      </c>
      <c r="BH120" s="207">
        <f t="shared" si="7"/>
        <v>0</v>
      </c>
      <c r="BI120" s="207">
        <f t="shared" si="8"/>
        <v>0</v>
      </c>
      <c r="BJ120" s="19" t="s">
        <v>80</v>
      </c>
      <c r="BK120" s="207">
        <f t="shared" si="9"/>
        <v>0</v>
      </c>
      <c r="BL120" s="19" t="s">
        <v>274</v>
      </c>
      <c r="BM120" s="206" t="s">
        <v>913</v>
      </c>
    </row>
    <row r="121" spans="1:65" s="2" customFormat="1" ht="16.5" customHeight="1" x14ac:dyDescent="0.2">
      <c r="A121" s="36"/>
      <c r="B121" s="37"/>
      <c r="C121" s="195" t="s">
        <v>639</v>
      </c>
      <c r="D121" s="195" t="s">
        <v>269</v>
      </c>
      <c r="E121" s="196" t="s">
        <v>3210</v>
      </c>
      <c r="F121" s="197" t="s">
        <v>3211</v>
      </c>
      <c r="G121" s="198" t="s">
        <v>545</v>
      </c>
      <c r="H121" s="199">
        <v>60</v>
      </c>
      <c r="I121" s="200"/>
      <c r="J121" s="201">
        <f t="shared" si="0"/>
        <v>0</v>
      </c>
      <c r="K121" s="197" t="s">
        <v>21</v>
      </c>
      <c r="L121" s="41"/>
      <c r="M121" s="202" t="s">
        <v>21</v>
      </c>
      <c r="N121" s="203" t="s">
        <v>44</v>
      </c>
      <c r="O121" s="66"/>
      <c r="P121" s="204">
        <f t="shared" si="1"/>
        <v>0</v>
      </c>
      <c r="Q121" s="204">
        <v>0</v>
      </c>
      <c r="R121" s="204">
        <f t="shared" si="2"/>
        <v>0</v>
      </c>
      <c r="S121" s="204">
        <v>0</v>
      </c>
      <c r="T121" s="205">
        <f t="shared" si="3"/>
        <v>0</v>
      </c>
      <c r="U121" s="36"/>
      <c r="V121" s="36"/>
      <c r="W121" s="36"/>
      <c r="X121" s="36"/>
      <c r="Y121" s="36"/>
      <c r="Z121" s="36"/>
      <c r="AA121" s="36"/>
      <c r="AB121" s="36"/>
      <c r="AC121" s="36"/>
      <c r="AD121" s="36"/>
      <c r="AE121" s="36"/>
      <c r="AR121" s="206" t="s">
        <v>274</v>
      </c>
      <c r="AT121" s="206" t="s">
        <v>269</v>
      </c>
      <c r="AU121" s="206" t="s">
        <v>80</v>
      </c>
      <c r="AY121" s="19" t="s">
        <v>267</v>
      </c>
      <c r="BE121" s="207">
        <f t="shared" si="4"/>
        <v>0</v>
      </c>
      <c r="BF121" s="207">
        <f t="shared" si="5"/>
        <v>0</v>
      </c>
      <c r="BG121" s="207">
        <f t="shared" si="6"/>
        <v>0</v>
      </c>
      <c r="BH121" s="207">
        <f t="shared" si="7"/>
        <v>0</v>
      </c>
      <c r="BI121" s="207">
        <f t="shared" si="8"/>
        <v>0</v>
      </c>
      <c r="BJ121" s="19" t="s">
        <v>80</v>
      </c>
      <c r="BK121" s="207">
        <f t="shared" si="9"/>
        <v>0</v>
      </c>
      <c r="BL121" s="19" t="s">
        <v>274</v>
      </c>
      <c r="BM121" s="206" t="s">
        <v>316</v>
      </c>
    </row>
    <row r="122" spans="1:65" s="2" customFormat="1" ht="16.5" customHeight="1" x14ac:dyDescent="0.2">
      <c r="A122" s="36"/>
      <c r="B122" s="37"/>
      <c r="C122" s="195" t="s">
        <v>691</v>
      </c>
      <c r="D122" s="195" t="s">
        <v>269</v>
      </c>
      <c r="E122" s="196" t="s">
        <v>3212</v>
      </c>
      <c r="F122" s="197" t="s">
        <v>3213</v>
      </c>
      <c r="G122" s="198" t="s">
        <v>296</v>
      </c>
      <c r="H122" s="199">
        <v>310</v>
      </c>
      <c r="I122" s="200"/>
      <c r="J122" s="201">
        <f t="shared" si="0"/>
        <v>0</v>
      </c>
      <c r="K122" s="197" t="s">
        <v>21</v>
      </c>
      <c r="L122" s="41"/>
      <c r="M122" s="202" t="s">
        <v>21</v>
      </c>
      <c r="N122" s="203" t="s">
        <v>44</v>
      </c>
      <c r="O122" s="66"/>
      <c r="P122" s="204">
        <f t="shared" si="1"/>
        <v>0</v>
      </c>
      <c r="Q122" s="204">
        <v>0</v>
      </c>
      <c r="R122" s="204">
        <f t="shared" si="2"/>
        <v>0</v>
      </c>
      <c r="S122" s="204">
        <v>0</v>
      </c>
      <c r="T122" s="205">
        <f t="shared" si="3"/>
        <v>0</v>
      </c>
      <c r="U122" s="36"/>
      <c r="V122" s="36"/>
      <c r="W122" s="36"/>
      <c r="X122" s="36"/>
      <c r="Y122" s="36"/>
      <c r="Z122" s="36"/>
      <c r="AA122" s="36"/>
      <c r="AB122" s="36"/>
      <c r="AC122" s="36"/>
      <c r="AD122" s="36"/>
      <c r="AE122" s="36"/>
      <c r="AR122" s="206" t="s">
        <v>274</v>
      </c>
      <c r="AT122" s="206" t="s">
        <v>269</v>
      </c>
      <c r="AU122" s="206" t="s">
        <v>80</v>
      </c>
      <c r="AY122" s="19" t="s">
        <v>267</v>
      </c>
      <c r="BE122" s="207">
        <f t="shared" si="4"/>
        <v>0</v>
      </c>
      <c r="BF122" s="207">
        <f t="shared" si="5"/>
        <v>0</v>
      </c>
      <c r="BG122" s="207">
        <f t="shared" si="6"/>
        <v>0</v>
      </c>
      <c r="BH122" s="207">
        <f t="shared" si="7"/>
        <v>0</v>
      </c>
      <c r="BI122" s="207">
        <f t="shared" si="8"/>
        <v>0</v>
      </c>
      <c r="BJ122" s="19" t="s">
        <v>80</v>
      </c>
      <c r="BK122" s="207">
        <f t="shared" si="9"/>
        <v>0</v>
      </c>
      <c r="BL122" s="19" t="s">
        <v>274</v>
      </c>
      <c r="BM122" s="206" t="s">
        <v>946</v>
      </c>
    </row>
    <row r="123" spans="1:65" s="2" customFormat="1" ht="16.5" customHeight="1" x14ac:dyDescent="0.2">
      <c r="A123" s="36"/>
      <c r="B123" s="37"/>
      <c r="C123" s="195" t="s">
        <v>696</v>
      </c>
      <c r="D123" s="195" t="s">
        <v>269</v>
      </c>
      <c r="E123" s="196" t="s">
        <v>3214</v>
      </c>
      <c r="F123" s="197" t="s">
        <v>3215</v>
      </c>
      <c r="G123" s="198" t="s">
        <v>296</v>
      </c>
      <c r="H123" s="199">
        <v>590</v>
      </c>
      <c r="I123" s="200"/>
      <c r="J123" s="201">
        <f t="shared" si="0"/>
        <v>0</v>
      </c>
      <c r="K123" s="197" t="s">
        <v>21</v>
      </c>
      <c r="L123" s="41"/>
      <c r="M123" s="202" t="s">
        <v>21</v>
      </c>
      <c r="N123" s="203" t="s">
        <v>44</v>
      </c>
      <c r="O123" s="66"/>
      <c r="P123" s="204">
        <f t="shared" si="1"/>
        <v>0</v>
      </c>
      <c r="Q123" s="204">
        <v>0</v>
      </c>
      <c r="R123" s="204">
        <f t="shared" si="2"/>
        <v>0</v>
      </c>
      <c r="S123" s="204">
        <v>0</v>
      </c>
      <c r="T123" s="205">
        <f t="shared" si="3"/>
        <v>0</v>
      </c>
      <c r="U123" s="36"/>
      <c r="V123" s="36"/>
      <c r="W123" s="36"/>
      <c r="X123" s="36"/>
      <c r="Y123" s="36"/>
      <c r="Z123" s="36"/>
      <c r="AA123" s="36"/>
      <c r="AB123" s="36"/>
      <c r="AC123" s="36"/>
      <c r="AD123" s="36"/>
      <c r="AE123" s="36"/>
      <c r="AR123" s="206" t="s">
        <v>274</v>
      </c>
      <c r="AT123" s="206" t="s">
        <v>269</v>
      </c>
      <c r="AU123" s="206" t="s">
        <v>80</v>
      </c>
      <c r="AY123" s="19" t="s">
        <v>267</v>
      </c>
      <c r="BE123" s="207">
        <f t="shared" si="4"/>
        <v>0</v>
      </c>
      <c r="BF123" s="207">
        <f t="shared" si="5"/>
        <v>0</v>
      </c>
      <c r="BG123" s="207">
        <f t="shared" si="6"/>
        <v>0</v>
      </c>
      <c r="BH123" s="207">
        <f t="shared" si="7"/>
        <v>0</v>
      </c>
      <c r="BI123" s="207">
        <f t="shared" si="8"/>
        <v>0</v>
      </c>
      <c r="BJ123" s="19" t="s">
        <v>80</v>
      </c>
      <c r="BK123" s="207">
        <f t="shared" si="9"/>
        <v>0</v>
      </c>
      <c r="BL123" s="19" t="s">
        <v>274</v>
      </c>
      <c r="BM123" s="206" t="s">
        <v>966</v>
      </c>
    </row>
    <row r="124" spans="1:65" s="2" customFormat="1" ht="16.5" customHeight="1" x14ac:dyDescent="0.2">
      <c r="A124" s="36"/>
      <c r="B124" s="37"/>
      <c r="C124" s="195" t="s">
        <v>717</v>
      </c>
      <c r="D124" s="195" t="s">
        <v>269</v>
      </c>
      <c r="E124" s="196" t="s">
        <v>3216</v>
      </c>
      <c r="F124" s="197" t="s">
        <v>3217</v>
      </c>
      <c r="G124" s="198" t="s">
        <v>296</v>
      </c>
      <c r="H124" s="199">
        <v>630</v>
      </c>
      <c r="I124" s="200"/>
      <c r="J124" s="201">
        <f t="shared" si="0"/>
        <v>0</v>
      </c>
      <c r="K124" s="197" t="s">
        <v>21</v>
      </c>
      <c r="L124" s="41"/>
      <c r="M124" s="202" t="s">
        <v>21</v>
      </c>
      <c r="N124" s="203" t="s">
        <v>44</v>
      </c>
      <c r="O124" s="66"/>
      <c r="P124" s="204">
        <f t="shared" si="1"/>
        <v>0</v>
      </c>
      <c r="Q124" s="204">
        <v>0</v>
      </c>
      <c r="R124" s="204">
        <f t="shared" si="2"/>
        <v>0</v>
      </c>
      <c r="S124" s="204">
        <v>0</v>
      </c>
      <c r="T124" s="205">
        <f t="shared" si="3"/>
        <v>0</v>
      </c>
      <c r="U124" s="36"/>
      <c r="V124" s="36"/>
      <c r="W124" s="36"/>
      <c r="X124" s="36"/>
      <c r="Y124" s="36"/>
      <c r="Z124" s="36"/>
      <c r="AA124" s="36"/>
      <c r="AB124" s="36"/>
      <c r="AC124" s="36"/>
      <c r="AD124" s="36"/>
      <c r="AE124" s="36"/>
      <c r="AR124" s="206" t="s">
        <v>274</v>
      </c>
      <c r="AT124" s="206" t="s">
        <v>269</v>
      </c>
      <c r="AU124" s="206" t="s">
        <v>80</v>
      </c>
      <c r="AY124" s="19" t="s">
        <v>267</v>
      </c>
      <c r="BE124" s="207">
        <f t="shared" si="4"/>
        <v>0</v>
      </c>
      <c r="BF124" s="207">
        <f t="shared" si="5"/>
        <v>0</v>
      </c>
      <c r="BG124" s="207">
        <f t="shared" si="6"/>
        <v>0</v>
      </c>
      <c r="BH124" s="207">
        <f t="shared" si="7"/>
        <v>0</v>
      </c>
      <c r="BI124" s="207">
        <f t="shared" si="8"/>
        <v>0</v>
      </c>
      <c r="BJ124" s="19" t="s">
        <v>80</v>
      </c>
      <c r="BK124" s="207">
        <f t="shared" si="9"/>
        <v>0</v>
      </c>
      <c r="BL124" s="19" t="s">
        <v>274</v>
      </c>
      <c r="BM124" s="206" t="s">
        <v>977</v>
      </c>
    </row>
    <row r="125" spans="1:65" s="2" customFormat="1" ht="16.5" customHeight="1" x14ac:dyDescent="0.2">
      <c r="A125" s="36"/>
      <c r="B125" s="37"/>
      <c r="C125" s="195" t="s">
        <v>722</v>
      </c>
      <c r="D125" s="195" t="s">
        <v>269</v>
      </c>
      <c r="E125" s="196" t="s">
        <v>3218</v>
      </c>
      <c r="F125" s="197" t="s">
        <v>3219</v>
      </c>
      <c r="G125" s="198" t="s">
        <v>296</v>
      </c>
      <c r="H125" s="199">
        <v>70</v>
      </c>
      <c r="I125" s="200"/>
      <c r="J125" s="201">
        <f t="shared" si="0"/>
        <v>0</v>
      </c>
      <c r="K125" s="197" t="s">
        <v>21</v>
      </c>
      <c r="L125" s="41"/>
      <c r="M125" s="202" t="s">
        <v>21</v>
      </c>
      <c r="N125" s="203" t="s">
        <v>44</v>
      </c>
      <c r="O125" s="66"/>
      <c r="P125" s="204">
        <f t="shared" si="1"/>
        <v>0</v>
      </c>
      <c r="Q125" s="204">
        <v>0</v>
      </c>
      <c r="R125" s="204">
        <f t="shared" si="2"/>
        <v>0</v>
      </c>
      <c r="S125" s="204">
        <v>0</v>
      </c>
      <c r="T125" s="205">
        <f t="shared" si="3"/>
        <v>0</v>
      </c>
      <c r="U125" s="36"/>
      <c r="V125" s="36"/>
      <c r="W125" s="36"/>
      <c r="X125" s="36"/>
      <c r="Y125" s="36"/>
      <c r="Z125" s="36"/>
      <c r="AA125" s="36"/>
      <c r="AB125" s="36"/>
      <c r="AC125" s="36"/>
      <c r="AD125" s="36"/>
      <c r="AE125" s="36"/>
      <c r="AR125" s="206" t="s">
        <v>274</v>
      </c>
      <c r="AT125" s="206" t="s">
        <v>269</v>
      </c>
      <c r="AU125" s="206" t="s">
        <v>80</v>
      </c>
      <c r="AY125" s="19" t="s">
        <v>267</v>
      </c>
      <c r="BE125" s="207">
        <f t="shared" si="4"/>
        <v>0</v>
      </c>
      <c r="BF125" s="207">
        <f t="shared" si="5"/>
        <v>0</v>
      </c>
      <c r="BG125" s="207">
        <f t="shared" si="6"/>
        <v>0</v>
      </c>
      <c r="BH125" s="207">
        <f t="shared" si="7"/>
        <v>0</v>
      </c>
      <c r="BI125" s="207">
        <f t="shared" si="8"/>
        <v>0</v>
      </c>
      <c r="BJ125" s="19" t="s">
        <v>80</v>
      </c>
      <c r="BK125" s="207">
        <f t="shared" si="9"/>
        <v>0</v>
      </c>
      <c r="BL125" s="19" t="s">
        <v>274</v>
      </c>
      <c r="BM125" s="206" t="s">
        <v>988</v>
      </c>
    </row>
    <row r="126" spans="1:65" s="2" customFormat="1" ht="16.5" customHeight="1" x14ac:dyDescent="0.2">
      <c r="A126" s="36"/>
      <c r="B126" s="37"/>
      <c r="C126" s="195" t="s">
        <v>736</v>
      </c>
      <c r="D126" s="195" t="s">
        <v>269</v>
      </c>
      <c r="E126" s="196" t="s">
        <v>3220</v>
      </c>
      <c r="F126" s="197" t="s">
        <v>3221</v>
      </c>
      <c r="G126" s="198" t="s">
        <v>296</v>
      </c>
      <c r="H126" s="199">
        <v>80</v>
      </c>
      <c r="I126" s="200"/>
      <c r="J126" s="201">
        <f t="shared" si="0"/>
        <v>0</v>
      </c>
      <c r="K126" s="197" t="s">
        <v>21</v>
      </c>
      <c r="L126" s="41"/>
      <c r="M126" s="202" t="s">
        <v>21</v>
      </c>
      <c r="N126" s="203" t="s">
        <v>44</v>
      </c>
      <c r="O126" s="66"/>
      <c r="P126" s="204">
        <f t="shared" si="1"/>
        <v>0</v>
      </c>
      <c r="Q126" s="204">
        <v>0</v>
      </c>
      <c r="R126" s="204">
        <f t="shared" si="2"/>
        <v>0</v>
      </c>
      <c r="S126" s="204">
        <v>0</v>
      </c>
      <c r="T126" s="205">
        <f t="shared" si="3"/>
        <v>0</v>
      </c>
      <c r="U126" s="36"/>
      <c r="V126" s="36"/>
      <c r="W126" s="36"/>
      <c r="X126" s="36"/>
      <c r="Y126" s="36"/>
      <c r="Z126" s="36"/>
      <c r="AA126" s="36"/>
      <c r="AB126" s="36"/>
      <c r="AC126" s="36"/>
      <c r="AD126" s="36"/>
      <c r="AE126" s="36"/>
      <c r="AR126" s="206" t="s">
        <v>274</v>
      </c>
      <c r="AT126" s="206" t="s">
        <v>269</v>
      </c>
      <c r="AU126" s="206" t="s">
        <v>80</v>
      </c>
      <c r="AY126" s="19" t="s">
        <v>267</v>
      </c>
      <c r="BE126" s="207">
        <f t="shared" si="4"/>
        <v>0</v>
      </c>
      <c r="BF126" s="207">
        <f t="shared" si="5"/>
        <v>0</v>
      </c>
      <c r="BG126" s="207">
        <f t="shared" si="6"/>
        <v>0</v>
      </c>
      <c r="BH126" s="207">
        <f t="shared" si="7"/>
        <v>0</v>
      </c>
      <c r="BI126" s="207">
        <f t="shared" si="8"/>
        <v>0</v>
      </c>
      <c r="BJ126" s="19" t="s">
        <v>80</v>
      </c>
      <c r="BK126" s="207">
        <f t="shared" si="9"/>
        <v>0</v>
      </c>
      <c r="BL126" s="19" t="s">
        <v>274</v>
      </c>
      <c r="BM126" s="206" t="s">
        <v>1003</v>
      </c>
    </row>
    <row r="127" spans="1:65" s="2" customFormat="1" ht="16.5" customHeight="1" x14ac:dyDescent="0.2">
      <c r="A127" s="36"/>
      <c r="B127" s="37"/>
      <c r="C127" s="195" t="s">
        <v>742</v>
      </c>
      <c r="D127" s="195" t="s">
        <v>269</v>
      </c>
      <c r="E127" s="196" t="s">
        <v>3222</v>
      </c>
      <c r="F127" s="197" t="s">
        <v>3223</v>
      </c>
      <c r="G127" s="198" t="s">
        <v>296</v>
      </c>
      <c r="H127" s="199">
        <v>320</v>
      </c>
      <c r="I127" s="200"/>
      <c r="J127" s="201">
        <f t="shared" si="0"/>
        <v>0</v>
      </c>
      <c r="K127" s="197" t="s">
        <v>21</v>
      </c>
      <c r="L127" s="41"/>
      <c r="M127" s="202" t="s">
        <v>21</v>
      </c>
      <c r="N127" s="203" t="s">
        <v>44</v>
      </c>
      <c r="O127" s="66"/>
      <c r="P127" s="204">
        <f t="shared" si="1"/>
        <v>0</v>
      </c>
      <c r="Q127" s="204">
        <v>0</v>
      </c>
      <c r="R127" s="204">
        <f t="shared" si="2"/>
        <v>0</v>
      </c>
      <c r="S127" s="204">
        <v>0</v>
      </c>
      <c r="T127" s="205">
        <f t="shared" si="3"/>
        <v>0</v>
      </c>
      <c r="U127" s="36"/>
      <c r="V127" s="36"/>
      <c r="W127" s="36"/>
      <c r="X127" s="36"/>
      <c r="Y127" s="36"/>
      <c r="Z127" s="36"/>
      <c r="AA127" s="36"/>
      <c r="AB127" s="36"/>
      <c r="AC127" s="36"/>
      <c r="AD127" s="36"/>
      <c r="AE127" s="36"/>
      <c r="AR127" s="206" t="s">
        <v>274</v>
      </c>
      <c r="AT127" s="206" t="s">
        <v>269</v>
      </c>
      <c r="AU127" s="206" t="s">
        <v>80</v>
      </c>
      <c r="AY127" s="19" t="s">
        <v>267</v>
      </c>
      <c r="BE127" s="207">
        <f t="shared" si="4"/>
        <v>0</v>
      </c>
      <c r="BF127" s="207">
        <f t="shared" si="5"/>
        <v>0</v>
      </c>
      <c r="BG127" s="207">
        <f t="shared" si="6"/>
        <v>0</v>
      </c>
      <c r="BH127" s="207">
        <f t="shared" si="7"/>
        <v>0</v>
      </c>
      <c r="BI127" s="207">
        <f t="shared" si="8"/>
        <v>0</v>
      </c>
      <c r="BJ127" s="19" t="s">
        <v>80</v>
      </c>
      <c r="BK127" s="207">
        <f t="shared" si="9"/>
        <v>0</v>
      </c>
      <c r="BL127" s="19" t="s">
        <v>274</v>
      </c>
      <c r="BM127" s="206" t="s">
        <v>1012</v>
      </c>
    </row>
    <row r="128" spans="1:65" s="2" customFormat="1" ht="16.5" customHeight="1" x14ac:dyDescent="0.2">
      <c r="A128" s="36"/>
      <c r="B128" s="37"/>
      <c r="C128" s="195" t="s">
        <v>750</v>
      </c>
      <c r="D128" s="195" t="s">
        <v>269</v>
      </c>
      <c r="E128" s="196" t="s">
        <v>3224</v>
      </c>
      <c r="F128" s="197" t="s">
        <v>3225</v>
      </c>
      <c r="G128" s="198" t="s">
        <v>296</v>
      </c>
      <c r="H128" s="199">
        <v>160</v>
      </c>
      <c r="I128" s="200"/>
      <c r="J128" s="201">
        <f t="shared" si="0"/>
        <v>0</v>
      </c>
      <c r="K128" s="197" t="s">
        <v>21</v>
      </c>
      <c r="L128" s="41"/>
      <c r="M128" s="202" t="s">
        <v>21</v>
      </c>
      <c r="N128" s="203" t="s">
        <v>44</v>
      </c>
      <c r="O128" s="66"/>
      <c r="P128" s="204">
        <f t="shared" si="1"/>
        <v>0</v>
      </c>
      <c r="Q128" s="204">
        <v>0</v>
      </c>
      <c r="R128" s="204">
        <f t="shared" si="2"/>
        <v>0</v>
      </c>
      <c r="S128" s="204">
        <v>0</v>
      </c>
      <c r="T128" s="205">
        <f t="shared" si="3"/>
        <v>0</v>
      </c>
      <c r="U128" s="36"/>
      <c r="V128" s="36"/>
      <c r="W128" s="36"/>
      <c r="X128" s="36"/>
      <c r="Y128" s="36"/>
      <c r="Z128" s="36"/>
      <c r="AA128" s="36"/>
      <c r="AB128" s="36"/>
      <c r="AC128" s="36"/>
      <c r="AD128" s="36"/>
      <c r="AE128" s="36"/>
      <c r="AR128" s="206" t="s">
        <v>274</v>
      </c>
      <c r="AT128" s="206" t="s">
        <v>269</v>
      </c>
      <c r="AU128" s="206" t="s">
        <v>80</v>
      </c>
      <c r="AY128" s="19" t="s">
        <v>267</v>
      </c>
      <c r="BE128" s="207">
        <f t="shared" si="4"/>
        <v>0</v>
      </c>
      <c r="BF128" s="207">
        <f t="shared" si="5"/>
        <v>0</v>
      </c>
      <c r="BG128" s="207">
        <f t="shared" si="6"/>
        <v>0</v>
      </c>
      <c r="BH128" s="207">
        <f t="shared" si="7"/>
        <v>0</v>
      </c>
      <c r="BI128" s="207">
        <f t="shared" si="8"/>
        <v>0</v>
      </c>
      <c r="BJ128" s="19" t="s">
        <v>80</v>
      </c>
      <c r="BK128" s="207">
        <f t="shared" si="9"/>
        <v>0</v>
      </c>
      <c r="BL128" s="19" t="s">
        <v>274</v>
      </c>
      <c r="BM128" s="206" t="s">
        <v>1024</v>
      </c>
    </row>
    <row r="129" spans="1:65" s="2" customFormat="1" ht="16.5" customHeight="1" x14ac:dyDescent="0.2">
      <c r="A129" s="36"/>
      <c r="B129" s="37"/>
      <c r="C129" s="195" t="s">
        <v>756</v>
      </c>
      <c r="D129" s="195" t="s">
        <v>269</v>
      </c>
      <c r="E129" s="196" t="s">
        <v>3226</v>
      </c>
      <c r="F129" s="197" t="s">
        <v>3227</v>
      </c>
      <c r="G129" s="198" t="s">
        <v>296</v>
      </c>
      <c r="H129" s="199">
        <v>40</v>
      </c>
      <c r="I129" s="200"/>
      <c r="J129" s="201">
        <f t="shared" ref="J129:J149" si="10">ROUND(I129*H129,2)</f>
        <v>0</v>
      </c>
      <c r="K129" s="197" t="s">
        <v>21</v>
      </c>
      <c r="L129" s="41"/>
      <c r="M129" s="202" t="s">
        <v>21</v>
      </c>
      <c r="N129" s="203" t="s">
        <v>44</v>
      </c>
      <c r="O129" s="66"/>
      <c r="P129" s="204">
        <f t="shared" ref="P129:P149" si="11">O129*H129</f>
        <v>0</v>
      </c>
      <c r="Q129" s="204">
        <v>0</v>
      </c>
      <c r="R129" s="204">
        <f t="shared" ref="R129:R149" si="12">Q129*H129</f>
        <v>0</v>
      </c>
      <c r="S129" s="204">
        <v>0</v>
      </c>
      <c r="T129" s="205">
        <f t="shared" ref="T129:T149" si="13">S129*H129</f>
        <v>0</v>
      </c>
      <c r="U129" s="36"/>
      <c r="V129" s="36"/>
      <c r="W129" s="36"/>
      <c r="X129" s="36"/>
      <c r="Y129" s="36"/>
      <c r="Z129" s="36"/>
      <c r="AA129" s="36"/>
      <c r="AB129" s="36"/>
      <c r="AC129" s="36"/>
      <c r="AD129" s="36"/>
      <c r="AE129" s="36"/>
      <c r="AR129" s="206" t="s">
        <v>274</v>
      </c>
      <c r="AT129" s="206" t="s">
        <v>269</v>
      </c>
      <c r="AU129" s="206" t="s">
        <v>80</v>
      </c>
      <c r="AY129" s="19" t="s">
        <v>267</v>
      </c>
      <c r="BE129" s="207">
        <f t="shared" ref="BE129:BE149" si="14">IF(N129="základní",J129,0)</f>
        <v>0</v>
      </c>
      <c r="BF129" s="207">
        <f t="shared" ref="BF129:BF149" si="15">IF(N129="snížená",J129,0)</f>
        <v>0</v>
      </c>
      <c r="BG129" s="207">
        <f t="shared" ref="BG129:BG149" si="16">IF(N129="zákl. přenesená",J129,0)</f>
        <v>0</v>
      </c>
      <c r="BH129" s="207">
        <f t="shared" ref="BH129:BH149" si="17">IF(N129="sníž. přenesená",J129,0)</f>
        <v>0</v>
      </c>
      <c r="BI129" s="207">
        <f t="shared" ref="BI129:BI149" si="18">IF(N129="nulová",J129,0)</f>
        <v>0</v>
      </c>
      <c r="BJ129" s="19" t="s">
        <v>80</v>
      </c>
      <c r="BK129" s="207">
        <f t="shared" ref="BK129:BK149" si="19">ROUND(I129*H129,2)</f>
        <v>0</v>
      </c>
      <c r="BL129" s="19" t="s">
        <v>274</v>
      </c>
      <c r="BM129" s="206" t="s">
        <v>1034</v>
      </c>
    </row>
    <row r="130" spans="1:65" s="2" customFormat="1" ht="16.5" customHeight="1" x14ac:dyDescent="0.2">
      <c r="A130" s="36"/>
      <c r="B130" s="37"/>
      <c r="C130" s="195" t="s">
        <v>764</v>
      </c>
      <c r="D130" s="195" t="s">
        <v>269</v>
      </c>
      <c r="E130" s="196" t="s">
        <v>3228</v>
      </c>
      <c r="F130" s="197" t="s">
        <v>3229</v>
      </c>
      <c r="G130" s="198" t="s">
        <v>296</v>
      </c>
      <c r="H130" s="199">
        <v>115</v>
      </c>
      <c r="I130" s="200"/>
      <c r="J130" s="201">
        <f t="shared" si="10"/>
        <v>0</v>
      </c>
      <c r="K130" s="197" t="s">
        <v>21</v>
      </c>
      <c r="L130" s="41"/>
      <c r="M130" s="202" t="s">
        <v>21</v>
      </c>
      <c r="N130" s="203" t="s">
        <v>44</v>
      </c>
      <c r="O130" s="66"/>
      <c r="P130" s="204">
        <f t="shared" si="11"/>
        <v>0</v>
      </c>
      <c r="Q130" s="204">
        <v>0</v>
      </c>
      <c r="R130" s="204">
        <f t="shared" si="12"/>
        <v>0</v>
      </c>
      <c r="S130" s="204">
        <v>0</v>
      </c>
      <c r="T130" s="205">
        <f t="shared" si="13"/>
        <v>0</v>
      </c>
      <c r="U130" s="36"/>
      <c r="V130" s="36"/>
      <c r="W130" s="36"/>
      <c r="X130" s="36"/>
      <c r="Y130" s="36"/>
      <c r="Z130" s="36"/>
      <c r="AA130" s="36"/>
      <c r="AB130" s="36"/>
      <c r="AC130" s="36"/>
      <c r="AD130" s="36"/>
      <c r="AE130" s="36"/>
      <c r="AR130" s="206" t="s">
        <v>274</v>
      </c>
      <c r="AT130" s="206" t="s">
        <v>269</v>
      </c>
      <c r="AU130" s="206" t="s">
        <v>80</v>
      </c>
      <c r="AY130" s="19" t="s">
        <v>267</v>
      </c>
      <c r="BE130" s="207">
        <f t="shared" si="14"/>
        <v>0</v>
      </c>
      <c r="BF130" s="207">
        <f t="shared" si="15"/>
        <v>0</v>
      </c>
      <c r="BG130" s="207">
        <f t="shared" si="16"/>
        <v>0</v>
      </c>
      <c r="BH130" s="207">
        <f t="shared" si="17"/>
        <v>0</v>
      </c>
      <c r="BI130" s="207">
        <f t="shared" si="18"/>
        <v>0</v>
      </c>
      <c r="BJ130" s="19" t="s">
        <v>80</v>
      </c>
      <c r="BK130" s="207">
        <f t="shared" si="19"/>
        <v>0</v>
      </c>
      <c r="BL130" s="19" t="s">
        <v>274</v>
      </c>
      <c r="BM130" s="206" t="s">
        <v>1044</v>
      </c>
    </row>
    <row r="131" spans="1:65" s="2" customFormat="1" ht="16.5" customHeight="1" x14ac:dyDescent="0.2">
      <c r="A131" s="36"/>
      <c r="B131" s="37"/>
      <c r="C131" s="195" t="s">
        <v>772</v>
      </c>
      <c r="D131" s="195" t="s">
        <v>269</v>
      </c>
      <c r="E131" s="196" t="s">
        <v>3230</v>
      </c>
      <c r="F131" s="197" t="s">
        <v>3231</v>
      </c>
      <c r="G131" s="198" t="s">
        <v>296</v>
      </c>
      <c r="H131" s="199">
        <v>225</v>
      </c>
      <c r="I131" s="200"/>
      <c r="J131" s="201">
        <f t="shared" si="10"/>
        <v>0</v>
      </c>
      <c r="K131" s="197" t="s">
        <v>21</v>
      </c>
      <c r="L131" s="41"/>
      <c r="M131" s="202" t="s">
        <v>21</v>
      </c>
      <c r="N131" s="203" t="s">
        <v>44</v>
      </c>
      <c r="O131" s="66"/>
      <c r="P131" s="204">
        <f t="shared" si="11"/>
        <v>0</v>
      </c>
      <c r="Q131" s="204">
        <v>0</v>
      </c>
      <c r="R131" s="204">
        <f t="shared" si="12"/>
        <v>0</v>
      </c>
      <c r="S131" s="204">
        <v>0</v>
      </c>
      <c r="T131" s="205">
        <f t="shared" si="13"/>
        <v>0</v>
      </c>
      <c r="U131" s="36"/>
      <c r="V131" s="36"/>
      <c r="W131" s="36"/>
      <c r="X131" s="36"/>
      <c r="Y131" s="36"/>
      <c r="Z131" s="36"/>
      <c r="AA131" s="36"/>
      <c r="AB131" s="36"/>
      <c r="AC131" s="36"/>
      <c r="AD131" s="36"/>
      <c r="AE131" s="36"/>
      <c r="AR131" s="206" t="s">
        <v>274</v>
      </c>
      <c r="AT131" s="206" t="s">
        <v>269</v>
      </c>
      <c r="AU131" s="206" t="s">
        <v>80</v>
      </c>
      <c r="AY131" s="19" t="s">
        <v>267</v>
      </c>
      <c r="BE131" s="207">
        <f t="shared" si="14"/>
        <v>0</v>
      </c>
      <c r="BF131" s="207">
        <f t="shared" si="15"/>
        <v>0</v>
      </c>
      <c r="BG131" s="207">
        <f t="shared" si="16"/>
        <v>0</v>
      </c>
      <c r="BH131" s="207">
        <f t="shared" si="17"/>
        <v>0</v>
      </c>
      <c r="BI131" s="207">
        <f t="shared" si="18"/>
        <v>0</v>
      </c>
      <c r="BJ131" s="19" t="s">
        <v>80</v>
      </c>
      <c r="BK131" s="207">
        <f t="shared" si="19"/>
        <v>0</v>
      </c>
      <c r="BL131" s="19" t="s">
        <v>274</v>
      </c>
      <c r="BM131" s="206" t="s">
        <v>547</v>
      </c>
    </row>
    <row r="132" spans="1:65" s="2" customFormat="1" ht="16.5" customHeight="1" x14ac:dyDescent="0.2">
      <c r="A132" s="36"/>
      <c r="B132" s="37"/>
      <c r="C132" s="195" t="s">
        <v>778</v>
      </c>
      <c r="D132" s="195" t="s">
        <v>269</v>
      </c>
      <c r="E132" s="196" t="s">
        <v>3232</v>
      </c>
      <c r="F132" s="197" t="s">
        <v>3233</v>
      </c>
      <c r="G132" s="198" t="s">
        <v>296</v>
      </c>
      <c r="H132" s="199">
        <v>85</v>
      </c>
      <c r="I132" s="200"/>
      <c r="J132" s="201">
        <f t="shared" si="10"/>
        <v>0</v>
      </c>
      <c r="K132" s="197" t="s">
        <v>21</v>
      </c>
      <c r="L132" s="41"/>
      <c r="M132" s="202" t="s">
        <v>21</v>
      </c>
      <c r="N132" s="203" t="s">
        <v>44</v>
      </c>
      <c r="O132" s="66"/>
      <c r="P132" s="204">
        <f t="shared" si="11"/>
        <v>0</v>
      </c>
      <c r="Q132" s="204">
        <v>0</v>
      </c>
      <c r="R132" s="204">
        <f t="shared" si="12"/>
        <v>0</v>
      </c>
      <c r="S132" s="204">
        <v>0</v>
      </c>
      <c r="T132" s="205">
        <f t="shared" si="13"/>
        <v>0</v>
      </c>
      <c r="U132" s="36"/>
      <c r="V132" s="36"/>
      <c r="W132" s="36"/>
      <c r="X132" s="36"/>
      <c r="Y132" s="36"/>
      <c r="Z132" s="36"/>
      <c r="AA132" s="36"/>
      <c r="AB132" s="36"/>
      <c r="AC132" s="36"/>
      <c r="AD132" s="36"/>
      <c r="AE132" s="36"/>
      <c r="AR132" s="206" t="s">
        <v>274</v>
      </c>
      <c r="AT132" s="206" t="s">
        <v>269</v>
      </c>
      <c r="AU132" s="206" t="s">
        <v>80</v>
      </c>
      <c r="AY132" s="19" t="s">
        <v>267</v>
      </c>
      <c r="BE132" s="207">
        <f t="shared" si="14"/>
        <v>0</v>
      </c>
      <c r="BF132" s="207">
        <f t="shared" si="15"/>
        <v>0</v>
      </c>
      <c r="BG132" s="207">
        <f t="shared" si="16"/>
        <v>0</v>
      </c>
      <c r="BH132" s="207">
        <f t="shared" si="17"/>
        <v>0</v>
      </c>
      <c r="BI132" s="207">
        <f t="shared" si="18"/>
        <v>0</v>
      </c>
      <c r="BJ132" s="19" t="s">
        <v>80</v>
      </c>
      <c r="BK132" s="207">
        <f t="shared" si="19"/>
        <v>0</v>
      </c>
      <c r="BL132" s="19" t="s">
        <v>274</v>
      </c>
      <c r="BM132" s="206" t="s">
        <v>1074</v>
      </c>
    </row>
    <row r="133" spans="1:65" s="2" customFormat="1" ht="16.5" customHeight="1" x14ac:dyDescent="0.2">
      <c r="A133" s="36"/>
      <c r="B133" s="37"/>
      <c r="C133" s="195" t="s">
        <v>782</v>
      </c>
      <c r="D133" s="195" t="s">
        <v>269</v>
      </c>
      <c r="E133" s="196" t="s">
        <v>3234</v>
      </c>
      <c r="F133" s="197" t="s">
        <v>3235</v>
      </c>
      <c r="G133" s="198" t="s">
        <v>296</v>
      </c>
      <c r="H133" s="199">
        <v>45</v>
      </c>
      <c r="I133" s="200"/>
      <c r="J133" s="201">
        <f t="shared" si="10"/>
        <v>0</v>
      </c>
      <c r="K133" s="197" t="s">
        <v>21</v>
      </c>
      <c r="L133" s="41"/>
      <c r="M133" s="202" t="s">
        <v>21</v>
      </c>
      <c r="N133" s="203" t="s">
        <v>44</v>
      </c>
      <c r="O133" s="66"/>
      <c r="P133" s="204">
        <f t="shared" si="11"/>
        <v>0</v>
      </c>
      <c r="Q133" s="204">
        <v>0</v>
      </c>
      <c r="R133" s="204">
        <f t="shared" si="12"/>
        <v>0</v>
      </c>
      <c r="S133" s="204">
        <v>0</v>
      </c>
      <c r="T133" s="205">
        <f t="shared" si="13"/>
        <v>0</v>
      </c>
      <c r="U133" s="36"/>
      <c r="V133" s="36"/>
      <c r="W133" s="36"/>
      <c r="X133" s="36"/>
      <c r="Y133" s="36"/>
      <c r="Z133" s="36"/>
      <c r="AA133" s="36"/>
      <c r="AB133" s="36"/>
      <c r="AC133" s="36"/>
      <c r="AD133" s="36"/>
      <c r="AE133" s="36"/>
      <c r="AR133" s="206" t="s">
        <v>274</v>
      </c>
      <c r="AT133" s="206" t="s">
        <v>269</v>
      </c>
      <c r="AU133" s="206" t="s">
        <v>80</v>
      </c>
      <c r="AY133" s="19" t="s">
        <v>267</v>
      </c>
      <c r="BE133" s="207">
        <f t="shared" si="14"/>
        <v>0</v>
      </c>
      <c r="BF133" s="207">
        <f t="shared" si="15"/>
        <v>0</v>
      </c>
      <c r="BG133" s="207">
        <f t="shared" si="16"/>
        <v>0</v>
      </c>
      <c r="BH133" s="207">
        <f t="shared" si="17"/>
        <v>0</v>
      </c>
      <c r="BI133" s="207">
        <f t="shared" si="18"/>
        <v>0</v>
      </c>
      <c r="BJ133" s="19" t="s">
        <v>80</v>
      </c>
      <c r="BK133" s="207">
        <f t="shared" si="19"/>
        <v>0</v>
      </c>
      <c r="BL133" s="19" t="s">
        <v>274</v>
      </c>
      <c r="BM133" s="206" t="s">
        <v>1088</v>
      </c>
    </row>
    <row r="134" spans="1:65" s="2" customFormat="1" ht="16.5" customHeight="1" x14ac:dyDescent="0.2">
      <c r="A134" s="36"/>
      <c r="B134" s="37"/>
      <c r="C134" s="195" t="s">
        <v>788</v>
      </c>
      <c r="D134" s="195" t="s">
        <v>269</v>
      </c>
      <c r="E134" s="196" t="s">
        <v>3236</v>
      </c>
      <c r="F134" s="197" t="s">
        <v>3237</v>
      </c>
      <c r="G134" s="198" t="s">
        <v>296</v>
      </c>
      <c r="H134" s="199">
        <v>120</v>
      </c>
      <c r="I134" s="200"/>
      <c r="J134" s="201">
        <f t="shared" si="10"/>
        <v>0</v>
      </c>
      <c r="K134" s="197" t="s">
        <v>21</v>
      </c>
      <c r="L134" s="41"/>
      <c r="M134" s="202" t="s">
        <v>21</v>
      </c>
      <c r="N134" s="203" t="s">
        <v>44</v>
      </c>
      <c r="O134" s="66"/>
      <c r="P134" s="204">
        <f t="shared" si="11"/>
        <v>0</v>
      </c>
      <c r="Q134" s="204">
        <v>0</v>
      </c>
      <c r="R134" s="204">
        <f t="shared" si="12"/>
        <v>0</v>
      </c>
      <c r="S134" s="204">
        <v>0</v>
      </c>
      <c r="T134" s="205">
        <f t="shared" si="13"/>
        <v>0</v>
      </c>
      <c r="U134" s="36"/>
      <c r="V134" s="36"/>
      <c r="W134" s="36"/>
      <c r="X134" s="36"/>
      <c r="Y134" s="36"/>
      <c r="Z134" s="36"/>
      <c r="AA134" s="36"/>
      <c r="AB134" s="36"/>
      <c r="AC134" s="36"/>
      <c r="AD134" s="36"/>
      <c r="AE134" s="36"/>
      <c r="AR134" s="206" t="s">
        <v>274</v>
      </c>
      <c r="AT134" s="206" t="s">
        <v>269</v>
      </c>
      <c r="AU134" s="206" t="s">
        <v>80</v>
      </c>
      <c r="AY134" s="19" t="s">
        <v>267</v>
      </c>
      <c r="BE134" s="207">
        <f t="shared" si="14"/>
        <v>0</v>
      </c>
      <c r="BF134" s="207">
        <f t="shared" si="15"/>
        <v>0</v>
      </c>
      <c r="BG134" s="207">
        <f t="shared" si="16"/>
        <v>0</v>
      </c>
      <c r="BH134" s="207">
        <f t="shared" si="17"/>
        <v>0</v>
      </c>
      <c r="BI134" s="207">
        <f t="shared" si="18"/>
        <v>0</v>
      </c>
      <c r="BJ134" s="19" t="s">
        <v>80</v>
      </c>
      <c r="BK134" s="207">
        <f t="shared" si="19"/>
        <v>0</v>
      </c>
      <c r="BL134" s="19" t="s">
        <v>274</v>
      </c>
      <c r="BM134" s="206" t="s">
        <v>1104</v>
      </c>
    </row>
    <row r="135" spans="1:65" s="2" customFormat="1" ht="16.5" customHeight="1" x14ac:dyDescent="0.2">
      <c r="A135" s="36"/>
      <c r="B135" s="37"/>
      <c r="C135" s="195" t="s">
        <v>793</v>
      </c>
      <c r="D135" s="195" t="s">
        <v>269</v>
      </c>
      <c r="E135" s="196" t="s">
        <v>3238</v>
      </c>
      <c r="F135" s="197" t="s">
        <v>3239</v>
      </c>
      <c r="G135" s="198" t="s">
        <v>545</v>
      </c>
      <c r="H135" s="199">
        <v>120</v>
      </c>
      <c r="I135" s="200"/>
      <c r="J135" s="201">
        <f t="shared" si="10"/>
        <v>0</v>
      </c>
      <c r="K135" s="197" t="s">
        <v>21</v>
      </c>
      <c r="L135" s="41"/>
      <c r="M135" s="202" t="s">
        <v>21</v>
      </c>
      <c r="N135" s="203" t="s">
        <v>44</v>
      </c>
      <c r="O135" s="66"/>
      <c r="P135" s="204">
        <f t="shared" si="11"/>
        <v>0</v>
      </c>
      <c r="Q135" s="204">
        <v>0</v>
      </c>
      <c r="R135" s="204">
        <f t="shared" si="12"/>
        <v>0</v>
      </c>
      <c r="S135" s="204">
        <v>0</v>
      </c>
      <c r="T135" s="205">
        <f t="shared" si="13"/>
        <v>0</v>
      </c>
      <c r="U135" s="36"/>
      <c r="V135" s="36"/>
      <c r="W135" s="36"/>
      <c r="X135" s="36"/>
      <c r="Y135" s="36"/>
      <c r="Z135" s="36"/>
      <c r="AA135" s="36"/>
      <c r="AB135" s="36"/>
      <c r="AC135" s="36"/>
      <c r="AD135" s="36"/>
      <c r="AE135" s="36"/>
      <c r="AR135" s="206" t="s">
        <v>274</v>
      </c>
      <c r="AT135" s="206" t="s">
        <v>269</v>
      </c>
      <c r="AU135" s="206" t="s">
        <v>80</v>
      </c>
      <c r="AY135" s="19" t="s">
        <v>267</v>
      </c>
      <c r="BE135" s="207">
        <f t="shared" si="14"/>
        <v>0</v>
      </c>
      <c r="BF135" s="207">
        <f t="shared" si="15"/>
        <v>0</v>
      </c>
      <c r="BG135" s="207">
        <f t="shared" si="16"/>
        <v>0</v>
      </c>
      <c r="BH135" s="207">
        <f t="shared" si="17"/>
        <v>0</v>
      </c>
      <c r="BI135" s="207">
        <f t="shared" si="18"/>
        <v>0</v>
      </c>
      <c r="BJ135" s="19" t="s">
        <v>80</v>
      </c>
      <c r="BK135" s="207">
        <f t="shared" si="19"/>
        <v>0</v>
      </c>
      <c r="BL135" s="19" t="s">
        <v>274</v>
      </c>
      <c r="BM135" s="206" t="s">
        <v>1114</v>
      </c>
    </row>
    <row r="136" spans="1:65" s="2" customFormat="1" ht="16.5" customHeight="1" x14ac:dyDescent="0.2">
      <c r="A136" s="36"/>
      <c r="B136" s="37"/>
      <c r="C136" s="195" t="s">
        <v>799</v>
      </c>
      <c r="D136" s="195" t="s">
        <v>269</v>
      </c>
      <c r="E136" s="196" t="s">
        <v>3240</v>
      </c>
      <c r="F136" s="197" t="s">
        <v>3241</v>
      </c>
      <c r="G136" s="198" t="s">
        <v>545</v>
      </c>
      <c r="H136" s="199">
        <v>16</v>
      </c>
      <c r="I136" s="200"/>
      <c r="J136" s="201">
        <f t="shared" si="10"/>
        <v>0</v>
      </c>
      <c r="K136" s="197" t="s">
        <v>21</v>
      </c>
      <c r="L136" s="41"/>
      <c r="M136" s="202" t="s">
        <v>21</v>
      </c>
      <c r="N136" s="203" t="s">
        <v>44</v>
      </c>
      <c r="O136" s="66"/>
      <c r="P136" s="204">
        <f t="shared" si="11"/>
        <v>0</v>
      </c>
      <c r="Q136" s="204">
        <v>0</v>
      </c>
      <c r="R136" s="204">
        <f t="shared" si="12"/>
        <v>0</v>
      </c>
      <c r="S136" s="204">
        <v>0</v>
      </c>
      <c r="T136" s="205">
        <f t="shared" si="13"/>
        <v>0</v>
      </c>
      <c r="U136" s="36"/>
      <c r="V136" s="36"/>
      <c r="W136" s="36"/>
      <c r="X136" s="36"/>
      <c r="Y136" s="36"/>
      <c r="Z136" s="36"/>
      <c r="AA136" s="36"/>
      <c r="AB136" s="36"/>
      <c r="AC136" s="36"/>
      <c r="AD136" s="36"/>
      <c r="AE136" s="36"/>
      <c r="AR136" s="206" t="s">
        <v>274</v>
      </c>
      <c r="AT136" s="206" t="s">
        <v>269</v>
      </c>
      <c r="AU136" s="206" t="s">
        <v>80</v>
      </c>
      <c r="AY136" s="19" t="s">
        <v>267</v>
      </c>
      <c r="BE136" s="207">
        <f t="shared" si="14"/>
        <v>0</v>
      </c>
      <c r="BF136" s="207">
        <f t="shared" si="15"/>
        <v>0</v>
      </c>
      <c r="BG136" s="207">
        <f t="shared" si="16"/>
        <v>0</v>
      </c>
      <c r="BH136" s="207">
        <f t="shared" si="17"/>
        <v>0</v>
      </c>
      <c r="BI136" s="207">
        <f t="shared" si="18"/>
        <v>0</v>
      </c>
      <c r="BJ136" s="19" t="s">
        <v>80</v>
      </c>
      <c r="BK136" s="207">
        <f t="shared" si="19"/>
        <v>0</v>
      </c>
      <c r="BL136" s="19" t="s">
        <v>274</v>
      </c>
      <c r="BM136" s="206" t="s">
        <v>1131</v>
      </c>
    </row>
    <row r="137" spans="1:65" s="2" customFormat="1" ht="16.5" customHeight="1" x14ac:dyDescent="0.2">
      <c r="A137" s="36"/>
      <c r="B137" s="37"/>
      <c r="C137" s="195" t="s">
        <v>806</v>
      </c>
      <c r="D137" s="195" t="s">
        <v>269</v>
      </c>
      <c r="E137" s="196" t="s">
        <v>3242</v>
      </c>
      <c r="F137" s="197" t="s">
        <v>3243</v>
      </c>
      <c r="G137" s="198" t="s">
        <v>545</v>
      </c>
      <c r="H137" s="199">
        <v>186</v>
      </c>
      <c r="I137" s="200"/>
      <c r="J137" s="201">
        <f t="shared" si="10"/>
        <v>0</v>
      </c>
      <c r="K137" s="197" t="s">
        <v>21</v>
      </c>
      <c r="L137" s="41"/>
      <c r="M137" s="202" t="s">
        <v>21</v>
      </c>
      <c r="N137" s="203" t="s">
        <v>44</v>
      </c>
      <c r="O137" s="66"/>
      <c r="P137" s="204">
        <f t="shared" si="11"/>
        <v>0</v>
      </c>
      <c r="Q137" s="204">
        <v>0</v>
      </c>
      <c r="R137" s="204">
        <f t="shared" si="12"/>
        <v>0</v>
      </c>
      <c r="S137" s="204">
        <v>0</v>
      </c>
      <c r="T137" s="205">
        <f t="shared" si="13"/>
        <v>0</v>
      </c>
      <c r="U137" s="36"/>
      <c r="V137" s="36"/>
      <c r="W137" s="36"/>
      <c r="X137" s="36"/>
      <c r="Y137" s="36"/>
      <c r="Z137" s="36"/>
      <c r="AA137" s="36"/>
      <c r="AB137" s="36"/>
      <c r="AC137" s="36"/>
      <c r="AD137" s="36"/>
      <c r="AE137" s="36"/>
      <c r="AR137" s="206" t="s">
        <v>274</v>
      </c>
      <c r="AT137" s="206" t="s">
        <v>269</v>
      </c>
      <c r="AU137" s="206" t="s">
        <v>80</v>
      </c>
      <c r="AY137" s="19" t="s">
        <v>267</v>
      </c>
      <c r="BE137" s="207">
        <f t="shared" si="14"/>
        <v>0</v>
      </c>
      <c r="BF137" s="207">
        <f t="shared" si="15"/>
        <v>0</v>
      </c>
      <c r="BG137" s="207">
        <f t="shared" si="16"/>
        <v>0</v>
      </c>
      <c r="BH137" s="207">
        <f t="shared" si="17"/>
        <v>0</v>
      </c>
      <c r="BI137" s="207">
        <f t="shared" si="18"/>
        <v>0</v>
      </c>
      <c r="BJ137" s="19" t="s">
        <v>80</v>
      </c>
      <c r="BK137" s="207">
        <f t="shared" si="19"/>
        <v>0</v>
      </c>
      <c r="BL137" s="19" t="s">
        <v>274</v>
      </c>
      <c r="BM137" s="206" t="s">
        <v>1163</v>
      </c>
    </row>
    <row r="138" spans="1:65" s="2" customFormat="1" ht="16.5" customHeight="1" x14ac:dyDescent="0.2">
      <c r="A138" s="36"/>
      <c r="B138" s="37"/>
      <c r="C138" s="195" t="s">
        <v>810</v>
      </c>
      <c r="D138" s="195" t="s">
        <v>269</v>
      </c>
      <c r="E138" s="196" t="s">
        <v>3244</v>
      </c>
      <c r="F138" s="197" t="s">
        <v>3245</v>
      </c>
      <c r="G138" s="198" t="s">
        <v>296</v>
      </c>
      <c r="H138" s="199">
        <v>140</v>
      </c>
      <c r="I138" s="200"/>
      <c r="J138" s="201">
        <f t="shared" si="10"/>
        <v>0</v>
      </c>
      <c r="K138" s="197" t="s">
        <v>21</v>
      </c>
      <c r="L138" s="41"/>
      <c r="M138" s="202" t="s">
        <v>21</v>
      </c>
      <c r="N138" s="203" t="s">
        <v>44</v>
      </c>
      <c r="O138" s="66"/>
      <c r="P138" s="204">
        <f t="shared" si="11"/>
        <v>0</v>
      </c>
      <c r="Q138" s="204">
        <v>0</v>
      </c>
      <c r="R138" s="204">
        <f t="shared" si="12"/>
        <v>0</v>
      </c>
      <c r="S138" s="204">
        <v>0</v>
      </c>
      <c r="T138" s="205">
        <f t="shared" si="13"/>
        <v>0</v>
      </c>
      <c r="U138" s="36"/>
      <c r="V138" s="36"/>
      <c r="W138" s="36"/>
      <c r="X138" s="36"/>
      <c r="Y138" s="36"/>
      <c r="Z138" s="36"/>
      <c r="AA138" s="36"/>
      <c r="AB138" s="36"/>
      <c r="AC138" s="36"/>
      <c r="AD138" s="36"/>
      <c r="AE138" s="36"/>
      <c r="AR138" s="206" t="s">
        <v>274</v>
      </c>
      <c r="AT138" s="206" t="s">
        <v>269</v>
      </c>
      <c r="AU138" s="206" t="s">
        <v>80</v>
      </c>
      <c r="AY138" s="19" t="s">
        <v>267</v>
      </c>
      <c r="BE138" s="207">
        <f t="shared" si="14"/>
        <v>0</v>
      </c>
      <c r="BF138" s="207">
        <f t="shared" si="15"/>
        <v>0</v>
      </c>
      <c r="BG138" s="207">
        <f t="shared" si="16"/>
        <v>0</v>
      </c>
      <c r="BH138" s="207">
        <f t="shared" si="17"/>
        <v>0</v>
      </c>
      <c r="BI138" s="207">
        <f t="shared" si="18"/>
        <v>0</v>
      </c>
      <c r="BJ138" s="19" t="s">
        <v>80</v>
      </c>
      <c r="BK138" s="207">
        <f t="shared" si="19"/>
        <v>0</v>
      </c>
      <c r="BL138" s="19" t="s">
        <v>274</v>
      </c>
      <c r="BM138" s="206" t="s">
        <v>1184</v>
      </c>
    </row>
    <row r="139" spans="1:65" s="2" customFormat="1" ht="16.5" customHeight="1" x14ac:dyDescent="0.2">
      <c r="A139" s="36"/>
      <c r="B139" s="37"/>
      <c r="C139" s="195" t="s">
        <v>814</v>
      </c>
      <c r="D139" s="195" t="s">
        <v>269</v>
      </c>
      <c r="E139" s="196" t="s">
        <v>3246</v>
      </c>
      <c r="F139" s="197" t="s">
        <v>3247</v>
      </c>
      <c r="G139" s="198" t="s">
        <v>296</v>
      </c>
      <c r="H139" s="199">
        <v>120</v>
      </c>
      <c r="I139" s="200"/>
      <c r="J139" s="201">
        <f t="shared" si="10"/>
        <v>0</v>
      </c>
      <c r="K139" s="197" t="s">
        <v>21</v>
      </c>
      <c r="L139" s="41"/>
      <c r="M139" s="202" t="s">
        <v>21</v>
      </c>
      <c r="N139" s="203" t="s">
        <v>44</v>
      </c>
      <c r="O139" s="66"/>
      <c r="P139" s="204">
        <f t="shared" si="11"/>
        <v>0</v>
      </c>
      <c r="Q139" s="204">
        <v>0</v>
      </c>
      <c r="R139" s="204">
        <f t="shared" si="12"/>
        <v>0</v>
      </c>
      <c r="S139" s="204">
        <v>0</v>
      </c>
      <c r="T139" s="205">
        <f t="shared" si="13"/>
        <v>0</v>
      </c>
      <c r="U139" s="36"/>
      <c r="V139" s="36"/>
      <c r="W139" s="36"/>
      <c r="X139" s="36"/>
      <c r="Y139" s="36"/>
      <c r="Z139" s="36"/>
      <c r="AA139" s="36"/>
      <c r="AB139" s="36"/>
      <c r="AC139" s="36"/>
      <c r="AD139" s="36"/>
      <c r="AE139" s="36"/>
      <c r="AR139" s="206" t="s">
        <v>274</v>
      </c>
      <c r="AT139" s="206" t="s">
        <v>269</v>
      </c>
      <c r="AU139" s="206" t="s">
        <v>80</v>
      </c>
      <c r="AY139" s="19" t="s">
        <v>267</v>
      </c>
      <c r="BE139" s="207">
        <f t="shared" si="14"/>
        <v>0</v>
      </c>
      <c r="BF139" s="207">
        <f t="shared" si="15"/>
        <v>0</v>
      </c>
      <c r="BG139" s="207">
        <f t="shared" si="16"/>
        <v>0</v>
      </c>
      <c r="BH139" s="207">
        <f t="shared" si="17"/>
        <v>0</v>
      </c>
      <c r="BI139" s="207">
        <f t="shared" si="18"/>
        <v>0</v>
      </c>
      <c r="BJ139" s="19" t="s">
        <v>80</v>
      </c>
      <c r="BK139" s="207">
        <f t="shared" si="19"/>
        <v>0</v>
      </c>
      <c r="BL139" s="19" t="s">
        <v>274</v>
      </c>
      <c r="BM139" s="206" t="s">
        <v>1195</v>
      </c>
    </row>
    <row r="140" spans="1:65" s="2" customFormat="1" ht="16.5" customHeight="1" x14ac:dyDescent="0.2">
      <c r="A140" s="36"/>
      <c r="B140" s="37"/>
      <c r="C140" s="195" t="s">
        <v>818</v>
      </c>
      <c r="D140" s="195" t="s">
        <v>269</v>
      </c>
      <c r="E140" s="196" t="s">
        <v>3248</v>
      </c>
      <c r="F140" s="197" t="s">
        <v>3249</v>
      </c>
      <c r="G140" s="198" t="s">
        <v>545</v>
      </c>
      <c r="H140" s="199">
        <v>26</v>
      </c>
      <c r="I140" s="200"/>
      <c r="J140" s="201">
        <f t="shared" si="10"/>
        <v>0</v>
      </c>
      <c r="K140" s="197" t="s">
        <v>21</v>
      </c>
      <c r="L140" s="41"/>
      <c r="M140" s="202" t="s">
        <v>21</v>
      </c>
      <c r="N140" s="203" t="s">
        <v>44</v>
      </c>
      <c r="O140" s="66"/>
      <c r="P140" s="204">
        <f t="shared" si="11"/>
        <v>0</v>
      </c>
      <c r="Q140" s="204">
        <v>0</v>
      </c>
      <c r="R140" s="204">
        <f t="shared" si="12"/>
        <v>0</v>
      </c>
      <c r="S140" s="204">
        <v>0</v>
      </c>
      <c r="T140" s="205">
        <f t="shared" si="13"/>
        <v>0</v>
      </c>
      <c r="U140" s="36"/>
      <c r="V140" s="36"/>
      <c r="W140" s="36"/>
      <c r="X140" s="36"/>
      <c r="Y140" s="36"/>
      <c r="Z140" s="36"/>
      <c r="AA140" s="36"/>
      <c r="AB140" s="36"/>
      <c r="AC140" s="36"/>
      <c r="AD140" s="36"/>
      <c r="AE140" s="36"/>
      <c r="AR140" s="206" t="s">
        <v>274</v>
      </c>
      <c r="AT140" s="206" t="s">
        <v>269</v>
      </c>
      <c r="AU140" s="206" t="s">
        <v>80</v>
      </c>
      <c r="AY140" s="19" t="s">
        <v>267</v>
      </c>
      <c r="BE140" s="207">
        <f t="shared" si="14"/>
        <v>0</v>
      </c>
      <c r="BF140" s="207">
        <f t="shared" si="15"/>
        <v>0</v>
      </c>
      <c r="BG140" s="207">
        <f t="shared" si="16"/>
        <v>0</v>
      </c>
      <c r="BH140" s="207">
        <f t="shared" si="17"/>
        <v>0</v>
      </c>
      <c r="BI140" s="207">
        <f t="shared" si="18"/>
        <v>0</v>
      </c>
      <c r="BJ140" s="19" t="s">
        <v>80</v>
      </c>
      <c r="BK140" s="207">
        <f t="shared" si="19"/>
        <v>0</v>
      </c>
      <c r="BL140" s="19" t="s">
        <v>274</v>
      </c>
      <c r="BM140" s="206" t="s">
        <v>1206</v>
      </c>
    </row>
    <row r="141" spans="1:65" s="2" customFormat="1" ht="16.5" customHeight="1" x14ac:dyDescent="0.2">
      <c r="A141" s="36"/>
      <c r="B141" s="37"/>
      <c r="C141" s="195" t="s">
        <v>308</v>
      </c>
      <c r="D141" s="195" t="s">
        <v>269</v>
      </c>
      <c r="E141" s="196" t="s">
        <v>3250</v>
      </c>
      <c r="F141" s="197" t="s">
        <v>3251</v>
      </c>
      <c r="G141" s="198" t="s">
        <v>545</v>
      </c>
      <c r="H141" s="199">
        <v>2</v>
      </c>
      <c r="I141" s="200"/>
      <c r="J141" s="201">
        <f t="shared" si="10"/>
        <v>0</v>
      </c>
      <c r="K141" s="197" t="s">
        <v>21</v>
      </c>
      <c r="L141" s="41"/>
      <c r="M141" s="202" t="s">
        <v>21</v>
      </c>
      <c r="N141" s="203" t="s">
        <v>44</v>
      </c>
      <c r="O141" s="66"/>
      <c r="P141" s="204">
        <f t="shared" si="11"/>
        <v>0</v>
      </c>
      <c r="Q141" s="204">
        <v>0</v>
      </c>
      <c r="R141" s="204">
        <f t="shared" si="12"/>
        <v>0</v>
      </c>
      <c r="S141" s="204">
        <v>0</v>
      </c>
      <c r="T141" s="205">
        <f t="shared" si="13"/>
        <v>0</v>
      </c>
      <c r="U141" s="36"/>
      <c r="V141" s="36"/>
      <c r="W141" s="36"/>
      <c r="X141" s="36"/>
      <c r="Y141" s="36"/>
      <c r="Z141" s="36"/>
      <c r="AA141" s="36"/>
      <c r="AB141" s="36"/>
      <c r="AC141" s="36"/>
      <c r="AD141" s="36"/>
      <c r="AE141" s="36"/>
      <c r="AR141" s="206" t="s">
        <v>274</v>
      </c>
      <c r="AT141" s="206" t="s">
        <v>269</v>
      </c>
      <c r="AU141" s="206" t="s">
        <v>80</v>
      </c>
      <c r="AY141" s="19" t="s">
        <v>267</v>
      </c>
      <c r="BE141" s="207">
        <f t="shared" si="14"/>
        <v>0</v>
      </c>
      <c r="BF141" s="207">
        <f t="shared" si="15"/>
        <v>0</v>
      </c>
      <c r="BG141" s="207">
        <f t="shared" si="16"/>
        <v>0</v>
      </c>
      <c r="BH141" s="207">
        <f t="shared" si="17"/>
        <v>0</v>
      </c>
      <c r="BI141" s="207">
        <f t="shared" si="18"/>
        <v>0</v>
      </c>
      <c r="BJ141" s="19" t="s">
        <v>80</v>
      </c>
      <c r="BK141" s="207">
        <f t="shared" si="19"/>
        <v>0</v>
      </c>
      <c r="BL141" s="19" t="s">
        <v>274</v>
      </c>
      <c r="BM141" s="206" t="s">
        <v>1220</v>
      </c>
    </row>
    <row r="142" spans="1:65" s="2" customFormat="1" ht="16.5" customHeight="1" x14ac:dyDescent="0.2">
      <c r="A142" s="36"/>
      <c r="B142" s="37"/>
      <c r="C142" s="195" t="s">
        <v>826</v>
      </c>
      <c r="D142" s="195" t="s">
        <v>269</v>
      </c>
      <c r="E142" s="196" t="s">
        <v>3252</v>
      </c>
      <c r="F142" s="197" t="s">
        <v>3253</v>
      </c>
      <c r="G142" s="198" t="s">
        <v>545</v>
      </c>
      <c r="H142" s="199">
        <v>6</v>
      </c>
      <c r="I142" s="200"/>
      <c r="J142" s="201">
        <f t="shared" si="10"/>
        <v>0</v>
      </c>
      <c r="K142" s="197" t="s">
        <v>21</v>
      </c>
      <c r="L142" s="41"/>
      <c r="M142" s="202" t="s">
        <v>21</v>
      </c>
      <c r="N142" s="203" t="s">
        <v>44</v>
      </c>
      <c r="O142" s="66"/>
      <c r="P142" s="204">
        <f t="shared" si="11"/>
        <v>0</v>
      </c>
      <c r="Q142" s="204">
        <v>0</v>
      </c>
      <c r="R142" s="204">
        <f t="shared" si="12"/>
        <v>0</v>
      </c>
      <c r="S142" s="204">
        <v>0</v>
      </c>
      <c r="T142" s="205">
        <f t="shared" si="13"/>
        <v>0</v>
      </c>
      <c r="U142" s="36"/>
      <c r="V142" s="36"/>
      <c r="W142" s="36"/>
      <c r="X142" s="36"/>
      <c r="Y142" s="36"/>
      <c r="Z142" s="36"/>
      <c r="AA142" s="36"/>
      <c r="AB142" s="36"/>
      <c r="AC142" s="36"/>
      <c r="AD142" s="36"/>
      <c r="AE142" s="36"/>
      <c r="AR142" s="206" t="s">
        <v>274</v>
      </c>
      <c r="AT142" s="206" t="s">
        <v>269</v>
      </c>
      <c r="AU142" s="206" t="s">
        <v>80</v>
      </c>
      <c r="AY142" s="19" t="s">
        <v>267</v>
      </c>
      <c r="BE142" s="207">
        <f t="shared" si="14"/>
        <v>0</v>
      </c>
      <c r="BF142" s="207">
        <f t="shared" si="15"/>
        <v>0</v>
      </c>
      <c r="BG142" s="207">
        <f t="shared" si="16"/>
        <v>0</v>
      </c>
      <c r="BH142" s="207">
        <f t="shared" si="17"/>
        <v>0</v>
      </c>
      <c r="BI142" s="207">
        <f t="shared" si="18"/>
        <v>0</v>
      </c>
      <c r="BJ142" s="19" t="s">
        <v>80</v>
      </c>
      <c r="BK142" s="207">
        <f t="shared" si="19"/>
        <v>0</v>
      </c>
      <c r="BL142" s="19" t="s">
        <v>274</v>
      </c>
      <c r="BM142" s="206" t="s">
        <v>1231</v>
      </c>
    </row>
    <row r="143" spans="1:65" s="2" customFormat="1" ht="16.5" customHeight="1" x14ac:dyDescent="0.2">
      <c r="A143" s="36"/>
      <c r="B143" s="37"/>
      <c r="C143" s="195" t="s">
        <v>830</v>
      </c>
      <c r="D143" s="195" t="s">
        <v>269</v>
      </c>
      <c r="E143" s="196" t="s">
        <v>3254</v>
      </c>
      <c r="F143" s="197" t="s">
        <v>3255</v>
      </c>
      <c r="G143" s="198" t="s">
        <v>545</v>
      </c>
      <c r="H143" s="199">
        <v>4</v>
      </c>
      <c r="I143" s="200"/>
      <c r="J143" s="201">
        <f t="shared" si="10"/>
        <v>0</v>
      </c>
      <c r="K143" s="197" t="s">
        <v>21</v>
      </c>
      <c r="L143" s="41"/>
      <c r="M143" s="202" t="s">
        <v>21</v>
      </c>
      <c r="N143" s="203" t="s">
        <v>44</v>
      </c>
      <c r="O143" s="66"/>
      <c r="P143" s="204">
        <f t="shared" si="11"/>
        <v>0</v>
      </c>
      <c r="Q143" s="204">
        <v>0</v>
      </c>
      <c r="R143" s="204">
        <f t="shared" si="12"/>
        <v>0</v>
      </c>
      <c r="S143" s="204">
        <v>0</v>
      </c>
      <c r="T143" s="205">
        <f t="shared" si="13"/>
        <v>0</v>
      </c>
      <c r="U143" s="36"/>
      <c r="V143" s="36"/>
      <c r="W143" s="36"/>
      <c r="X143" s="36"/>
      <c r="Y143" s="36"/>
      <c r="Z143" s="36"/>
      <c r="AA143" s="36"/>
      <c r="AB143" s="36"/>
      <c r="AC143" s="36"/>
      <c r="AD143" s="36"/>
      <c r="AE143" s="36"/>
      <c r="AR143" s="206" t="s">
        <v>274</v>
      </c>
      <c r="AT143" s="206" t="s">
        <v>269</v>
      </c>
      <c r="AU143" s="206" t="s">
        <v>80</v>
      </c>
      <c r="AY143" s="19" t="s">
        <v>267</v>
      </c>
      <c r="BE143" s="207">
        <f t="shared" si="14"/>
        <v>0</v>
      </c>
      <c r="BF143" s="207">
        <f t="shared" si="15"/>
        <v>0</v>
      </c>
      <c r="BG143" s="207">
        <f t="shared" si="16"/>
        <v>0</v>
      </c>
      <c r="BH143" s="207">
        <f t="shared" si="17"/>
        <v>0</v>
      </c>
      <c r="BI143" s="207">
        <f t="shared" si="18"/>
        <v>0</v>
      </c>
      <c r="BJ143" s="19" t="s">
        <v>80</v>
      </c>
      <c r="BK143" s="207">
        <f t="shared" si="19"/>
        <v>0</v>
      </c>
      <c r="BL143" s="19" t="s">
        <v>274</v>
      </c>
      <c r="BM143" s="206" t="s">
        <v>1242</v>
      </c>
    </row>
    <row r="144" spans="1:65" s="2" customFormat="1" ht="16.5" customHeight="1" x14ac:dyDescent="0.2">
      <c r="A144" s="36"/>
      <c r="B144" s="37"/>
      <c r="C144" s="195" t="s">
        <v>834</v>
      </c>
      <c r="D144" s="195" t="s">
        <v>269</v>
      </c>
      <c r="E144" s="196" t="s">
        <v>3256</v>
      </c>
      <c r="F144" s="197" t="s">
        <v>3257</v>
      </c>
      <c r="G144" s="198" t="s">
        <v>545</v>
      </c>
      <c r="H144" s="199">
        <v>12</v>
      </c>
      <c r="I144" s="200"/>
      <c r="J144" s="201">
        <f t="shared" si="10"/>
        <v>0</v>
      </c>
      <c r="K144" s="197" t="s">
        <v>21</v>
      </c>
      <c r="L144" s="41"/>
      <c r="M144" s="202" t="s">
        <v>21</v>
      </c>
      <c r="N144" s="203" t="s">
        <v>44</v>
      </c>
      <c r="O144" s="66"/>
      <c r="P144" s="204">
        <f t="shared" si="11"/>
        <v>0</v>
      </c>
      <c r="Q144" s="204">
        <v>0</v>
      </c>
      <c r="R144" s="204">
        <f t="shared" si="12"/>
        <v>0</v>
      </c>
      <c r="S144" s="204">
        <v>0</v>
      </c>
      <c r="T144" s="205">
        <f t="shared" si="13"/>
        <v>0</v>
      </c>
      <c r="U144" s="36"/>
      <c r="V144" s="36"/>
      <c r="W144" s="36"/>
      <c r="X144" s="36"/>
      <c r="Y144" s="36"/>
      <c r="Z144" s="36"/>
      <c r="AA144" s="36"/>
      <c r="AB144" s="36"/>
      <c r="AC144" s="36"/>
      <c r="AD144" s="36"/>
      <c r="AE144" s="36"/>
      <c r="AR144" s="206" t="s">
        <v>274</v>
      </c>
      <c r="AT144" s="206" t="s">
        <v>269</v>
      </c>
      <c r="AU144" s="206" t="s">
        <v>80</v>
      </c>
      <c r="AY144" s="19" t="s">
        <v>267</v>
      </c>
      <c r="BE144" s="207">
        <f t="shared" si="14"/>
        <v>0</v>
      </c>
      <c r="BF144" s="207">
        <f t="shared" si="15"/>
        <v>0</v>
      </c>
      <c r="BG144" s="207">
        <f t="shared" si="16"/>
        <v>0</v>
      </c>
      <c r="BH144" s="207">
        <f t="shared" si="17"/>
        <v>0</v>
      </c>
      <c r="BI144" s="207">
        <f t="shared" si="18"/>
        <v>0</v>
      </c>
      <c r="BJ144" s="19" t="s">
        <v>80</v>
      </c>
      <c r="BK144" s="207">
        <f t="shared" si="19"/>
        <v>0</v>
      </c>
      <c r="BL144" s="19" t="s">
        <v>274</v>
      </c>
      <c r="BM144" s="206" t="s">
        <v>1253</v>
      </c>
    </row>
    <row r="145" spans="1:65" s="2" customFormat="1" ht="16.5" customHeight="1" x14ac:dyDescent="0.2">
      <c r="A145" s="36"/>
      <c r="B145" s="37"/>
      <c r="C145" s="195" t="s">
        <v>839</v>
      </c>
      <c r="D145" s="195" t="s">
        <v>269</v>
      </c>
      <c r="E145" s="196" t="s">
        <v>3258</v>
      </c>
      <c r="F145" s="197" t="s">
        <v>3259</v>
      </c>
      <c r="G145" s="198" t="s">
        <v>304</v>
      </c>
      <c r="H145" s="199">
        <v>40</v>
      </c>
      <c r="I145" s="200"/>
      <c r="J145" s="201">
        <f t="shared" si="10"/>
        <v>0</v>
      </c>
      <c r="K145" s="197" t="s">
        <v>21</v>
      </c>
      <c r="L145" s="41"/>
      <c r="M145" s="202" t="s">
        <v>21</v>
      </c>
      <c r="N145" s="203" t="s">
        <v>44</v>
      </c>
      <c r="O145" s="66"/>
      <c r="P145" s="204">
        <f t="shared" si="11"/>
        <v>0</v>
      </c>
      <c r="Q145" s="204">
        <v>0</v>
      </c>
      <c r="R145" s="204">
        <f t="shared" si="12"/>
        <v>0</v>
      </c>
      <c r="S145" s="204">
        <v>0</v>
      </c>
      <c r="T145" s="205">
        <f t="shared" si="13"/>
        <v>0</v>
      </c>
      <c r="U145" s="36"/>
      <c r="V145" s="36"/>
      <c r="W145" s="36"/>
      <c r="X145" s="36"/>
      <c r="Y145" s="36"/>
      <c r="Z145" s="36"/>
      <c r="AA145" s="36"/>
      <c r="AB145" s="36"/>
      <c r="AC145" s="36"/>
      <c r="AD145" s="36"/>
      <c r="AE145" s="36"/>
      <c r="AR145" s="206" t="s">
        <v>274</v>
      </c>
      <c r="AT145" s="206" t="s">
        <v>269</v>
      </c>
      <c r="AU145" s="206" t="s">
        <v>80</v>
      </c>
      <c r="AY145" s="19" t="s">
        <v>267</v>
      </c>
      <c r="BE145" s="207">
        <f t="shared" si="14"/>
        <v>0</v>
      </c>
      <c r="BF145" s="207">
        <f t="shared" si="15"/>
        <v>0</v>
      </c>
      <c r="BG145" s="207">
        <f t="shared" si="16"/>
        <v>0</v>
      </c>
      <c r="BH145" s="207">
        <f t="shared" si="17"/>
        <v>0</v>
      </c>
      <c r="BI145" s="207">
        <f t="shared" si="18"/>
        <v>0</v>
      </c>
      <c r="BJ145" s="19" t="s">
        <v>80</v>
      </c>
      <c r="BK145" s="207">
        <f t="shared" si="19"/>
        <v>0</v>
      </c>
      <c r="BL145" s="19" t="s">
        <v>274</v>
      </c>
      <c r="BM145" s="206" t="s">
        <v>1265</v>
      </c>
    </row>
    <row r="146" spans="1:65" s="2" customFormat="1" ht="16.5" customHeight="1" x14ac:dyDescent="0.2">
      <c r="A146" s="36"/>
      <c r="B146" s="37"/>
      <c r="C146" s="195" t="s">
        <v>848</v>
      </c>
      <c r="D146" s="195" t="s">
        <v>269</v>
      </c>
      <c r="E146" s="196" t="s">
        <v>3260</v>
      </c>
      <c r="F146" s="197" t="s">
        <v>3261</v>
      </c>
      <c r="G146" s="198" t="s">
        <v>304</v>
      </c>
      <c r="H146" s="199">
        <v>32</v>
      </c>
      <c r="I146" s="200"/>
      <c r="J146" s="201">
        <f t="shared" si="10"/>
        <v>0</v>
      </c>
      <c r="K146" s="197" t="s">
        <v>21</v>
      </c>
      <c r="L146" s="41"/>
      <c r="M146" s="202" t="s">
        <v>21</v>
      </c>
      <c r="N146" s="203" t="s">
        <v>44</v>
      </c>
      <c r="O146" s="66"/>
      <c r="P146" s="204">
        <f t="shared" si="11"/>
        <v>0</v>
      </c>
      <c r="Q146" s="204">
        <v>0</v>
      </c>
      <c r="R146" s="204">
        <f t="shared" si="12"/>
        <v>0</v>
      </c>
      <c r="S146" s="204">
        <v>0</v>
      </c>
      <c r="T146" s="205">
        <f t="shared" si="13"/>
        <v>0</v>
      </c>
      <c r="U146" s="36"/>
      <c r="V146" s="36"/>
      <c r="W146" s="36"/>
      <c r="X146" s="36"/>
      <c r="Y146" s="36"/>
      <c r="Z146" s="36"/>
      <c r="AA146" s="36"/>
      <c r="AB146" s="36"/>
      <c r="AC146" s="36"/>
      <c r="AD146" s="36"/>
      <c r="AE146" s="36"/>
      <c r="AR146" s="206" t="s">
        <v>274</v>
      </c>
      <c r="AT146" s="206" t="s">
        <v>269</v>
      </c>
      <c r="AU146" s="206" t="s">
        <v>80</v>
      </c>
      <c r="AY146" s="19" t="s">
        <v>267</v>
      </c>
      <c r="BE146" s="207">
        <f t="shared" si="14"/>
        <v>0</v>
      </c>
      <c r="BF146" s="207">
        <f t="shared" si="15"/>
        <v>0</v>
      </c>
      <c r="BG146" s="207">
        <f t="shared" si="16"/>
        <v>0</v>
      </c>
      <c r="BH146" s="207">
        <f t="shared" si="17"/>
        <v>0</v>
      </c>
      <c r="BI146" s="207">
        <f t="shared" si="18"/>
        <v>0</v>
      </c>
      <c r="BJ146" s="19" t="s">
        <v>80</v>
      </c>
      <c r="BK146" s="207">
        <f t="shared" si="19"/>
        <v>0</v>
      </c>
      <c r="BL146" s="19" t="s">
        <v>274</v>
      </c>
      <c r="BM146" s="206" t="s">
        <v>1274</v>
      </c>
    </row>
    <row r="147" spans="1:65" s="2" customFormat="1" ht="16.5" customHeight="1" x14ac:dyDescent="0.2">
      <c r="A147" s="36"/>
      <c r="B147" s="37"/>
      <c r="C147" s="195" t="s">
        <v>854</v>
      </c>
      <c r="D147" s="195" t="s">
        <v>269</v>
      </c>
      <c r="E147" s="196" t="s">
        <v>3262</v>
      </c>
      <c r="F147" s="197" t="s">
        <v>3263</v>
      </c>
      <c r="G147" s="198" t="s">
        <v>304</v>
      </c>
      <c r="H147" s="199">
        <v>16</v>
      </c>
      <c r="I147" s="200"/>
      <c r="J147" s="201">
        <f t="shared" si="10"/>
        <v>0</v>
      </c>
      <c r="K147" s="197" t="s">
        <v>21</v>
      </c>
      <c r="L147" s="41"/>
      <c r="M147" s="202" t="s">
        <v>21</v>
      </c>
      <c r="N147" s="203" t="s">
        <v>44</v>
      </c>
      <c r="O147" s="66"/>
      <c r="P147" s="204">
        <f t="shared" si="11"/>
        <v>0</v>
      </c>
      <c r="Q147" s="204">
        <v>0</v>
      </c>
      <c r="R147" s="204">
        <f t="shared" si="12"/>
        <v>0</v>
      </c>
      <c r="S147" s="204">
        <v>0</v>
      </c>
      <c r="T147" s="205">
        <f t="shared" si="13"/>
        <v>0</v>
      </c>
      <c r="U147" s="36"/>
      <c r="V147" s="36"/>
      <c r="W147" s="36"/>
      <c r="X147" s="36"/>
      <c r="Y147" s="36"/>
      <c r="Z147" s="36"/>
      <c r="AA147" s="36"/>
      <c r="AB147" s="36"/>
      <c r="AC147" s="36"/>
      <c r="AD147" s="36"/>
      <c r="AE147" s="36"/>
      <c r="AR147" s="206" t="s">
        <v>274</v>
      </c>
      <c r="AT147" s="206" t="s">
        <v>269</v>
      </c>
      <c r="AU147" s="206" t="s">
        <v>80</v>
      </c>
      <c r="AY147" s="19" t="s">
        <v>267</v>
      </c>
      <c r="BE147" s="207">
        <f t="shared" si="14"/>
        <v>0</v>
      </c>
      <c r="BF147" s="207">
        <f t="shared" si="15"/>
        <v>0</v>
      </c>
      <c r="BG147" s="207">
        <f t="shared" si="16"/>
        <v>0</v>
      </c>
      <c r="BH147" s="207">
        <f t="shared" si="17"/>
        <v>0</v>
      </c>
      <c r="BI147" s="207">
        <f t="shared" si="18"/>
        <v>0</v>
      </c>
      <c r="BJ147" s="19" t="s">
        <v>80</v>
      </c>
      <c r="BK147" s="207">
        <f t="shared" si="19"/>
        <v>0</v>
      </c>
      <c r="BL147" s="19" t="s">
        <v>274</v>
      </c>
      <c r="BM147" s="206" t="s">
        <v>1294</v>
      </c>
    </row>
    <row r="148" spans="1:65" s="2" customFormat="1" ht="16.5" customHeight="1" x14ac:dyDescent="0.2">
      <c r="A148" s="36"/>
      <c r="B148" s="37"/>
      <c r="C148" s="195" t="s">
        <v>885</v>
      </c>
      <c r="D148" s="195" t="s">
        <v>269</v>
      </c>
      <c r="E148" s="196" t="s">
        <v>3264</v>
      </c>
      <c r="F148" s="197" t="s">
        <v>3265</v>
      </c>
      <c r="G148" s="198" t="s">
        <v>304</v>
      </c>
      <c r="H148" s="199">
        <v>15</v>
      </c>
      <c r="I148" s="200"/>
      <c r="J148" s="201">
        <f t="shared" si="10"/>
        <v>0</v>
      </c>
      <c r="K148" s="197" t="s">
        <v>21</v>
      </c>
      <c r="L148" s="41"/>
      <c r="M148" s="202" t="s">
        <v>21</v>
      </c>
      <c r="N148" s="203" t="s">
        <v>44</v>
      </c>
      <c r="O148" s="66"/>
      <c r="P148" s="204">
        <f t="shared" si="11"/>
        <v>0</v>
      </c>
      <c r="Q148" s="204">
        <v>0</v>
      </c>
      <c r="R148" s="204">
        <f t="shared" si="12"/>
        <v>0</v>
      </c>
      <c r="S148" s="204">
        <v>0</v>
      </c>
      <c r="T148" s="205">
        <f t="shared" si="13"/>
        <v>0</v>
      </c>
      <c r="U148" s="36"/>
      <c r="V148" s="36"/>
      <c r="W148" s="36"/>
      <c r="X148" s="36"/>
      <c r="Y148" s="36"/>
      <c r="Z148" s="36"/>
      <c r="AA148" s="36"/>
      <c r="AB148" s="36"/>
      <c r="AC148" s="36"/>
      <c r="AD148" s="36"/>
      <c r="AE148" s="36"/>
      <c r="AR148" s="206" t="s">
        <v>274</v>
      </c>
      <c r="AT148" s="206" t="s">
        <v>269</v>
      </c>
      <c r="AU148" s="206" t="s">
        <v>80</v>
      </c>
      <c r="AY148" s="19" t="s">
        <v>267</v>
      </c>
      <c r="BE148" s="207">
        <f t="shared" si="14"/>
        <v>0</v>
      </c>
      <c r="BF148" s="207">
        <f t="shared" si="15"/>
        <v>0</v>
      </c>
      <c r="BG148" s="207">
        <f t="shared" si="16"/>
        <v>0</v>
      </c>
      <c r="BH148" s="207">
        <f t="shared" si="17"/>
        <v>0</v>
      </c>
      <c r="BI148" s="207">
        <f t="shared" si="18"/>
        <v>0</v>
      </c>
      <c r="BJ148" s="19" t="s">
        <v>80</v>
      </c>
      <c r="BK148" s="207">
        <f t="shared" si="19"/>
        <v>0</v>
      </c>
      <c r="BL148" s="19" t="s">
        <v>274</v>
      </c>
      <c r="BM148" s="206" t="s">
        <v>1305</v>
      </c>
    </row>
    <row r="149" spans="1:65" s="2" customFormat="1" ht="16.5" customHeight="1" x14ac:dyDescent="0.2">
      <c r="A149" s="36"/>
      <c r="B149" s="37"/>
      <c r="C149" s="195" t="s">
        <v>913</v>
      </c>
      <c r="D149" s="195" t="s">
        <v>269</v>
      </c>
      <c r="E149" s="196" t="s">
        <v>3266</v>
      </c>
      <c r="F149" s="197" t="s">
        <v>3267</v>
      </c>
      <c r="G149" s="198" t="s">
        <v>304</v>
      </c>
      <c r="H149" s="199">
        <v>16</v>
      </c>
      <c r="I149" s="200"/>
      <c r="J149" s="201">
        <f t="shared" si="10"/>
        <v>0</v>
      </c>
      <c r="K149" s="197" t="s">
        <v>21</v>
      </c>
      <c r="L149" s="41"/>
      <c r="M149" s="202" t="s">
        <v>21</v>
      </c>
      <c r="N149" s="203" t="s">
        <v>44</v>
      </c>
      <c r="O149" s="66"/>
      <c r="P149" s="204">
        <f t="shared" si="11"/>
        <v>0</v>
      </c>
      <c r="Q149" s="204">
        <v>0</v>
      </c>
      <c r="R149" s="204">
        <f t="shared" si="12"/>
        <v>0</v>
      </c>
      <c r="S149" s="204">
        <v>0</v>
      </c>
      <c r="T149" s="205">
        <f t="shared" si="13"/>
        <v>0</v>
      </c>
      <c r="U149" s="36"/>
      <c r="V149" s="36"/>
      <c r="W149" s="36"/>
      <c r="X149" s="36"/>
      <c r="Y149" s="36"/>
      <c r="Z149" s="36"/>
      <c r="AA149" s="36"/>
      <c r="AB149" s="36"/>
      <c r="AC149" s="36"/>
      <c r="AD149" s="36"/>
      <c r="AE149" s="36"/>
      <c r="AR149" s="206" t="s">
        <v>274</v>
      </c>
      <c r="AT149" s="206" t="s">
        <v>269</v>
      </c>
      <c r="AU149" s="206" t="s">
        <v>80</v>
      </c>
      <c r="AY149" s="19" t="s">
        <v>267</v>
      </c>
      <c r="BE149" s="207">
        <f t="shared" si="14"/>
        <v>0</v>
      </c>
      <c r="BF149" s="207">
        <f t="shared" si="15"/>
        <v>0</v>
      </c>
      <c r="BG149" s="207">
        <f t="shared" si="16"/>
        <v>0</v>
      </c>
      <c r="BH149" s="207">
        <f t="shared" si="17"/>
        <v>0</v>
      </c>
      <c r="BI149" s="207">
        <f t="shared" si="18"/>
        <v>0</v>
      </c>
      <c r="BJ149" s="19" t="s">
        <v>80</v>
      </c>
      <c r="BK149" s="207">
        <f t="shared" si="19"/>
        <v>0</v>
      </c>
      <c r="BL149" s="19" t="s">
        <v>274</v>
      </c>
      <c r="BM149" s="206" t="s">
        <v>1316</v>
      </c>
    </row>
    <row r="150" spans="1:65" s="12" customFormat="1" ht="25.9" customHeight="1" x14ac:dyDescent="0.2">
      <c r="B150" s="179"/>
      <c r="C150" s="180"/>
      <c r="D150" s="181" t="s">
        <v>72</v>
      </c>
      <c r="E150" s="182" t="s">
        <v>2852</v>
      </c>
      <c r="F150" s="182" t="s">
        <v>3268</v>
      </c>
      <c r="G150" s="180"/>
      <c r="H150" s="180"/>
      <c r="I150" s="183"/>
      <c r="J150" s="184">
        <f>BK150</f>
        <v>0</v>
      </c>
      <c r="K150" s="180"/>
      <c r="L150" s="185"/>
      <c r="M150" s="186"/>
      <c r="N150" s="187"/>
      <c r="O150" s="187"/>
      <c r="P150" s="188">
        <f>SUM(P151:P220)</f>
        <v>0</v>
      </c>
      <c r="Q150" s="187"/>
      <c r="R150" s="188">
        <f>SUM(R151:R220)</f>
        <v>0</v>
      </c>
      <c r="S150" s="187"/>
      <c r="T150" s="189">
        <f>SUM(T151:T220)</f>
        <v>0</v>
      </c>
      <c r="AR150" s="190" t="s">
        <v>80</v>
      </c>
      <c r="AT150" s="191" t="s">
        <v>72</v>
      </c>
      <c r="AU150" s="191" t="s">
        <v>73</v>
      </c>
      <c r="AY150" s="190" t="s">
        <v>267</v>
      </c>
      <c r="BK150" s="192">
        <f>SUM(BK151:BK220)</f>
        <v>0</v>
      </c>
    </row>
    <row r="151" spans="1:65" s="2" customFormat="1" ht="16.5" customHeight="1" x14ac:dyDescent="0.2">
      <c r="A151" s="36"/>
      <c r="B151" s="37"/>
      <c r="C151" s="195" t="s">
        <v>917</v>
      </c>
      <c r="D151" s="195" t="s">
        <v>269</v>
      </c>
      <c r="E151" s="196" t="s">
        <v>3269</v>
      </c>
      <c r="F151" s="197" t="s">
        <v>3270</v>
      </c>
      <c r="G151" s="198" t="s">
        <v>296</v>
      </c>
      <c r="H151" s="199">
        <v>320</v>
      </c>
      <c r="I151" s="200"/>
      <c r="J151" s="201">
        <f t="shared" ref="J151:J182" si="20">ROUND(I151*H151,2)</f>
        <v>0</v>
      </c>
      <c r="K151" s="197" t="s">
        <v>21</v>
      </c>
      <c r="L151" s="41"/>
      <c r="M151" s="202" t="s">
        <v>21</v>
      </c>
      <c r="N151" s="203" t="s">
        <v>44</v>
      </c>
      <c r="O151" s="66"/>
      <c r="P151" s="204">
        <f t="shared" ref="P151:P182" si="21">O151*H151</f>
        <v>0</v>
      </c>
      <c r="Q151" s="204">
        <v>0</v>
      </c>
      <c r="R151" s="204">
        <f t="shared" ref="R151:R182" si="22">Q151*H151</f>
        <v>0</v>
      </c>
      <c r="S151" s="204">
        <v>0</v>
      </c>
      <c r="T151" s="205">
        <f t="shared" ref="T151:T182" si="23">S151*H151</f>
        <v>0</v>
      </c>
      <c r="U151" s="36"/>
      <c r="V151" s="36"/>
      <c r="W151" s="36"/>
      <c r="X151" s="36"/>
      <c r="Y151" s="36"/>
      <c r="Z151" s="36"/>
      <c r="AA151" s="36"/>
      <c r="AB151" s="36"/>
      <c r="AC151" s="36"/>
      <c r="AD151" s="36"/>
      <c r="AE151" s="36"/>
      <c r="AR151" s="206" t="s">
        <v>274</v>
      </c>
      <c r="AT151" s="206" t="s">
        <v>269</v>
      </c>
      <c r="AU151" s="206" t="s">
        <v>80</v>
      </c>
      <c r="AY151" s="19" t="s">
        <v>267</v>
      </c>
      <c r="BE151" s="207">
        <f t="shared" ref="BE151:BE182" si="24">IF(N151="základní",J151,0)</f>
        <v>0</v>
      </c>
      <c r="BF151" s="207">
        <f t="shared" ref="BF151:BF182" si="25">IF(N151="snížená",J151,0)</f>
        <v>0</v>
      </c>
      <c r="BG151" s="207">
        <f t="shared" ref="BG151:BG182" si="26">IF(N151="zákl. přenesená",J151,0)</f>
        <v>0</v>
      </c>
      <c r="BH151" s="207">
        <f t="shared" ref="BH151:BH182" si="27">IF(N151="sníž. přenesená",J151,0)</f>
        <v>0</v>
      </c>
      <c r="BI151" s="207">
        <f t="shared" ref="BI151:BI182" si="28">IF(N151="nulová",J151,0)</f>
        <v>0</v>
      </c>
      <c r="BJ151" s="19" t="s">
        <v>80</v>
      </c>
      <c r="BK151" s="207">
        <f t="shared" ref="BK151:BK182" si="29">ROUND(I151*H151,2)</f>
        <v>0</v>
      </c>
      <c r="BL151" s="19" t="s">
        <v>274</v>
      </c>
      <c r="BM151" s="206" t="s">
        <v>1329</v>
      </c>
    </row>
    <row r="152" spans="1:65" s="2" customFormat="1" ht="16.5" customHeight="1" x14ac:dyDescent="0.2">
      <c r="A152" s="36"/>
      <c r="B152" s="37"/>
      <c r="C152" s="195" t="s">
        <v>316</v>
      </c>
      <c r="D152" s="195" t="s">
        <v>269</v>
      </c>
      <c r="E152" s="196" t="s">
        <v>3271</v>
      </c>
      <c r="F152" s="197" t="s">
        <v>3272</v>
      </c>
      <c r="G152" s="198" t="s">
        <v>545</v>
      </c>
      <c r="H152" s="199">
        <v>32</v>
      </c>
      <c r="I152" s="200"/>
      <c r="J152" s="201">
        <f t="shared" si="20"/>
        <v>0</v>
      </c>
      <c r="K152" s="197" t="s">
        <v>21</v>
      </c>
      <c r="L152" s="41"/>
      <c r="M152" s="202" t="s">
        <v>21</v>
      </c>
      <c r="N152" s="203" t="s">
        <v>44</v>
      </c>
      <c r="O152" s="66"/>
      <c r="P152" s="204">
        <f t="shared" si="21"/>
        <v>0</v>
      </c>
      <c r="Q152" s="204">
        <v>0</v>
      </c>
      <c r="R152" s="204">
        <f t="shared" si="22"/>
        <v>0</v>
      </c>
      <c r="S152" s="204">
        <v>0</v>
      </c>
      <c r="T152" s="205">
        <f t="shared" si="23"/>
        <v>0</v>
      </c>
      <c r="U152" s="36"/>
      <c r="V152" s="36"/>
      <c r="W152" s="36"/>
      <c r="X152" s="36"/>
      <c r="Y152" s="36"/>
      <c r="Z152" s="36"/>
      <c r="AA152" s="36"/>
      <c r="AB152" s="36"/>
      <c r="AC152" s="36"/>
      <c r="AD152" s="36"/>
      <c r="AE152" s="36"/>
      <c r="AR152" s="206" t="s">
        <v>274</v>
      </c>
      <c r="AT152" s="206" t="s">
        <v>269</v>
      </c>
      <c r="AU152" s="206" t="s">
        <v>80</v>
      </c>
      <c r="AY152" s="19" t="s">
        <v>267</v>
      </c>
      <c r="BE152" s="207">
        <f t="shared" si="24"/>
        <v>0</v>
      </c>
      <c r="BF152" s="207">
        <f t="shared" si="25"/>
        <v>0</v>
      </c>
      <c r="BG152" s="207">
        <f t="shared" si="26"/>
        <v>0</v>
      </c>
      <c r="BH152" s="207">
        <f t="shared" si="27"/>
        <v>0</v>
      </c>
      <c r="BI152" s="207">
        <f t="shared" si="28"/>
        <v>0</v>
      </c>
      <c r="BJ152" s="19" t="s">
        <v>80</v>
      </c>
      <c r="BK152" s="207">
        <f t="shared" si="29"/>
        <v>0</v>
      </c>
      <c r="BL152" s="19" t="s">
        <v>274</v>
      </c>
      <c r="BM152" s="206" t="s">
        <v>1339</v>
      </c>
    </row>
    <row r="153" spans="1:65" s="2" customFormat="1" ht="16.5" customHeight="1" x14ac:dyDescent="0.2">
      <c r="A153" s="36"/>
      <c r="B153" s="37"/>
      <c r="C153" s="195" t="s">
        <v>934</v>
      </c>
      <c r="D153" s="195" t="s">
        <v>269</v>
      </c>
      <c r="E153" s="196" t="s">
        <v>3273</v>
      </c>
      <c r="F153" s="197" t="s">
        <v>3274</v>
      </c>
      <c r="G153" s="198" t="s">
        <v>545</v>
      </c>
      <c r="H153" s="199">
        <v>43</v>
      </c>
      <c r="I153" s="200"/>
      <c r="J153" s="201">
        <f t="shared" si="20"/>
        <v>0</v>
      </c>
      <c r="K153" s="197" t="s">
        <v>21</v>
      </c>
      <c r="L153" s="41"/>
      <c r="M153" s="202" t="s">
        <v>21</v>
      </c>
      <c r="N153" s="203" t="s">
        <v>44</v>
      </c>
      <c r="O153" s="66"/>
      <c r="P153" s="204">
        <f t="shared" si="21"/>
        <v>0</v>
      </c>
      <c r="Q153" s="204">
        <v>0</v>
      </c>
      <c r="R153" s="204">
        <f t="shared" si="22"/>
        <v>0</v>
      </c>
      <c r="S153" s="204">
        <v>0</v>
      </c>
      <c r="T153" s="205">
        <f t="shared" si="23"/>
        <v>0</v>
      </c>
      <c r="U153" s="36"/>
      <c r="V153" s="36"/>
      <c r="W153" s="36"/>
      <c r="X153" s="36"/>
      <c r="Y153" s="36"/>
      <c r="Z153" s="36"/>
      <c r="AA153" s="36"/>
      <c r="AB153" s="36"/>
      <c r="AC153" s="36"/>
      <c r="AD153" s="36"/>
      <c r="AE153" s="36"/>
      <c r="AR153" s="206" t="s">
        <v>274</v>
      </c>
      <c r="AT153" s="206" t="s">
        <v>269</v>
      </c>
      <c r="AU153" s="206" t="s">
        <v>80</v>
      </c>
      <c r="AY153" s="19" t="s">
        <v>267</v>
      </c>
      <c r="BE153" s="207">
        <f t="shared" si="24"/>
        <v>0</v>
      </c>
      <c r="BF153" s="207">
        <f t="shared" si="25"/>
        <v>0</v>
      </c>
      <c r="BG153" s="207">
        <f t="shared" si="26"/>
        <v>0</v>
      </c>
      <c r="BH153" s="207">
        <f t="shared" si="27"/>
        <v>0</v>
      </c>
      <c r="BI153" s="207">
        <f t="shared" si="28"/>
        <v>0</v>
      </c>
      <c r="BJ153" s="19" t="s">
        <v>80</v>
      </c>
      <c r="BK153" s="207">
        <f t="shared" si="29"/>
        <v>0</v>
      </c>
      <c r="BL153" s="19" t="s">
        <v>274</v>
      </c>
      <c r="BM153" s="206" t="s">
        <v>1354</v>
      </c>
    </row>
    <row r="154" spans="1:65" s="2" customFormat="1" ht="16.5" customHeight="1" x14ac:dyDescent="0.2">
      <c r="A154" s="36"/>
      <c r="B154" s="37"/>
      <c r="C154" s="195" t="s">
        <v>946</v>
      </c>
      <c r="D154" s="195" t="s">
        <v>269</v>
      </c>
      <c r="E154" s="196" t="s">
        <v>3275</v>
      </c>
      <c r="F154" s="197" t="s">
        <v>3276</v>
      </c>
      <c r="G154" s="198" t="s">
        <v>545</v>
      </c>
      <c r="H154" s="199">
        <v>5</v>
      </c>
      <c r="I154" s="200"/>
      <c r="J154" s="201">
        <f t="shared" si="20"/>
        <v>0</v>
      </c>
      <c r="K154" s="197" t="s">
        <v>21</v>
      </c>
      <c r="L154" s="41"/>
      <c r="M154" s="202" t="s">
        <v>21</v>
      </c>
      <c r="N154" s="203" t="s">
        <v>44</v>
      </c>
      <c r="O154" s="66"/>
      <c r="P154" s="204">
        <f t="shared" si="21"/>
        <v>0</v>
      </c>
      <c r="Q154" s="204">
        <v>0</v>
      </c>
      <c r="R154" s="204">
        <f t="shared" si="22"/>
        <v>0</v>
      </c>
      <c r="S154" s="204">
        <v>0</v>
      </c>
      <c r="T154" s="205">
        <f t="shared" si="23"/>
        <v>0</v>
      </c>
      <c r="U154" s="36"/>
      <c r="V154" s="36"/>
      <c r="W154" s="36"/>
      <c r="X154" s="36"/>
      <c r="Y154" s="36"/>
      <c r="Z154" s="36"/>
      <c r="AA154" s="36"/>
      <c r="AB154" s="36"/>
      <c r="AC154" s="36"/>
      <c r="AD154" s="36"/>
      <c r="AE154" s="36"/>
      <c r="AR154" s="206" t="s">
        <v>274</v>
      </c>
      <c r="AT154" s="206" t="s">
        <v>269</v>
      </c>
      <c r="AU154" s="206" t="s">
        <v>80</v>
      </c>
      <c r="AY154" s="19" t="s">
        <v>267</v>
      </c>
      <c r="BE154" s="207">
        <f t="shared" si="24"/>
        <v>0</v>
      </c>
      <c r="BF154" s="207">
        <f t="shared" si="25"/>
        <v>0</v>
      </c>
      <c r="BG154" s="207">
        <f t="shared" si="26"/>
        <v>0</v>
      </c>
      <c r="BH154" s="207">
        <f t="shared" si="27"/>
        <v>0</v>
      </c>
      <c r="BI154" s="207">
        <f t="shared" si="28"/>
        <v>0</v>
      </c>
      <c r="BJ154" s="19" t="s">
        <v>80</v>
      </c>
      <c r="BK154" s="207">
        <f t="shared" si="29"/>
        <v>0</v>
      </c>
      <c r="BL154" s="19" t="s">
        <v>274</v>
      </c>
      <c r="BM154" s="206" t="s">
        <v>1371</v>
      </c>
    </row>
    <row r="155" spans="1:65" s="2" customFormat="1" ht="16.5" customHeight="1" x14ac:dyDescent="0.2">
      <c r="A155" s="36"/>
      <c r="B155" s="37"/>
      <c r="C155" s="195" t="s">
        <v>957</v>
      </c>
      <c r="D155" s="195" t="s">
        <v>269</v>
      </c>
      <c r="E155" s="196" t="s">
        <v>3277</v>
      </c>
      <c r="F155" s="197" t="s">
        <v>3278</v>
      </c>
      <c r="G155" s="198" t="s">
        <v>296</v>
      </c>
      <c r="H155" s="199">
        <v>80</v>
      </c>
      <c r="I155" s="200"/>
      <c r="J155" s="201">
        <f t="shared" si="20"/>
        <v>0</v>
      </c>
      <c r="K155" s="197" t="s">
        <v>21</v>
      </c>
      <c r="L155" s="41"/>
      <c r="M155" s="202" t="s">
        <v>21</v>
      </c>
      <c r="N155" s="203" t="s">
        <v>44</v>
      </c>
      <c r="O155" s="66"/>
      <c r="P155" s="204">
        <f t="shared" si="21"/>
        <v>0</v>
      </c>
      <c r="Q155" s="204">
        <v>0</v>
      </c>
      <c r="R155" s="204">
        <f t="shared" si="22"/>
        <v>0</v>
      </c>
      <c r="S155" s="204">
        <v>0</v>
      </c>
      <c r="T155" s="205">
        <f t="shared" si="23"/>
        <v>0</v>
      </c>
      <c r="U155" s="36"/>
      <c r="V155" s="36"/>
      <c r="W155" s="36"/>
      <c r="X155" s="36"/>
      <c r="Y155" s="36"/>
      <c r="Z155" s="36"/>
      <c r="AA155" s="36"/>
      <c r="AB155" s="36"/>
      <c r="AC155" s="36"/>
      <c r="AD155" s="36"/>
      <c r="AE155" s="36"/>
      <c r="AR155" s="206" t="s">
        <v>274</v>
      </c>
      <c r="AT155" s="206" t="s">
        <v>269</v>
      </c>
      <c r="AU155" s="206" t="s">
        <v>80</v>
      </c>
      <c r="AY155" s="19" t="s">
        <v>267</v>
      </c>
      <c r="BE155" s="207">
        <f t="shared" si="24"/>
        <v>0</v>
      </c>
      <c r="BF155" s="207">
        <f t="shared" si="25"/>
        <v>0</v>
      </c>
      <c r="BG155" s="207">
        <f t="shared" si="26"/>
        <v>0</v>
      </c>
      <c r="BH155" s="207">
        <f t="shared" si="27"/>
        <v>0</v>
      </c>
      <c r="BI155" s="207">
        <f t="shared" si="28"/>
        <v>0</v>
      </c>
      <c r="BJ155" s="19" t="s">
        <v>80</v>
      </c>
      <c r="BK155" s="207">
        <f t="shared" si="29"/>
        <v>0</v>
      </c>
      <c r="BL155" s="19" t="s">
        <v>274</v>
      </c>
      <c r="BM155" s="206" t="s">
        <v>1385</v>
      </c>
    </row>
    <row r="156" spans="1:65" s="2" customFormat="1" ht="16.5" customHeight="1" x14ac:dyDescent="0.2">
      <c r="A156" s="36"/>
      <c r="B156" s="37"/>
      <c r="C156" s="195" t="s">
        <v>966</v>
      </c>
      <c r="D156" s="195" t="s">
        <v>269</v>
      </c>
      <c r="E156" s="196" t="s">
        <v>3279</v>
      </c>
      <c r="F156" s="197" t="s">
        <v>3280</v>
      </c>
      <c r="G156" s="198" t="s">
        <v>545</v>
      </c>
      <c r="H156" s="199">
        <v>80</v>
      </c>
      <c r="I156" s="200"/>
      <c r="J156" s="201">
        <f t="shared" si="20"/>
        <v>0</v>
      </c>
      <c r="K156" s="197" t="s">
        <v>21</v>
      </c>
      <c r="L156" s="41"/>
      <c r="M156" s="202" t="s">
        <v>21</v>
      </c>
      <c r="N156" s="203" t="s">
        <v>44</v>
      </c>
      <c r="O156" s="66"/>
      <c r="P156" s="204">
        <f t="shared" si="21"/>
        <v>0</v>
      </c>
      <c r="Q156" s="204">
        <v>0</v>
      </c>
      <c r="R156" s="204">
        <f t="shared" si="22"/>
        <v>0</v>
      </c>
      <c r="S156" s="204">
        <v>0</v>
      </c>
      <c r="T156" s="205">
        <f t="shared" si="23"/>
        <v>0</v>
      </c>
      <c r="U156" s="36"/>
      <c r="V156" s="36"/>
      <c r="W156" s="36"/>
      <c r="X156" s="36"/>
      <c r="Y156" s="36"/>
      <c r="Z156" s="36"/>
      <c r="AA156" s="36"/>
      <c r="AB156" s="36"/>
      <c r="AC156" s="36"/>
      <c r="AD156" s="36"/>
      <c r="AE156" s="36"/>
      <c r="AR156" s="206" t="s">
        <v>274</v>
      </c>
      <c r="AT156" s="206" t="s">
        <v>269</v>
      </c>
      <c r="AU156" s="206" t="s">
        <v>80</v>
      </c>
      <c r="AY156" s="19" t="s">
        <v>267</v>
      </c>
      <c r="BE156" s="207">
        <f t="shared" si="24"/>
        <v>0</v>
      </c>
      <c r="BF156" s="207">
        <f t="shared" si="25"/>
        <v>0</v>
      </c>
      <c r="BG156" s="207">
        <f t="shared" si="26"/>
        <v>0</v>
      </c>
      <c r="BH156" s="207">
        <f t="shared" si="27"/>
        <v>0</v>
      </c>
      <c r="BI156" s="207">
        <f t="shared" si="28"/>
        <v>0</v>
      </c>
      <c r="BJ156" s="19" t="s">
        <v>80</v>
      </c>
      <c r="BK156" s="207">
        <f t="shared" si="29"/>
        <v>0</v>
      </c>
      <c r="BL156" s="19" t="s">
        <v>274</v>
      </c>
      <c r="BM156" s="206" t="s">
        <v>1394</v>
      </c>
    </row>
    <row r="157" spans="1:65" s="2" customFormat="1" ht="16.5" customHeight="1" x14ac:dyDescent="0.2">
      <c r="A157" s="36"/>
      <c r="B157" s="37"/>
      <c r="C157" s="195" t="s">
        <v>970</v>
      </c>
      <c r="D157" s="195" t="s">
        <v>269</v>
      </c>
      <c r="E157" s="196" t="s">
        <v>3281</v>
      </c>
      <c r="F157" s="197" t="s">
        <v>3282</v>
      </c>
      <c r="G157" s="198" t="s">
        <v>545</v>
      </c>
      <c r="H157" s="199">
        <v>20</v>
      </c>
      <c r="I157" s="200"/>
      <c r="J157" s="201">
        <f t="shared" si="20"/>
        <v>0</v>
      </c>
      <c r="K157" s="197" t="s">
        <v>21</v>
      </c>
      <c r="L157" s="41"/>
      <c r="M157" s="202" t="s">
        <v>21</v>
      </c>
      <c r="N157" s="203" t="s">
        <v>44</v>
      </c>
      <c r="O157" s="66"/>
      <c r="P157" s="204">
        <f t="shared" si="21"/>
        <v>0</v>
      </c>
      <c r="Q157" s="204">
        <v>0</v>
      </c>
      <c r="R157" s="204">
        <f t="shared" si="22"/>
        <v>0</v>
      </c>
      <c r="S157" s="204">
        <v>0</v>
      </c>
      <c r="T157" s="205">
        <f t="shared" si="23"/>
        <v>0</v>
      </c>
      <c r="U157" s="36"/>
      <c r="V157" s="36"/>
      <c r="W157" s="36"/>
      <c r="X157" s="36"/>
      <c r="Y157" s="36"/>
      <c r="Z157" s="36"/>
      <c r="AA157" s="36"/>
      <c r="AB157" s="36"/>
      <c r="AC157" s="36"/>
      <c r="AD157" s="36"/>
      <c r="AE157" s="36"/>
      <c r="AR157" s="206" t="s">
        <v>274</v>
      </c>
      <c r="AT157" s="206" t="s">
        <v>269</v>
      </c>
      <c r="AU157" s="206" t="s">
        <v>80</v>
      </c>
      <c r="AY157" s="19" t="s">
        <v>267</v>
      </c>
      <c r="BE157" s="207">
        <f t="shared" si="24"/>
        <v>0</v>
      </c>
      <c r="BF157" s="207">
        <f t="shared" si="25"/>
        <v>0</v>
      </c>
      <c r="BG157" s="207">
        <f t="shared" si="26"/>
        <v>0</v>
      </c>
      <c r="BH157" s="207">
        <f t="shared" si="27"/>
        <v>0</v>
      </c>
      <c r="BI157" s="207">
        <f t="shared" si="28"/>
        <v>0</v>
      </c>
      <c r="BJ157" s="19" t="s">
        <v>80</v>
      </c>
      <c r="BK157" s="207">
        <f t="shared" si="29"/>
        <v>0</v>
      </c>
      <c r="BL157" s="19" t="s">
        <v>274</v>
      </c>
      <c r="BM157" s="206" t="s">
        <v>1404</v>
      </c>
    </row>
    <row r="158" spans="1:65" s="2" customFormat="1" ht="16.5" customHeight="1" x14ac:dyDescent="0.2">
      <c r="A158" s="36"/>
      <c r="B158" s="37"/>
      <c r="C158" s="195" t="s">
        <v>977</v>
      </c>
      <c r="D158" s="195" t="s">
        <v>269</v>
      </c>
      <c r="E158" s="196" t="s">
        <v>3283</v>
      </c>
      <c r="F158" s="197" t="s">
        <v>3284</v>
      </c>
      <c r="G158" s="198" t="s">
        <v>545</v>
      </c>
      <c r="H158" s="199">
        <v>45</v>
      </c>
      <c r="I158" s="200"/>
      <c r="J158" s="201">
        <f t="shared" si="20"/>
        <v>0</v>
      </c>
      <c r="K158" s="197" t="s">
        <v>21</v>
      </c>
      <c r="L158" s="41"/>
      <c r="M158" s="202" t="s">
        <v>21</v>
      </c>
      <c r="N158" s="203" t="s">
        <v>44</v>
      </c>
      <c r="O158" s="66"/>
      <c r="P158" s="204">
        <f t="shared" si="21"/>
        <v>0</v>
      </c>
      <c r="Q158" s="204">
        <v>0</v>
      </c>
      <c r="R158" s="204">
        <f t="shared" si="22"/>
        <v>0</v>
      </c>
      <c r="S158" s="204">
        <v>0</v>
      </c>
      <c r="T158" s="205">
        <f t="shared" si="23"/>
        <v>0</v>
      </c>
      <c r="U158" s="36"/>
      <c r="V158" s="36"/>
      <c r="W158" s="36"/>
      <c r="X158" s="36"/>
      <c r="Y158" s="36"/>
      <c r="Z158" s="36"/>
      <c r="AA158" s="36"/>
      <c r="AB158" s="36"/>
      <c r="AC158" s="36"/>
      <c r="AD158" s="36"/>
      <c r="AE158" s="36"/>
      <c r="AR158" s="206" t="s">
        <v>274</v>
      </c>
      <c r="AT158" s="206" t="s">
        <v>269</v>
      </c>
      <c r="AU158" s="206" t="s">
        <v>80</v>
      </c>
      <c r="AY158" s="19" t="s">
        <v>267</v>
      </c>
      <c r="BE158" s="207">
        <f t="shared" si="24"/>
        <v>0</v>
      </c>
      <c r="BF158" s="207">
        <f t="shared" si="25"/>
        <v>0</v>
      </c>
      <c r="BG158" s="207">
        <f t="shared" si="26"/>
        <v>0</v>
      </c>
      <c r="BH158" s="207">
        <f t="shared" si="27"/>
        <v>0</v>
      </c>
      <c r="BI158" s="207">
        <f t="shared" si="28"/>
        <v>0</v>
      </c>
      <c r="BJ158" s="19" t="s">
        <v>80</v>
      </c>
      <c r="BK158" s="207">
        <f t="shared" si="29"/>
        <v>0</v>
      </c>
      <c r="BL158" s="19" t="s">
        <v>274</v>
      </c>
      <c r="BM158" s="206" t="s">
        <v>1416</v>
      </c>
    </row>
    <row r="159" spans="1:65" s="2" customFormat="1" ht="16.5" customHeight="1" x14ac:dyDescent="0.2">
      <c r="A159" s="36"/>
      <c r="B159" s="37"/>
      <c r="C159" s="195" t="s">
        <v>981</v>
      </c>
      <c r="D159" s="195" t="s">
        <v>269</v>
      </c>
      <c r="E159" s="196" t="s">
        <v>3285</v>
      </c>
      <c r="F159" s="197" t="s">
        <v>3286</v>
      </c>
      <c r="G159" s="198" t="s">
        <v>545</v>
      </c>
      <c r="H159" s="199">
        <v>20</v>
      </c>
      <c r="I159" s="200"/>
      <c r="J159" s="201">
        <f t="shared" si="20"/>
        <v>0</v>
      </c>
      <c r="K159" s="197" t="s">
        <v>21</v>
      </c>
      <c r="L159" s="41"/>
      <c r="M159" s="202" t="s">
        <v>21</v>
      </c>
      <c r="N159" s="203" t="s">
        <v>44</v>
      </c>
      <c r="O159" s="66"/>
      <c r="P159" s="204">
        <f t="shared" si="21"/>
        <v>0</v>
      </c>
      <c r="Q159" s="204">
        <v>0</v>
      </c>
      <c r="R159" s="204">
        <f t="shared" si="22"/>
        <v>0</v>
      </c>
      <c r="S159" s="204">
        <v>0</v>
      </c>
      <c r="T159" s="205">
        <f t="shared" si="23"/>
        <v>0</v>
      </c>
      <c r="U159" s="36"/>
      <c r="V159" s="36"/>
      <c r="W159" s="36"/>
      <c r="X159" s="36"/>
      <c r="Y159" s="36"/>
      <c r="Z159" s="36"/>
      <c r="AA159" s="36"/>
      <c r="AB159" s="36"/>
      <c r="AC159" s="36"/>
      <c r="AD159" s="36"/>
      <c r="AE159" s="36"/>
      <c r="AR159" s="206" t="s">
        <v>274</v>
      </c>
      <c r="AT159" s="206" t="s">
        <v>269</v>
      </c>
      <c r="AU159" s="206" t="s">
        <v>80</v>
      </c>
      <c r="AY159" s="19" t="s">
        <v>267</v>
      </c>
      <c r="BE159" s="207">
        <f t="shared" si="24"/>
        <v>0</v>
      </c>
      <c r="BF159" s="207">
        <f t="shared" si="25"/>
        <v>0</v>
      </c>
      <c r="BG159" s="207">
        <f t="shared" si="26"/>
        <v>0</v>
      </c>
      <c r="BH159" s="207">
        <f t="shared" si="27"/>
        <v>0</v>
      </c>
      <c r="BI159" s="207">
        <f t="shared" si="28"/>
        <v>0</v>
      </c>
      <c r="BJ159" s="19" t="s">
        <v>80</v>
      </c>
      <c r="BK159" s="207">
        <f t="shared" si="29"/>
        <v>0</v>
      </c>
      <c r="BL159" s="19" t="s">
        <v>274</v>
      </c>
      <c r="BM159" s="206" t="s">
        <v>1428</v>
      </c>
    </row>
    <row r="160" spans="1:65" s="2" customFormat="1" ht="16.5" customHeight="1" x14ac:dyDescent="0.2">
      <c r="A160" s="36"/>
      <c r="B160" s="37"/>
      <c r="C160" s="195" t="s">
        <v>988</v>
      </c>
      <c r="D160" s="195" t="s">
        <v>269</v>
      </c>
      <c r="E160" s="196" t="s">
        <v>3287</v>
      </c>
      <c r="F160" s="197" t="s">
        <v>3288</v>
      </c>
      <c r="G160" s="198" t="s">
        <v>545</v>
      </c>
      <c r="H160" s="199">
        <v>5</v>
      </c>
      <c r="I160" s="200"/>
      <c r="J160" s="201">
        <f t="shared" si="20"/>
        <v>0</v>
      </c>
      <c r="K160" s="197" t="s">
        <v>21</v>
      </c>
      <c r="L160" s="41"/>
      <c r="M160" s="202" t="s">
        <v>21</v>
      </c>
      <c r="N160" s="203" t="s">
        <v>44</v>
      </c>
      <c r="O160" s="66"/>
      <c r="P160" s="204">
        <f t="shared" si="21"/>
        <v>0</v>
      </c>
      <c r="Q160" s="204">
        <v>0</v>
      </c>
      <c r="R160" s="204">
        <f t="shared" si="22"/>
        <v>0</v>
      </c>
      <c r="S160" s="204">
        <v>0</v>
      </c>
      <c r="T160" s="205">
        <f t="shared" si="23"/>
        <v>0</v>
      </c>
      <c r="U160" s="36"/>
      <c r="V160" s="36"/>
      <c r="W160" s="36"/>
      <c r="X160" s="36"/>
      <c r="Y160" s="36"/>
      <c r="Z160" s="36"/>
      <c r="AA160" s="36"/>
      <c r="AB160" s="36"/>
      <c r="AC160" s="36"/>
      <c r="AD160" s="36"/>
      <c r="AE160" s="36"/>
      <c r="AR160" s="206" t="s">
        <v>274</v>
      </c>
      <c r="AT160" s="206" t="s">
        <v>269</v>
      </c>
      <c r="AU160" s="206" t="s">
        <v>80</v>
      </c>
      <c r="AY160" s="19" t="s">
        <v>267</v>
      </c>
      <c r="BE160" s="207">
        <f t="shared" si="24"/>
        <v>0</v>
      </c>
      <c r="BF160" s="207">
        <f t="shared" si="25"/>
        <v>0</v>
      </c>
      <c r="BG160" s="207">
        <f t="shared" si="26"/>
        <v>0</v>
      </c>
      <c r="BH160" s="207">
        <f t="shared" si="27"/>
        <v>0</v>
      </c>
      <c r="BI160" s="207">
        <f t="shared" si="28"/>
        <v>0</v>
      </c>
      <c r="BJ160" s="19" t="s">
        <v>80</v>
      </c>
      <c r="BK160" s="207">
        <f t="shared" si="29"/>
        <v>0</v>
      </c>
      <c r="BL160" s="19" t="s">
        <v>274</v>
      </c>
      <c r="BM160" s="206" t="s">
        <v>1438</v>
      </c>
    </row>
    <row r="161" spans="1:65" s="2" customFormat="1" ht="16.5" customHeight="1" x14ac:dyDescent="0.2">
      <c r="A161" s="36"/>
      <c r="B161" s="37"/>
      <c r="C161" s="195" t="s">
        <v>995</v>
      </c>
      <c r="D161" s="195" t="s">
        <v>269</v>
      </c>
      <c r="E161" s="196" t="s">
        <v>3289</v>
      </c>
      <c r="F161" s="197" t="s">
        <v>3290</v>
      </c>
      <c r="G161" s="198" t="s">
        <v>545</v>
      </c>
      <c r="H161" s="199">
        <v>11</v>
      </c>
      <c r="I161" s="200"/>
      <c r="J161" s="201">
        <f t="shared" si="20"/>
        <v>0</v>
      </c>
      <c r="K161" s="197" t="s">
        <v>21</v>
      </c>
      <c r="L161" s="41"/>
      <c r="M161" s="202" t="s">
        <v>21</v>
      </c>
      <c r="N161" s="203" t="s">
        <v>44</v>
      </c>
      <c r="O161" s="66"/>
      <c r="P161" s="204">
        <f t="shared" si="21"/>
        <v>0</v>
      </c>
      <c r="Q161" s="204">
        <v>0</v>
      </c>
      <c r="R161" s="204">
        <f t="shared" si="22"/>
        <v>0</v>
      </c>
      <c r="S161" s="204">
        <v>0</v>
      </c>
      <c r="T161" s="205">
        <f t="shared" si="23"/>
        <v>0</v>
      </c>
      <c r="U161" s="36"/>
      <c r="V161" s="36"/>
      <c r="W161" s="36"/>
      <c r="X161" s="36"/>
      <c r="Y161" s="36"/>
      <c r="Z161" s="36"/>
      <c r="AA161" s="36"/>
      <c r="AB161" s="36"/>
      <c r="AC161" s="36"/>
      <c r="AD161" s="36"/>
      <c r="AE161" s="36"/>
      <c r="AR161" s="206" t="s">
        <v>274</v>
      </c>
      <c r="AT161" s="206" t="s">
        <v>269</v>
      </c>
      <c r="AU161" s="206" t="s">
        <v>80</v>
      </c>
      <c r="AY161" s="19" t="s">
        <v>267</v>
      </c>
      <c r="BE161" s="207">
        <f t="shared" si="24"/>
        <v>0</v>
      </c>
      <c r="BF161" s="207">
        <f t="shared" si="25"/>
        <v>0</v>
      </c>
      <c r="BG161" s="207">
        <f t="shared" si="26"/>
        <v>0</v>
      </c>
      <c r="BH161" s="207">
        <f t="shared" si="27"/>
        <v>0</v>
      </c>
      <c r="BI161" s="207">
        <f t="shared" si="28"/>
        <v>0</v>
      </c>
      <c r="BJ161" s="19" t="s">
        <v>80</v>
      </c>
      <c r="BK161" s="207">
        <f t="shared" si="29"/>
        <v>0</v>
      </c>
      <c r="BL161" s="19" t="s">
        <v>274</v>
      </c>
      <c r="BM161" s="206" t="s">
        <v>1452</v>
      </c>
    </row>
    <row r="162" spans="1:65" s="2" customFormat="1" ht="16.5" customHeight="1" x14ac:dyDescent="0.2">
      <c r="A162" s="36"/>
      <c r="B162" s="37"/>
      <c r="C162" s="195" t="s">
        <v>1003</v>
      </c>
      <c r="D162" s="195" t="s">
        <v>269</v>
      </c>
      <c r="E162" s="196" t="s">
        <v>3291</v>
      </c>
      <c r="F162" s="197" t="s">
        <v>3292</v>
      </c>
      <c r="G162" s="198" t="s">
        <v>545</v>
      </c>
      <c r="H162" s="199">
        <v>2</v>
      </c>
      <c r="I162" s="200"/>
      <c r="J162" s="201">
        <f t="shared" si="20"/>
        <v>0</v>
      </c>
      <c r="K162" s="197" t="s">
        <v>21</v>
      </c>
      <c r="L162" s="41"/>
      <c r="M162" s="202" t="s">
        <v>21</v>
      </c>
      <c r="N162" s="203" t="s">
        <v>44</v>
      </c>
      <c r="O162" s="66"/>
      <c r="P162" s="204">
        <f t="shared" si="21"/>
        <v>0</v>
      </c>
      <c r="Q162" s="204">
        <v>0</v>
      </c>
      <c r="R162" s="204">
        <f t="shared" si="22"/>
        <v>0</v>
      </c>
      <c r="S162" s="204">
        <v>0</v>
      </c>
      <c r="T162" s="205">
        <f t="shared" si="23"/>
        <v>0</v>
      </c>
      <c r="U162" s="36"/>
      <c r="V162" s="36"/>
      <c r="W162" s="36"/>
      <c r="X162" s="36"/>
      <c r="Y162" s="36"/>
      <c r="Z162" s="36"/>
      <c r="AA162" s="36"/>
      <c r="AB162" s="36"/>
      <c r="AC162" s="36"/>
      <c r="AD162" s="36"/>
      <c r="AE162" s="36"/>
      <c r="AR162" s="206" t="s">
        <v>274</v>
      </c>
      <c r="AT162" s="206" t="s">
        <v>269</v>
      </c>
      <c r="AU162" s="206" t="s">
        <v>80</v>
      </c>
      <c r="AY162" s="19" t="s">
        <v>267</v>
      </c>
      <c r="BE162" s="207">
        <f t="shared" si="24"/>
        <v>0</v>
      </c>
      <c r="BF162" s="207">
        <f t="shared" si="25"/>
        <v>0</v>
      </c>
      <c r="BG162" s="207">
        <f t="shared" si="26"/>
        <v>0</v>
      </c>
      <c r="BH162" s="207">
        <f t="shared" si="27"/>
        <v>0</v>
      </c>
      <c r="BI162" s="207">
        <f t="shared" si="28"/>
        <v>0</v>
      </c>
      <c r="BJ162" s="19" t="s">
        <v>80</v>
      </c>
      <c r="BK162" s="207">
        <f t="shared" si="29"/>
        <v>0</v>
      </c>
      <c r="BL162" s="19" t="s">
        <v>274</v>
      </c>
      <c r="BM162" s="206" t="s">
        <v>1463</v>
      </c>
    </row>
    <row r="163" spans="1:65" s="2" customFormat="1" ht="16.5" customHeight="1" x14ac:dyDescent="0.2">
      <c r="A163" s="36"/>
      <c r="B163" s="37"/>
      <c r="C163" s="195" t="s">
        <v>1008</v>
      </c>
      <c r="D163" s="195" t="s">
        <v>269</v>
      </c>
      <c r="E163" s="196" t="s">
        <v>3293</v>
      </c>
      <c r="F163" s="197" t="s">
        <v>3294</v>
      </c>
      <c r="G163" s="198" t="s">
        <v>545</v>
      </c>
      <c r="H163" s="199">
        <v>9</v>
      </c>
      <c r="I163" s="200"/>
      <c r="J163" s="201">
        <f t="shared" si="20"/>
        <v>0</v>
      </c>
      <c r="K163" s="197" t="s">
        <v>21</v>
      </c>
      <c r="L163" s="41"/>
      <c r="M163" s="202" t="s">
        <v>21</v>
      </c>
      <c r="N163" s="203" t="s">
        <v>44</v>
      </c>
      <c r="O163" s="66"/>
      <c r="P163" s="204">
        <f t="shared" si="21"/>
        <v>0</v>
      </c>
      <c r="Q163" s="204">
        <v>0</v>
      </c>
      <c r="R163" s="204">
        <f t="shared" si="22"/>
        <v>0</v>
      </c>
      <c r="S163" s="204">
        <v>0</v>
      </c>
      <c r="T163" s="205">
        <f t="shared" si="23"/>
        <v>0</v>
      </c>
      <c r="U163" s="36"/>
      <c r="V163" s="36"/>
      <c r="W163" s="36"/>
      <c r="X163" s="36"/>
      <c r="Y163" s="36"/>
      <c r="Z163" s="36"/>
      <c r="AA163" s="36"/>
      <c r="AB163" s="36"/>
      <c r="AC163" s="36"/>
      <c r="AD163" s="36"/>
      <c r="AE163" s="36"/>
      <c r="AR163" s="206" t="s">
        <v>274</v>
      </c>
      <c r="AT163" s="206" t="s">
        <v>269</v>
      </c>
      <c r="AU163" s="206" t="s">
        <v>80</v>
      </c>
      <c r="AY163" s="19" t="s">
        <v>267</v>
      </c>
      <c r="BE163" s="207">
        <f t="shared" si="24"/>
        <v>0</v>
      </c>
      <c r="BF163" s="207">
        <f t="shared" si="25"/>
        <v>0</v>
      </c>
      <c r="BG163" s="207">
        <f t="shared" si="26"/>
        <v>0</v>
      </c>
      <c r="BH163" s="207">
        <f t="shared" si="27"/>
        <v>0</v>
      </c>
      <c r="BI163" s="207">
        <f t="shared" si="28"/>
        <v>0</v>
      </c>
      <c r="BJ163" s="19" t="s">
        <v>80</v>
      </c>
      <c r="BK163" s="207">
        <f t="shared" si="29"/>
        <v>0</v>
      </c>
      <c r="BL163" s="19" t="s">
        <v>274</v>
      </c>
      <c r="BM163" s="206" t="s">
        <v>1474</v>
      </c>
    </row>
    <row r="164" spans="1:65" s="2" customFormat="1" ht="16.5" customHeight="1" x14ac:dyDescent="0.2">
      <c r="A164" s="36"/>
      <c r="B164" s="37"/>
      <c r="C164" s="195" t="s">
        <v>1012</v>
      </c>
      <c r="D164" s="195" t="s">
        <v>269</v>
      </c>
      <c r="E164" s="196" t="s">
        <v>3295</v>
      </c>
      <c r="F164" s="197" t="s">
        <v>3296</v>
      </c>
      <c r="G164" s="198" t="s">
        <v>545</v>
      </c>
      <c r="H164" s="199">
        <v>1</v>
      </c>
      <c r="I164" s="200"/>
      <c r="J164" s="201">
        <f t="shared" si="20"/>
        <v>0</v>
      </c>
      <c r="K164" s="197" t="s">
        <v>21</v>
      </c>
      <c r="L164" s="41"/>
      <c r="M164" s="202" t="s">
        <v>21</v>
      </c>
      <c r="N164" s="203" t="s">
        <v>44</v>
      </c>
      <c r="O164" s="66"/>
      <c r="P164" s="204">
        <f t="shared" si="21"/>
        <v>0</v>
      </c>
      <c r="Q164" s="204">
        <v>0</v>
      </c>
      <c r="R164" s="204">
        <f t="shared" si="22"/>
        <v>0</v>
      </c>
      <c r="S164" s="204">
        <v>0</v>
      </c>
      <c r="T164" s="205">
        <f t="shared" si="23"/>
        <v>0</v>
      </c>
      <c r="U164" s="36"/>
      <c r="V164" s="36"/>
      <c r="W164" s="36"/>
      <c r="X164" s="36"/>
      <c r="Y164" s="36"/>
      <c r="Z164" s="36"/>
      <c r="AA164" s="36"/>
      <c r="AB164" s="36"/>
      <c r="AC164" s="36"/>
      <c r="AD164" s="36"/>
      <c r="AE164" s="36"/>
      <c r="AR164" s="206" t="s">
        <v>274</v>
      </c>
      <c r="AT164" s="206" t="s">
        <v>269</v>
      </c>
      <c r="AU164" s="206" t="s">
        <v>80</v>
      </c>
      <c r="AY164" s="19" t="s">
        <v>267</v>
      </c>
      <c r="BE164" s="207">
        <f t="shared" si="24"/>
        <v>0</v>
      </c>
      <c r="BF164" s="207">
        <f t="shared" si="25"/>
        <v>0</v>
      </c>
      <c r="BG164" s="207">
        <f t="shared" si="26"/>
        <v>0</v>
      </c>
      <c r="BH164" s="207">
        <f t="shared" si="27"/>
        <v>0</v>
      </c>
      <c r="BI164" s="207">
        <f t="shared" si="28"/>
        <v>0</v>
      </c>
      <c r="BJ164" s="19" t="s">
        <v>80</v>
      </c>
      <c r="BK164" s="207">
        <f t="shared" si="29"/>
        <v>0</v>
      </c>
      <c r="BL164" s="19" t="s">
        <v>274</v>
      </c>
      <c r="BM164" s="206" t="s">
        <v>1488</v>
      </c>
    </row>
    <row r="165" spans="1:65" s="2" customFormat="1" ht="16.5" customHeight="1" x14ac:dyDescent="0.2">
      <c r="A165" s="36"/>
      <c r="B165" s="37"/>
      <c r="C165" s="195" t="s">
        <v>1017</v>
      </c>
      <c r="D165" s="195" t="s">
        <v>269</v>
      </c>
      <c r="E165" s="196" t="s">
        <v>3297</v>
      </c>
      <c r="F165" s="197" t="s">
        <v>3298</v>
      </c>
      <c r="G165" s="198" t="s">
        <v>545</v>
      </c>
      <c r="H165" s="199">
        <v>1</v>
      </c>
      <c r="I165" s="200"/>
      <c r="J165" s="201">
        <f t="shared" si="20"/>
        <v>0</v>
      </c>
      <c r="K165" s="197" t="s">
        <v>21</v>
      </c>
      <c r="L165" s="41"/>
      <c r="M165" s="202" t="s">
        <v>21</v>
      </c>
      <c r="N165" s="203" t="s">
        <v>44</v>
      </c>
      <c r="O165" s="66"/>
      <c r="P165" s="204">
        <f t="shared" si="21"/>
        <v>0</v>
      </c>
      <c r="Q165" s="204">
        <v>0</v>
      </c>
      <c r="R165" s="204">
        <f t="shared" si="22"/>
        <v>0</v>
      </c>
      <c r="S165" s="204">
        <v>0</v>
      </c>
      <c r="T165" s="205">
        <f t="shared" si="23"/>
        <v>0</v>
      </c>
      <c r="U165" s="36"/>
      <c r="V165" s="36"/>
      <c r="W165" s="36"/>
      <c r="X165" s="36"/>
      <c r="Y165" s="36"/>
      <c r="Z165" s="36"/>
      <c r="AA165" s="36"/>
      <c r="AB165" s="36"/>
      <c r="AC165" s="36"/>
      <c r="AD165" s="36"/>
      <c r="AE165" s="36"/>
      <c r="AR165" s="206" t="s">
        <v>274</v>
      </c>
      <c r="AT165" s="206" t="s">
        <v>269</v>
      </c>
      <c r="AU165" s="206" t="s">
        <v>80</v>
      </c>
      <c r="AY165" s="19" t="s">
        <v>267</v>
      </c>
      <c r="BE165" s="207">
        <f t="shared" si="24"/>
        <v>0</v>
      </c>
      <c r="BF165" s="207">
        <f t="shared" si="25"/>
        <v>0</v>
      </c>
      <c r="BG165" s="207">
        <f t="shared" si="26"/>
        <v>0</v>
      </c>
      <c r="BH165" s="207">
        <f t="shared" si="27"/>
        <v>0</v>
      </c>
      <c r="BI165" s="207">
        <f t="shared" si="28"/>
        <v>0</v>
      </c>
      <c r="BJ165" s="19" t="s">
        <v>80</v>
      </c>
      <c r="BK165" s="207">
        <f t="shared" si="29"/>
        <v>0</v>
      </c>
      <c r="BL165" s="19" t="s">
        <v>274</v>
      </c>
      <c r="BM165" s="206" t="s">
        <v>1498</v>
      </c>
    </row>
    <row r="166" spans="1:65" s="2" customFormat="1" ht="16.5" customHeight="1" x14ac:dyDescent="0.2">
      <c r="A166" s="36"/>
      <c r="B166" s="37"/>
      <c r="C166" s="195" t="s">
        <v>1024</v>
      </c>
      <c r="D166" s="195" t="s">
        <v>269</v>
      </c>
      <c r="E166" s="196" t="s">
        <v>3299</v>
      </c>
      <c r="F166" s="197" t="s">
        <v>3300</v>
      </c>
      <c r="G166" s="198" t="s">
        <v>545</v>
      </c>
      <c r="H166" s="199">
        <v>22</v>
      </c>
      <c r="I166" s="200"/>
      <c r="J166" s="201">
        <f t="shared" si="20"/>
        <v>0</v>
      </c>
      <c r="K166" s="197" t="s">
        <v>21</v>
      </c>
      <c r="L166" s="41"/>
      <c r="M166" s="202" t="s">
        <v>21</v>
      </c>
      <c r="N166" s="203" t="s">
        <v>44</v>
      </c>
      <c r="O166" s="66"/>
      <c r="P166" s="204">
        <f t="shared" si="21"/>
        <v>0</v>
      </c>
      <c r="Q166" s="204">
        <v>0</v>
      </c>
      <c r="R166" s="204">
        <f t="shared" si="22"/>
        <v>0</v>
      </c>
      <c r="S166" s="204">
        <v>0</v>
      </c>
      <c r="T166" s="205">
        <f t="shared" si="23"/>
        <v>0</v>
      </c>
      <c r="U166" s="36"/>
      <c r="V166" s="36"/>
      <c r="W166" s="36"/>
      <c r="X166" s="36"/>
      <c r="Y166" s="36"/>
      <c r="Z166" s="36"/>
      <c r="AA166" s="36"/>
      <c r="AB166" s="36"/>
      <c r="AC166" s="36"/>
      <c r="AD166" s="36"/>
      <c r="AE166" s="36"/>
      <c r="AR166" s="206" t="s">
        <v>274</v>
      </c>
      <c r="AT166" s="206" t="s">
        <v>269</v>
      </c>
      <c r="AU166" s="206" t="s">
        <v>80</v>
      </c>
      <c r="AY166" s="19" t="s">
        <v>267</v>
      </c>
      <c r="BE166" s="207">
        <f t="shared" si="24"/>
        <v>0</v>
      </c>
      <c r="BF166" s="207">
        <f t="shared" si="25"/>
        <v>0</v>
      </c>
      <c r="BG166" s="207">
        <f t="shared" si="26"/>
        <v>0</v>
      </c>
      <c r="BH166" s="207">
        <f t="shared" si="27"/>
        <v>0</v>
      </c>
      <c r="BI166" s="207">
        <f t="shared" si="28"/>
        <v>0</v>
      </c>
      <c r="BJ166" s="19" t="s">
        <v>80</v>
      </c>
      <c r="BK166" s="207">
        <f t="shared" si="29"/>
        <v>0</v>
      </c>
      <c r="BL166" s="19" t="s">
        <v>274</v>
      </c>
      <c r="BM166" s="206" t="s">
        <v>1507</v>
      </c>
    </row>
    <row r="167" spans="1:65" s="2" customFormat="1" ht="16.5" customHeight="1" x14ac:dyDescent="0.2">
      <c r="A167" s="36"/>
      <c r="B167" s="37"/>
      <c r="C167" s="195" t="s">
        <v>1029</v>
      </c>
      <c r="D167" s="195" t="s">
        <v>269</v>
      </c>
      <c r="E167" s="196" t="s">
        <v>3301</v>
      </c>
      <c r="F167" s="197" t="s">
        <v>3302</v>
      </c>
      <c r="G167" s="198" t="s">
        <v>545</v>
      </c>
      <c r="H167" s="199">
        <v>2</v>
      </c>
      <c r="I167" s="200"/>
      <c r="J167" s="201">
        <f t="shared" si="20"/>
        <v>0</v>
      </c>
      <c r="K167" s="197" t="s">
        <v>21</v>
      </c>
      <c r="L167" s="41"/>
      <c r="M167" s="202" t="s">
        <v>21</v>
      </c>
      <c r="N167" s="203" t="s">
        <v>44</v>
      </c>
      <c r="O167" s="66"/>
      <c r="P167" s="204">
        <f t="shared" si="21"/>
        <v>0</v>
      </c>
      <c r="Q167" s="204">
        <v>0</v>
      </c>
      <c r="R167" s="204">
        <f t="shared" si="22"/>
        <v>0</v>
      </c>
      <c r="S167" s="204">
        <v>0</v>
      </c>
      <c r="T167" s="205">
        <f t="shared" si="23"/>
        <v>0</v>
      </c>
      <c r="U167" s="36"/>
      <c r="V167" s="36"/>
      <c r="W167" s="36"/>
      <c r="X167" s="36"/>
      <c r="Y167" s="36"/>
      <c r="Z167" s="36"/>
      <c r="AA167" s="36"/>
      <c r="AB167" s="36"/>
      <c r="AC167" s="36"/>
      <c r="AD167" s="36"/>
      <c r="AE167" s="36"/>
      <c r="AR167" s="206" t="s">
        <v>274</v>
      </c>
      <c r="AT167" s="206" t="s">
        <v>269</v>
      </c>
      <c r="AU167" s="206" t="s">
        <v>80</v>
      </c>
      <c r="AY167" s="19" t="s">
        <v>267</v>
      </c>
      <c r="BE167" s="207">
        <f t="shared" si="24"/>
        <v>0</v>
      </c>
      <c r="BF167" s="207">
        <f t="shared" si="25"/>
        <v>0</v>
      </c>
      <c r="BG167" s="207">
        <f t="shared" si="26"/>
        <v>0</v>
      </c>
      <c r="BH167" s="207">
        <f t="shared" si="27"/>
        <v>0</v>
      </c>
      <c r="BI167" s="207">
        <f t="shared" si="28"/>
        <v>0</v>
      </c>
      <c r="BJ167" s="19" t="s">
        <v>80</v>
      </c>
      <c r="BK167" s="207">
        <f t="shared" si="29"/>
        <v>0</v>
      </c>
      <c r="BL167" s="19" t="s">
        <v>274</v>
      </c>
      <c r="BM167" s="206" t="s">
        <v>1521</v>
      </c>
    </row>
    <row r="168" spans="1:65" s="2" customFormat="1" ht="16.5" customHeight="1" x14ac:dyDescent="0.2">
      <c r="A168" s="36"/>
      <c r="B168" s="37"/>
      <c r="C168" s="195" t="s">
        <v>1034</v>
      </c>
      <c r="D168" s="195" t="s">
        <v>269</v>
      </c>
      <c r="E168" s="196" t="s">
        <v>3303</v>
      </c>
      <c r="F168" s="197" t="s">
        <v>3304</v>
      </c>
      <c r="G168" s="198" t="s">
        <v>545</v>
      </c>
      <c r="H168" s="199">
        <v>9</v>
      </c>
      <c r="I168" s="200"/>
      <c r="J168" s="201">
        <f t="shared" si="20"/>
        <v>0</v>
      </c>
      <c r="K168" s="197" t="s">
        <v>21</v>
      </c>
      <c r="L168" s="41"/>
      <c r="M168" s="202" t="s">
        <v>21</v>
      </c>
      <c r="N168" s="203" t="s">
        <v>44</v>
      </c>
      <c r="O168" s="66"/>
      <c r="P168" s="204">
        <f t="shared" si="21"/>
        <v>0</v>
      </c>
      <c r="Q168" s="204">
        <v>0</v>
      </c>
      <c r="R168" s="204">
        <f t="shared" si="22"/>
        <v>0</v>
      </c>
      <c r="S168" s="204">
        <v>0</v>
      </c>
      <c r="T168" s="205">
        <f t="shared" si="23"/>
        <v>0</v>
      </c>
      <c r="U168" s="36"/>
      <c r="V168" s="36"/>
      <c r="W168" s="36"/>
      <c r="X168" s="36"/>
      <c r="Y168" s="36"/>
      <c r="Z168" s="36"/>
      <c r="AA168" s="36"/>
      <c r="AB168" s="36"/>
      <c r="AC168" s="36"/>
      <c r="AD168" s="36"/>
      <c r="AE168" s="36"/>
      <c r="AR168" s="206" t="s">
        <v>274</v>
      </c>
      <c r="AT168" s="206" t="s">
        <v>269</v>
      </c>
      <c r="AU168" s="206" t="s">
        <v>80</v>
      </c>
      <c r="AY168" s="19" t="s">
        <v>267</v>
      </c>
      <c r="BE168" s="207">
        <f t="shared" si="24"/>
        <v>0</v>
      </c>
      <c r="BF168" s="207">
        <f t="shared" si="25"/>
        <v>0</v>
      </c>
      <c r="BG168" s="207">
        <f t="shared" si="26"/>
        <v>0</v>
      </c>
      <c r="BH168" s="207">
        <f t="shared" si="27"/>
        <v>0</v>
      </c>
      <c r="BI168" s="207">
        <f t="shared" si="28"/>
        <v>0</v>
      </c>
      <c r="BJ168" s="19" t="s">
        <v>80</v>
      </c>
      <c r="BK168" s="207">
        <f t="shared" si="29"/>
        <v>0</v>
      </c>
      <c r="BL168" s="19" t="s">
        <v>274</v>
      </c>
      <c r="BM168" s="206" t="s">
        <v>1539</v>
      </c>
    </row>
    <row r="169" spans="1:65" s="2" customFormat="1" ht="16.5" customHeight="1" x14ac:dyDescent="0.2">
      <c r="A169" s="36"/>
      <c r="B169" s="37"/>
      <c r="C169" s="195" t="s">
        <v>1039</v>
      </c>
      <c r="D169" s="195" t="s">
        <v>269</v>
      </c>
      <c r="E169" s="196" t="s">
        <v>3305</v>
      </c>
      <c r="F169" s="197" t="s">
        <v>3306</v>
      </c>
      <c r="G169" s="198" t="s">
        <v>545</v>
      </c>
      <c r="H169" s="199">
        <v>3</v>
      </c>
      <c r="I169" s="200"/>
      <c r="J169" s="201">
        <f t="shared" si="20"/>
        <v>0</v>
      </c>
      <c r="K169" s="197" t="s">
        <v>21</v>
      </c>
      <c r="L169" s="41"/>
      <c r="M169" s="202" t="s">
        <v>21</v>
      </c>
      <c r="N169" s="203" t="s">
        <v>44</v>
      </c>
      <c r="O169" s="66"/>
      <c r="P169" s="204">
        <f t="shared" si="21"/>
        <v>0</v>
      </c>
      <c r="Q169" s="204">
        <v>0</v>
      </c>
      <c r="R169" s="204">
        <f t="shared" si="22"/>
        <v>0</v>
      </c>
      <c r="S169" s="204">
        <v>0</v>
      </c>
      <c r="T169" s="205">
        <f t="shared" si="23"/>
        <v>0</v>
      </c>
      <c r="U169" s="36"/>
      <c r="V169" s="36"/>
      <c r="W169" s="36"/>
      <c r="X169" s="36"/>
      <c r="Y169" s="36"/>
      <c r="Z169" s="36"/>
      <c r="AA169" s="36"/>
      <c r="AB169" s="36"/>
      <c r="AC169" s="36"/>
      <c r="AD169" s="36"/>
      <c r="AE169" s="36"/>
      <c r="AR169" s="206" t="s">
        <v>274</v>
      </c>
      <c r="AT169" s="206" t="s">
        <v>269</v>
      </c>
      <c r="AU169" s="206" t="s">
        <v>80</v>
      </c>
      <c r="AY169" s="19" t="s">
        <v>267</v>
      </c>
      <c r="BE169" s="207">
        <f t="shared" si="24"/>
        <v>0</v>
      </c>
      <c r="BF169" s="207">
        <f t="shared" si="25"/>
        <v>0</v>
      </c>
      <c r="BG169" s="207">
        <f t="shared" si="26"/>
        <v>0</v>
      </c>
      <c r="BH169" s="207">
        <f t="shared" si="27"/>
        <v>0</v>
      </c>
      <c r="BI169" s="207">
        <f t="shared" si="28"/>
        <v>0</v>
      </c>
      <c r="BJ169" s="19" t="s">
        <v>80</v>
      </c>
      <c r="BK169" s="207">
        <f t="shared" si="29"/>
        <v>0</v>
      </c>
      <c r="BL169" s="19" t="s">
        <v>274</v>
      </c>
      <c r="BM169" s="206" t="s">
        <v>1548</v>
      </c>
    </row>
    <row r="170" spans="1:65" s="2" customFormat="1" ht="16.5" customHeight="1" x14ac:dyDescent="0.2">
      <c r="A170" s="36"/>
      <c r="B170" s="37"/>
      <c r="C170" s="195" t="s">
        <v>1044</v>
      </c>
      <c r="D170" s="195" t="s">
        <v>269</v>
      </c>
      <c r="E170" s="196" t="s">
        <v>3307</v>
      </c>
      <c r="F170" s="197" t="s">
        <v>3308</v>
      </c>
      <c r="G170" s="198" t="s">
        <v>2484</v>
      </c>
      <c r="H170" s="199">
        <v>2</v>
      </c>
      <c r="I170" s="200"/>
      <c r="J170" s="201">
        <f t="shared" si="20"/>
        <v>0</v>
      </c>
      <c r="K170" s="197" t="s">
        <v>21</v>
      </c>
      <c r="L170" s="41"/>
      <c r="M170" s="202" t="s">
        <v>21</v>
      </c>
      <c r="N170" s="203" t="s">
        <v>44</v>
      </c>
      <c r="O170" s="66"/>
      <c r="P170" s="204">
        <f t="shared" si="21"/>
        <v>0</v>
      </c>
      <c r="Q170" s="204">
        <v>0</v>
      </c>
      <c r="R170" s="204">
        <f t="shared" si="22"/>
        <v>0</v>
      </c>
      <c r="S170" s="204">
        <v>0</v>
      </c>
      <c r="T170" s="205">
        <f t="shared" si="23"/>
        <v>0</v>
      </c>
      <c r="U170" s="36"/>
      <c r="V170" s="36"/>
      <c r="W170" s="36"/>
      <c r="X170" s="36"/>
      <c r="Y170" s="36"/>
      <c r="Z170" s="36"/>
      <c r="AA170" s="36"/>
      <c r="AB170" s="36"/>
      <c r="AC170" s="36"/>
      <c r="AD170" s="36"/>
      <c r="AE170" s="36"/>
      <c r="AR170" s="206" t="s">
        <v>274</v>
      </c>
      <c r="AT170" s="206" t="s">
        <v>269</v>
      </c>
      <c r="AU170" s="206" t="s">
        <v>80</v>
      </c>
      <c r="AY170" s="19" t="s">
        <v>267</v>
      </c>
      <c r="BE170" s="207">
        <f t="shared" si="24"/>
        <v>0</v>
      </c>
      <c r="BF170" s="207">
        <f t="shared" si="25"/>
        <v>0</v>
      </c>
      <c r="BG170" s="207">
        <f t="shared" si="26"/>
        <v>0</v>
      </c>
      <c r="BH170" s="207">
        <f t="shared" si="27"/>
        <v>0</v>
      </c>
      <c r="BI170" s="207">
        <f t="shared" si="28"/>
        <v>0</v>
      </c>
      <c r="BJ170" s="19" t="s">
        <v>80</v>
      </c>
      <c r="BK170" s="207">
        <f t="shared" si="29"/>
        <v>0</v>
      </c>
      <c r="BL170" s="19" t="s">
        <v>274</v>
      </c>
      <c r="BM170" s="206" t="s">
        <v>1558</v>
      </c>
    </row>
    <row r="171" spans="1:65" s="2" customFormat="1" ht="16.5" customHeight="1" x14ac:dyDescent="0.2">
      <c r="A171" s="36"/>
      <c r="B171" s="37"/>
      <c r="C171" s="195" t="s">
        <v>1057</v>
      </c>
      <c r="D171" s="195" t="s">
        <v>269</v>
      </c>
      <c r="E171" s="196" t="s">
        <v>3309</v>
      </c>
      <c r="F171" s="197" t="s">
        <v>3310</v>
      </c>
      <c r="G171" s="198" t="s">
        <v>2484</v>
      </c>
      <c r="H171" s="199">
        <v>1</v>
      </c>
      <c r="I171" s="200"/>
      <c r="J171" s="201">
        <f t="shared" si="20"/>
        <v>0</v>
      </c>
      <c r="K171" s="197" t="s">
        <v>21</v>
      </c>
      <c r="L171" s="41"/>
      <c r="M171" s="202" t="s">
        <v>21</v>
      </c>
      <c r="N171" s="203" t="s">
        <v>44</v>
      </c>
      <c r="O171" s="66"/>
      <c r="P171" s="204">
        <f t="shared" si="21"/>
        <v>0</v>
      </c>
      <c r="Q171" s="204">
        <v>0</v>
      </c>
      <c r="R171" s="204">
        <f t="shared" si="22"/>
        <v>0</v>
      </c>
      <c r="S171" s="204">
        <v>0</v>
      </c>
      <c r="T171" s="205">
        <f t="shared" si="23"/>
        <v>0</v>
      </c>
      <c r="U171" s="36"/>
      <c r="V171" s="36"/>
      <c r="W171" s="36"/>
      <c r="X171" s="36"/>
      <c r="Y171" s="36"/>
      <c r="Z171" s="36"/>
      <c r="AA171" s="36"/>
      <c r="AB171" s="36"/>
      <c r="AC171" s="36"/>
      <c r="AD171" s="36"/>
      <c r="AE171" s="36"/>
      <c r="AR171" s="206" t="s">
        <v>274</v>
      </c>
      <c r="AT171" s="206" t="s">
        <v>269</v>
      </c>
      <c r="AU171" s="206" t="s">
        <v>80</v>
      </c>
      <c r="AY171" s="19" t="s">
        <v>267</v>
      </c>
      <c r="BE171" s="207">
        <f t="shared" si="24"/>
        <v>0</v>
      </c>
      <c r="BF171" s="207">
        <f t="shared" si="25"/>
        <v>0</v>
      </c>
      <c r="BG171" s="207">
        <f t="shared" si="26"/>
        <v>0</v>
      </c>
      <c r="BH171" s="207">
        <f t="shared" si="27"/>
        <v>0</v>
      </c>
      <c r="BI171" s="207">
        <f t="shared" si="28"/>
        <v>0</v>
      </c>
      <c r="BJ171" s="19" t="s">
        <v>80</v>
      </c>
      <c r="BK171" s="207">
        <f t="shared" si="29"/>
        <v>0</v>
      </c>
      <c r="BL171" s="19" t="s">
        <v>274</v>
      </c>
      <c r="BM171" s="206" t="s">
        <v>1566</v>
      </c>
    </row>
    <row r="172" spans="1:65" s="2" customFormat="1" ht="16.5" customHeight="1" x14ac:dyDescent="0.2">
      <c r="A172" s="36"/>
      <c r="B172" s="37"/>
      <c r="C172" s="195" t="s">
        <v>547</v>
      </c>
      <c r="D172" s="195" t="s">
        <v>269</v>
      </c>
      <c r="E172" s="196" t="s">
        <v>3311</v>
      </c>
      <c r="F172" s="197" t="s">
        <v>3312</v>
      </c>
      <c r="G172" s="198" t="s">
        <v>296</v>
      </c>
      <c r="H172" s="199">
        <v>115</v>
      </c>
      <c r="I172" s="200"/>
      <c r="J172" s="201">
        <f t="shared" si="20"/>
        <v>0</v>
      </c>
      <c r="K172" s="197" t="s">
        <v>21</v>
      </c>
      <c r="L172" s="41"/>
      <c r="M172" s="202" t="s">
        <v>21</v>
      </c>
      <c r="N172" s="203" t="s">
        <v>44</v>
      </c>
      <c r="O172" s="66"/>
      <c r="P172" s="204">
        <f t="shared" si="21"/>
        <v>0</v>
      </c>
      <c r="Q172" s="204">
        <v>0</v>
      </c>
      <c r="R172" s="204">
        <f t="shared" si="22"/>
        <v>0</v>
      </c>
      <c r="S172" s="204">
        <v>0</v>
      </c>
      <c r="T172" s="205">
        <f t="shared" si="23"/>
        <v>0</v>
      </c>
      <c r="U172" s="36"/>
      <c r="V172" s="36"/>
      <c r="W172" s="36"/>
      <c r="X172" s="36"/>
      <c r="Y172" s="36"/>
      <c r="Z172" s="36"/>
      <c r="AA172" s="36"/>
      <c r="AB172" s="36"/>
      <c r="AC172" s="36"/>
      <c r="AD172" s="36"/>
      <c r="AE172" s="36"/>
      <c r="AR172" s="206" t="s">
        <v>274</v>
      </c>
      <c r="AT172" s="206" t="s">
        <v>269</v>
      </c>
      <c r="AU172" s="206" t="s">
        <v>80</v>
      </c>
      <c r="AY172" s="19" t="s">
        <v>267</v>
      </c>
      <c r="BE172" s="207">
        <f t="shared" si="24"/>
        <v>0</v>
      </c>
      <c r="BF172" s="207">
        <f t="shared" si="25"/>
        <v>0</v>
      </c>
      <c r="BG172" s="207">
        <f t="shared" si="26"/>
        <v>0</v>
      </c>
      <c r="BH172" s="207">
        <f t="shared" si="27"/>
        <v>0</v>
      </c>
      <c r="BI172" s="207">
        <f t="shared" si="28"/>
        <v>0</v>
      </c>
      <c r="BJ172" s="19" t="s">
        <v>80</v>
      </c>
      <c r="BK172" s="207">
        <f t="shared" si="29"/>
        <v>0</v>
      </c>
      <c r="BL172" s="19" t="s">
        <v>274</v>
      </c>
      <c r="BM172" s="206" t="s">
        <v>1579</v>
      </c>
    </row>
    <row r="173" spans="1:65" s="2" customFormat="1" ht="16.5" customHeight="1" x14ac:dyDescent="0.2">
      <c r="A173" s="36"/>
      <c r="B173" s="37"/>
      <c r="C173" s="195" t="s">
        <v>1070</v>
      </c>
      <c r="D173" s="195" t="s">
        <v>269</v>
      </c>
      <c r="E173" s="196" t="s">
        <v>3313</v>
      </c>
      <c r="F173" s="197" t="s">
        <v>3314</v>
      </c>
      <c r="G173" s="198" t="s">
        <v>296</v>
      </c>
      <c r="H173" s="199">
        <v>40</v>
      </c>
      <c r="I173" s="200"/>
      <c r="J173" s="201">
        <f t="shared" si="20"/>
        <v>0</v>
      </c>
      <c r="K173" s="197" t="s">
        <v>21</v>
      </c>
      <c r="L173" s="41"/>
      <c r="M173" s="202" t="s">
        <v>21</v>
      </c>
      <c r="N173" s="203" t="s">
        <v>44</v>
      </c>
      <c r="O173" s="66"/>
      <c r="P173" s="204">
        <f t="shared" si="21"/>
        <v>0</v>
      </c>
      <c r="Q173" s="204">
        <v>0</v>
      </c>
      <c r="R173" s="204">
        <f t="shared" si="22"/>
        <v>0</v>
      </c>
      <c r="S173" s="204">
        <v>0</v>
      </c>
      <c r="T173" s="205">
        <f t="shared" si="23"/>
        <v>0</v>
      </c>
      <c r="U173" s="36"/>
      <c r="V173" s="36"/>
      <c r="W173" s="36"/>
      <c r="X173" s="36"/>
      <c r="Y173" s="36"/>
      <c r="Z173" s="36"/>
      <c r="AA173" s="36"/>
      <c r="AB173" s="36"/>
      <c r="AC173" s="36"/>
      <c r="AD173" s="36"/>
      <c r="AE173" s="36"/>
      <c r="AR173" s="206" t="s">
        <v>274</v>
      </c>
      <c r="AT173" s="206" t="s">
        <v>269</v>
      </c>
      <c r="AU173" s="206" t="s">
        <v>80</v>
      </c>
      <c r="AY173" s="19" t="s">
        <v>267</v>
      </c>
      <c r="BE173" s="207">
        <f t="shared" si="24"/>
        <v>0</v>
      </c>
      <c r="BF173" s="207">
        <f t="shared" si="25"/>
        <v>0</v>
      </c>
      <c r="BG173" s="207">
        <f t="shared" si="26"/>
        <v>0</v>
      </c>
      <c r="BH173" s="207">
        <f t="shared" si="27"/>
        <v>0</v>
      </c>
      <c r="BI173" s="207">
        <f t="shared" si="28"/>
        <v>0</v>
      </c>
      <c r="BJ173" s="19" t="s">
        <v>80</v>
      </c>
      <c r="BK173" s="207">
        <f t="shared" si="29"/>
        <v>0</v>
      </c>
      <c r="BL173" s="19" t="s">
        <v>274</v>
      </c>
      <c r="BM173" s="206" t="s">
        <v>1590</v>
      </c>
    </row>
    <row r="174" spans="1:65" s="2" customFormat="1" ht="16.5" customHeight="1" x14ac:dyDescent="0.2">
      <c r="A174" s="36"/>
      <c r="B174" s="37"/>
      <c r="C174" s="195" t="s">
        <v>1074</v>
      </c>
      <c r="D174" s="195" t="s">
        <v>269</v>
      </c>
      <c r="E174" s="196" t="s">
        <v>3315</v>
      </c>
      <c r="F174" s="197" t="s">
        <v>3316</v>
      </c>
      <c r="G174" s="198" t="s">
        <v>296</v>
      </c>
      <c r="H174" s="199">
        <v>160</v>
      </c>
      <c r="I174" s="200"/>
      <c r="J174" s="201">
        <f t="shared" si="20"/>
        <v>0</v>
      </c>
      <c r="K174" s="197" t="s">
        <v>21</v>
      </c>
      <c r="L174" s="41"/>
      <c r="M174" s="202" t="s">
        <v>21</v>
      </c>
      <c r="N174" s="203" t="s">
        <v>44</v>
      </c>
      <c r="O174" s="66"/>
      <c r="P174" s="204">
        <f t="shared" si="21"/>
        <v>0</v>
      </c>
      <c r="Q174" s="204">
        <v>0</v>
      </c>
      <c r="R174" s="204">
        <f t="shared" si="22"/>
        <v>0</v>
      </c>
      <c r="S174" s="204">
        <v>0</v>
      </c>
      <c r="T174" s="205">
        <f t="shared" si="23"/>
        <v>0</v>
      </c>
      <c r="U174" s="36"/>
      <c r="V174" s="36"/>
      <c r="W174" s="36"/>
      <c r="X174" s="36"/>
      <c r="Y174" s="36"/>
      <c r="Z174" s="36"/>
      <c r="AA174" s="36"/>
      <c r="AB174" s="36"/>
      <c r="AC174" s="36"/>
      <c r="AD174" s="36"/>
      <c r="AE174" s="36"/>
      <c r="AR174" s="206" t="s">
        <v>274</v>
      </c>
      <c r="AT174" s="206" t="s">
        <v>269</v>
      </c>
      <c r="AU174" s="206" t="s">
        <v>80</v>
      </c>
      <c r="AY174" s="19" t="s">
        <v>267</v>
      </c>
      <c r="BE174" s="207">
        <f t="shared" si="24"/>
        <v>0</v>
      </c>
      <c r="BF174" s="207">
        <f t="shared" si="25"/>
        <v>0</v>
      </c>
      <c r="BG174" s="207">
        <f t="shared" si="26"/>
        <v>0</v>
      </c>
      <c r="BH174" s="207">
        <f t="shared" si="27"/>
        <v>0</v>
      </c>
      <c r="BI174" s="207">
        <f t="shared" si="28"/>
        <v>0</v>
      </c>
      <c r="BJ174" s="19" t="s">
        <v>80</v>
      </c>
      <c r="BK174" s="207">
        <f t="shared" si="29"/>
        <v>0</v>
      </c>
      <c r="BL174" s="19" t="s">
        <v>274</v>
      </c>
      <c r="BM174" s="206" t="s">
        <v>1600</v>
      </c>
    </row>
    <row r="175" spans="1:65" s="2" customFormat="1" ht="16.5" customHeight="1" x14ac:dyDescent="0.2">
      <c r="A175" s="36"/>
      <c r="B175" s="37"/>
      <c r="C175" s="195" t="s">
        <v>1080</v>
      </c>
      <c r="D175" s="195" t="s">
        <v>269</v>
      </c>
      <c r="E175" s="196" t="s">
        <v>3317</v>
      </c>
      <c r="F175" s="197" t="s">
        <v>3318</v>
      </c>
      <c r="G175" s="198" t="s">
        <v>296</v>
      </c>
      <c r="H175" s="199">
        <v>320</v>
      </c>
      <c r="I175" s="200"/>
      <c r="J175" s="201">
        <f t="shared" si="20"/>
        <v>0</v>
      </c>
      <c r="K175" s="197" t="s">
        <v>21</v>
      </c>
      <c r="L175" s="41"/>
      <c r="M175" s="202" t="s">
        <v>21</v>
      </c>
      <c r="N175" s="203" t="s">
        <v>44</v>
      </c>
      <c r="O175" s="66"/>
      <c r="P175" s="204">
        <f t="shared" si="21"/>
        <v>0</v>
      </c>
      <c r="Q175" s="204">
        <v>0</v>
      </c>
      <c r="R175" s="204">
        <f t="shared" si="22"/>
        <v>0</v>
      </c>
      <c r="S175" s="204">
        <v>0</v>
      </c>
      <c r="T175" s="205">
        <f t="shared" si="23"/>
        <v>0</v>
      </c>
      <c r="U175" s="36"/>
      <c r="V175" s="36"/>
      <c r="W175" s="36"/>
      <c r="X175" s="36"/>
      <c r="Y175" s="36"/>
      <c r="Z175" s="36"/>
      <c r="AA175" s="36"/>
      <c r="AB175" s="36"/>
      <c r="AC175" s="36"/>
      <c r="AD175" s="36"/>
      <c r="AE175" s="36"/>
      <c r="AR175" s="206" t="s">
        <v>274</v>
      </c>
      <c r="AT175" s="206" t="s">
        <v>269</v>
      </c>
      <c r="AU175" s="206" t="s">
        <v>80</v>
      </c>
      <c r="AY175" s="19" t="s">
        <v>267</v>
      </c>
      <c r="BE175" s="207">
        <f t="shared" si="24"/>
        <v>0</v>
      </c>
      <c r="BF175" s="207">
        <f t="shared" si="25"/>
        <v>0</v>
      </c>
      <c r="BG175" s="207">
        <f t="shared" si="26"/>
        <v>0</v>
      </c>
      <c r="BH175" s="207">
        <f t="shared" si="27"/>
        <v>0</v>
      </c>
      <c r="BI175" s="207">
        <f t="shared" si="28"/>
        <v>0</v>
      </c>
      <c r="BJ175" s="19" t="s">
        <v>80</v>
      </c>
      <c r="BK175" s="207">
        <f t="shared" si="29"/>
        <v>0</v>
      </c>
      <c r="BL175" s="19" t="s">
        <v>274</v>
      </c>
      <c r="BM175" s="206" t="s">
        <v>1611</v>
      </c>
    </row>
    <row r="176" spans="1:65" s="2" customFormat="1" ht="16.5" customHeight="1" x14ac:dyDescent="0.2">
      <c r="A176" s="36"/>
      <c r="B176" s="37"/>
      <c r="C176" s="195" t="s">
        <v>1088</v>
      </c>
      <c r="D176" s="195" t="s">
        <v>269</v>
      </c>
      <c r="E176" s="196" t="s">
        <v>3319</v>
      </c>
      <c r="F176" s="197" t="s">
        <v>3320</v>
      </c>
      <c r="G176" s="198" t="s">
        <v>296</v>
      </c>
      <c r="H176" s="199">
        <v>70</v>
      </c>
      <c r="I176" s="200"/>
      <c r="J176" s="201">
        <f t="shared" si="20"/>
        <v>0</v>
      </c>
      <c r="K176" s="197" t="s">
        <v>21</v>
      </c>
      <c r="L176" s="41"/>
      <c r="M176" s="202" t="s">
        <v>21</v>
      </c>
      <c r="N176" s="203" t="s">
        <v>44</v>
      </c>
      <c r="O176" s="66"/>
      <c r="P176" s="204">
        <f t="shared" si="21"/>
        <v>0</v>
      </c>
      <c r="Q176" s="204">
        <v>0</v>
      </c>
      <c r="R176" s="204">
        <f t="shared" si="22"/>
        <v>0</v>
      </c>
      <c r="S176" s="204">
        <v>0</v>
      </c>
      <c r="T176" s="205">
        <f t="shared" si="23"/>
        <v>0</v>
      </c>
      <c r="U176" s="36"/>
      <c r="V176" s="36"/>
      <c r="W176" s="36"/>
      <c r="X176" s="36"/>
      <c r="Y176" s="36"/>
      <c r="Z176" s="36"/>
      <c r="AA176" s="36"/>
      <c r="AB176" s="36"/>
      <c r="AC176" s="36"/>
      <c r="AD176" s="36"/>
      <c r="AE176" s="36"/>
      <c r="AR176" s="206" t="s">
        <v>274</v>
      </c>
      <c r="AT176" s="206" t="s">
        <v>269</v>
      </c>
      <c r="AU176" s="206" t="s">
        <v>80</v>
      </c>
      <c r="AY176" s="19" t="s">
        <v>267</v>
      </c>
      <c r="BE176" s="207">
        <f t="shared" si="24"/>
        <v>0</v>
      </c>
      <c r="BF176" s="207">
        <f t="shared" si="25"/>
        <v>0</v>
      </c>
      <c r="BG176" s="207">
        <f t="shared" si="26"/>
        <v>0</v>
      </c>
      <c r="BH176" s="207">
        <f t="shared" si="27"/>
        <v>0</v>
      </c>
      <c r="BI176" s="207">
        <f t="shared" si="28"/>
        <v>0</v>
      </c>
      <c r="BJ176" s="19" t="s">
        <v>80</v>
      </c>
      <c r="BK176" s="207">
        <f t="shared" si="29"/>
        <v>0</v>
      </c>
      <c r="BL176" s="19" t="s">
        <v>274</v>
      </c>
      <c r="BM176" s="206" t="s">
        <v>1621</v>
      </c>
    </row>
    <row r="177" spans="1:65" s="2" customFormat="1" ht="16.5" customHeight="1" x14ac:dyDescent="0.2">
      <c r="A177" s="36"/>
      <c r="B177" s="37"/>
      <c r="C177" s="195" t="s">
        <v>1094</v>
      </c>
      <c r="D177" s="195" t="s">
        <v>269</v>
      </c>
      <c r="E177" s="196" t="s">
        <v>3321</v>
      </c>
      <c r="F177" s="197" t="s">
        <v>3322</v>
      </c>
      <c r="G177" s="198" t="s">
        <v>296</v>
      </c>
      <c r="H177" s="199">
        <v>80</v>
      </c>
      <c r="I177" s="200"/>
      <c r="J177" s="201">
        <f t="shared" si="20"/>
        <v>0</v>
      </c>
      <c r="K177" s="197" t="s">
        <v>21</v>
      </c>
      <c r="L177" s="41"/>
      <c r="M177" s="202" t="s">
        <v>21</v>
      </c>
      <c r="N177" s="203" t="s">
        <v>44</v>
      </c>
      <c r="O177" s="66"/>
      <c r="P177" s="204">
        <f t="shared" si="21"/>
        <v>0</v>
      </c>
      <c r="Q177" s="204">
        <v>0</v>
      </c>
      <c r="R177" s="204">
        <f t="shared" si="22"/>
        <v>0</v>
      </c>
      <c r="S177" s="204">
        <v>0</v>
      </c>
      <c r="T177" s="205">
        <f t="shared" si="23"/>
        <v>0</v>
      </c>
      <c r="U177" s="36"/>
      <c r="V177" s="36"/>
      <c r="W177" s="36"/>
      <c r="X177" s="36"/>
      <c r="Y177" s="36"/>
      <c r="Z177" s="36"/>
      <c r="AA177" s="36"/>
      <c r="AB177" s="36"/>
      <c r="AC177" s="36"/>
      <c r="AD177" s="36"/>
      <c r="AE177" s="36"/>
      <c r="AR177" s="206" t="s">
        <v>274</v>
      </c>
      <c r="AT177" s="206" t="s">
        <v>269</v>
      </c>
      <c r="AU177" s="206" t="s">
        <v>80</v>
      </c>
      <c r="AY177" s="19" t="s">
        <v>267</v>
      </c>
      <c r="BE177" s="207">
        <f t="shared" si="24"/>
        <v>0</v>
      </c>
      <c r="BF177" s="207">
        <f t="shared" si="25"/>
        <v>0</v>
      </c>
      <c r="BG177" s="207">
        <f t="shared" si="26"/>
        <v>0</v>
      </c>
      <c r="BH177" s="207">
        <f t="shared" si="27"/>
        <v>0</v>
      </c>
      <c r="BI177" s="207">
        <f t="shared" si="28"/>
        <v>0</v>
      </c>
      <c r="BJ177" s="19" t="s">
        <v>80</v>
      </c>
      <c r="BK177" s="207">
        <f t="shared" si="29"/>
        <v>0</v>
      </c>
      <c r="BL177" s="19" t="s">
        <v>274</v>
      </c>
      <c r="BM177" s="206" t="s">
        <v>1634</v>
      </c>
    </row>
    <row r="178" spans="1:65" s="2" customFormat="1" ht="16.5" customHeight="1" x14ac:dyDescent="0.2">
      <c r="A178" s="36"/>
      <c r="B178" s="37"/>
      <c r="C178" s="195" t="s">
        <v>1104</v>
      </c>
      <c r="D178" s="195" t="s">
        <v>269</v>
      </c>
      <c r="E178" s="196" t="s">
        <v>3323</v>
      </c>
      <c r="F178" s="197" t="s">
        <v>3324</v>
      </c>
      <c r="G178" s="198" t="s">
        <v>296</v>
      </c>
      <c r="H178" s="199">
        <v>630</v>
      </c>
      <c r="I178" s="200"/>
      <c r="J178" s="201">
        <f t="shared" si="20"/>
        <v>0</v>
      </c>
      <c r="K178" s="197" t="s">
        <v>21</v>
      </c>
      <c r="L178" s="41"/>
      <c r="M178" s="202" t="s">
        <v>21</v>
      </c>
      <c r="N178" s="203" t="s">
        <v>44</v>
      </c>
      <c r="O178" s="66"/>
      <c r="P178" s="204">
        <f t="shared" si="21"/>
        <v>0</v>
      </c>
      <c r="Q178" s="204">
        <v>0</v>
      </c>
      <c r="R178" s="204">
        <f t="shared" si="22"/>
        <v>0</v>
      </c>
      <c r="S178" s="204">
        <v>0</v>
      </c>
      <c r="T178" s="205">
        <f t="shared" si="23"/>
        <v>0</v>
      </c>
      <c r="U178" s="36"/>
      <c r="V178" s="36"/>
      <c r="W178" s="36"/>
      <c r="X178" s="36"/>
      <c r="Y178" s="36"/>
      <c r="Z178" s="36"/>
      <c r="AA178" s="36"/>
      <c r="AB178" s="36"/>
      <c r="AC178" s="36"/>
      <c r="AD178" s="36"/>
      <c r="AE178" s="36"/>
      <c r="AR178" s="206" t="s">
        <v>274</v>
      </c>
      <c r="AT178" s="206" t="s">
        <v>269</v>
      </c>
      <c r="AU178" s="206" t="s">
        <v>80</v>
      </c>
      <c r="AY178" s="19" t="s">
        <v>267</v>
      </c>
      <c r="BE178" s="207">
        <f t="shared" si="24"/>
        <v>0</v>
      </c>
      <c r="BF178" s="207">
        <f t="shared" si="25"/>
        <v>0</v>
      </c>
      <c r="BG178" s="207">
        <f t="shared" si="26"/>
        <v>0</v>
      </c>
      <c r="BH178" s="207">
        <f t="shared" si="27"/>
        <v>0</v>
      </c>
      <c r="BI178" s="207">
        <f t="shared" si="28"/>
        <v>0</v>
      </c>
      <c r="BJ178" s="19" t="s">
        <v>80</v>
      </c>
      <c r="BK178" s="207">
        <f t="shared" si="29"/>
        <v>0</v>
      </c>
      <c r="BL178" s="19" t="s">
        <v>274</v>
      </c>
      <c r="BM178" s="206" t="s">
        <v>1645</v>
      </c>
    </row>
    <row r="179" spans="1:65" s="2" customFormat="1" ht="16.5" customHeight="1" x14ac:dyDescent="0.2">
      <c r="A179" s="36"/>
      <c r="B179" s="37"/>
      <c r="C179" s="195" t="s">
        <v>186</v>
      </c>
      <c r="D179" s="195" t="s">
        <v>269</v>
      </c>
      <c r="E179" s="196" t="s">
        <v>3325</v>
      </c>
      <c r="F179" s="197" t="s">
        <v>3326</v>
      </c>
      <c r="G179" s="198" t="s">
        <v>296</v>
      </c>
      <c r="H179" s="199">
        <v>550</v>
      </c>
      <c r="I179" s="200"/>
      <c r="J179" s="201">
        <f t="shared" si="20"/>
        <v>0</v>
      </c>
      <c r="K179" s="197" t="s">
        <v>21</v>
      </c>
      <c r="L179" s="41"/>
      <c r="M179" s="202" t="s">
        <v>21</v>
      </c>
      <c r="N179" s="203" t="s">
        <v>44</v>
      </c>
      <c r="O179" s="66"/>
      <c r="P179" s="204">
        <f t="shared" si="21"/>
        <v>0</v>
      </c>
      <c r="Q179" s="204">
        <v>0</v>
      </c>
      <c r="R179" s="204">
        <f t="shared" si="22"/>
        <v>0</v>
      </c>
      <c r="S179" s="204">
        <v>0</v>
      </c>
      <c r="T179" s="205">
        <f t="shared" si="23"/>
        <v>0</v>
      </c>
      <c r="U179" s="36"/>
      <c r="V179" s="36"/>
      <c r="W179" s="36"/>
      <c r="X179" s="36"/>
      <c r="Y179" s="36"/>
      <c r="Z179" s="36"/>
      <c r="AA179" s="36"/>
      <c r="AB179" s="36"/>
      <c r="AC179" s="36"/>
      <c r="AD179" s="36"/>
      <c r="AE179" s="36"/>
      <c r="AR179" s="206" t="s">
        <v>274</v>
      </c>
      <c r="AT179" s="206" t="s">
        <v>269</v>
      </c>
      <c r="AU179" s="206" t="s">
        <v>80</v>
      </c>
      <c r="AY179" s="19" t="s">
        <v>267</v>
      </c>
      <c r="BE179" s="207">
        <f t="shared" si="24"/>
        <v>0</v>
      </c>
      <c r="BF179" s="207">
        <f t="shared" si="25"/>
        <v>0</v>
      </c>
      <c r="BG179" s="207">
        <f t="shared" si="26"/>
        <v>0</v>
      </c>
      <c r="BH179" s="207">
        <f t="shared" si="27"/>
        <v>0</v>
      </c>
      <c r="BI179" s="207">
        <f t="shared" si="28"/>
        <v>0</v>
      </c>
      <c r="BJ179" s="19" t="s">
        <v>80</v>
      </c>
      <c r="BK179" s="207">
        <f t="shared" si="29"/>
        <v>0</v>
      </c>
      <c r="BL179" s="19" t="s">
        <v>274</v>
      </c>
      <c r="BM179" s="206" t="s">
        <v>1662</v>
      </c>
    </row>
    <row r="180" spans="1:65" s="2" customFormat="1" ht="16.5" customHeight="1" x14ac:dyDescent="0.2">
      <c r="A180" s="36"/>
      <c r="B180" s="37"/>
      <c r="C180" s="195" t="s">
        <v>1114</v>
      </c>
      <c r="D180" s="195" t="s">
        <v>269</v>
      </c>
      <c r="E180" s="196" t="s">
        <v>3327</v>
      </c>
      <c r="F180" s="197" t="s">
        <v>3328</v>
      </c>
      <c r="G180" s="198" t="s">
        <v>296</v>
      </c>
      <c r="H180" s="199">
        <v>40</v>
      </c>
      <c r="I180" s="200"/>
      <c r="J180" s="201">
        <f t="shared" si="20"/>
        <v>0</v>
      </c>
      <c r="K180" s="197" t="s">
        <v>21</v>
      </c>
      <c r="L180" s="41"/>
      <c r="M180" s="202" t="s">
        <v>21</v>
      </c>
      <c r="N180" s="203" t="s">
        <v>44</v>
      </c>
      <c r="O180" s="66"/>
      <c r="P180" s="204">
        <f t="shared" si="21"/>
        <v>0</v>
      </c>
      <c r="Q180" s="204">
        <v>0</v>
      </c>
      <c r="R180" s="204">
        <f t="shared" si="22"/>
        <v>0</v>
      </c>
      <c r="S180" s="204">
        <v>0</v>
      </c>
      <c r="T180" s="205">
        <f t="shared" si="23"/>
        <v>0</v>
      </c>
      <c r="U180" s="36"/>
      <c r="V180" s="36"/>
      <c r="W180" s="36"/>
      <c r="X180" s="36"/>
      <c r="Y180" s="36"/>
      <c r="Z180" s="36"/>
      <c r="AA180" s="36"/>
      <c r="AB180" s="36"/>
      <c r="AC180" s="36"/>
      <c r="AD180" s="36"/>
      <c r="AE180" s="36"/>
      <c r="AR180" s="206" t="s">
        <v>274</v>
      </c>
      <c r="AT180" s="206" t="s">
        <v>269</v>
      </c>
      <c r="AU180" s="206" t="s">
        <v>80</v>
      </c>
      <c r="AY180" s="19" t="s">
        <v>267</v>
      </c>
      <c r="BE180" s="207">
        <f t="shared" si="24"/>
        <v>0</v>
      </c>
      <c r="BF180" s="207">
        <f t="shared" si="25"/>
        <v>0</v>
      </c>
      <c r="BG180" s="207">
        <f t="shared" si="26"/>
        <v>0</v>
      </c>
      <c r="BH180" s="207">
        <f t="shared" si="27"/>
        <v>0</v>
      </c>
      <c r="BI180" s="207">
        <f t="shared" si="28"/>
        <v>0</v>
      </c>
      <c r="BJ180" s="19" t="s">
        <v>80</v>
      </c>
      <c r="BK180" s="207">
        <f t="shared" si="29"/>
        <v>0</v>
      </c>
      <c r="BL180" s="19" t="s">
        <v>274</v>
      </c>
      <c r="BM180" s="206" t="s">
        <v>1676</v>
      </c>
    </row>
    <row r="181" spans="1:65" s="2" customFormat="1" ht="16.5" customHeight="1" x14ac:dyDescent="0.2">
      <c r="A181" s="36"/>
      <c r="B181" s="37"/>
      <c r="C181" s="195" t="s">
        <v>1119</v>
      </c>
      <c r="D181" s="195" t="s">
        <v>269</v>
      </c>
      <c r="E181" s="196" t="s">
        <v>3329</v>
      </c>
      <c r="F181" s="197" t="s">
        <v>3330</v>
      </c>
      <c r="G181" s="198" t="s">
        <v>296</v>
      </c>
      <c r="H181" s="199">
        <v>60</v>
      </c>
      <c r="I181" s="200"/>
      <c r="J181" s="201">
        <f t="shared" si="20"/>
        <v>0</v>
      </c>
      <c r="K181" s="197" t="s">
        <v>21</v>
      </c>
      <c r="L181" s="41"/>
      <c r="M181" s="202" t="s">
        <v>21</v>
      </c>
      <c r="N181" s="203" t="s">
        <v>44</v>
      </c>
      <c r="O181" s="66"/>
      <c r="P181" s="204">
        <f t="shared" si="21"/>
        <v>0</v>
      </c>
      <c r="Q181" s="204">
        <v>0</v>
      </c>
      <c r="R181" s="204">
        <f t="shared" si="22"/>
        <v>0</v>
      </c>
      <c r="S181" s="204">
        <v>0</v>
      </c>
      <c r="T181" s="205">
        <f t="shared" si="23"/>
        <v>0</v>
      </c>
      <c r="U181" s="36"/>
      <c r="V181" s="36"/>
      <c r="W181" s="36"/>
      <c r="X181" s="36"/>
      <c r="Y181" s="36"/>
      <c r="Z181" s="36"/>
      <c r="AA181" s="36"/>
      <c r="AB181" s="36"/>
      <c r="AC181" s="36"/>
      <c r="AD181" s="36"/>
      <c r="AE181" s="36"/>
      <c r="AR181" s="206" t="s">
        <v>274</v>
      </c>
      <c r="AT181" s="206" t="s">
        <v>269</v>
      </c>
      <c r="AU181" s="206" t="s">
        <v>80</v>
      </c>
      <c r="AY181" s="19" t="s">
        <v>267</v>
      </c>
      <c r="BE181" s="207">
        <f t="shared" si="24"/>
        <v>0</v>
      </c>
      <c r="BF181" s="207">
        <f t="shared" si="25"/>
        <v>0</v>
      </c>
      <c r="BG181" s="207">
        <f t="shared" si="26"/>
        <v>0</v>
      </c>
      <c r="BH181" s="207">
        <f t="shared" si="27"/>
        <v>0</v>
      </c>
      <c r="BI181" s="207">
        <f t="shared" si="28"/>
        <v>0</v>
      </c>
      <c r="BJ181" s="19" t="s">
        <v>80</v>
      </c>
      <c r="BK181" s="207">
        <f t="shared" si="29"/>
        <v>0</v>
      </c>
      <c r="BL181" s="19" t="s">
        <v>274</v>
      </c>
      <c r="BM181" s="206" t="s">
        <v>1693</v>
      </c>
    </row>
    <row r="182" spans="1:65" s="2" customFormat="1" ht="16.5" customHeight="1" x14ac:dyDescent="0.2">
      <c r="A182" s="36"/>
      <c r="B182" s="37"/>
      <c r="C182" s="195" t="s">
        <v>1131</v>
      </c>
      <c r="D182" s="195" t="s">
        <v>269</v>
      </c>
      <c r="E182" s="196" t="s">
        <v>3331</v>
      </c>
      <c r="F182" s="197" t="s">
        <v>3332</v>
      </c>
      <c r="G182" s="198" t="s">
        <v>296</v>
      </c>
      <c r="H182" s="199">
        <v>225</v>
      </c>
      <c r="I182" s="200"/>
      <c r="J182" s="201">
        <f t="shared" si="20"/>
        <v>0</v>
      </c>
      <c r="K182" s="197" t="s">
        <v>21</v>
      </c>
      <c r="L182" s="41"/>
      <c r="M182" s="202" t="s">
        <v>21</v>
      </c>
      <c r="N182" s="203" t="s">
        <v>44</v>
      </c>
      <c r="O182" s="66"/>
      <c r="P182" s="204">
        <f t="shared" si="21"/>
        <v>0</v>
      </c>
      <c r="Q182" s="204">
        <v>0</v>
      </c>
      <c r="R182" s="204">
        <f t="shared" si="22"/>
        <v>0</v>
      </c>
      <c r="S182" s="204">
        <v>0</v>
      </c>
      <c r="T182" s="205">
        <f t="shared" si="23"/>
        <v>0</v>
      </c>
      <c r="U182" s="36"/>
      <c r="V182" s="36"/>
      <c r="W182" s="36"/>
      <c r="X182" s="36"/>
      <c r="Y182" s="36"/>
      <c r="Z182" s="36"/>
      <c r="AA182" s="36"/>
      <c r="AB182" s="36"/>
      <c r="AC182" s="36"/>
      <c r="AD182" s="36"/>
      <c r="AE182" s="36"/>
      <c r="AR182" s="206" t="s">
        <v>274</v>
      </c>
      <c r="AT182" s="206" t="s">
        <v>269</v>
      </c>
      <c r="AU182" s="206" t="s">
        <v>80</v>
      </c>
      <c r="AY182" s="19" t="s">
        <v>267</v>
      </c>
      <c r="BE182" s="207">
        <f t="shared" si="24"/>
        <v>0</v>
      </c>
      <c r="BF182" s="207">
        <f t="shared" si="25"/>
        <v>0</v>
      </c>
      <c r="BG182" s="207">
        <f t="shared" si="26"/>
        <v>0</v>
      </c>
      <c r="BH182" s="207">
        <f t="shared" si="27"/>
        <v>0</v>
      </c>
      <c r="BI182" s="207">
        <f t="shared" si="28"/>
        <v>0</v>
      </c>
      <c r="BJ182" s="19" t="s">
        <v>80</v>
      </c>
      <c r="BK182" s="207">
        <f t="shared" si="29"/>
        <v>0</v>
      </c>
      <c r="BL182" s="19" t="s">
        <v>274</v>
      </c>
      <c r="BM182" s="206" t="s">
        <v>1710</v>
      </c>
    </row>
    <row r="183" spans="1:65" s="2" customFormat="1" ht="16.5" customHeight="1" x14ac:dyDescent="0.2">
      <c r="A183" s="36"/>
      <c r="B183" s="37"/>
      <c r="C183" s="195" t="s">
        <v>1158</v>
      </c>
      <c r="D183" s="195" t="s">
        <v>269</v>
      </c>
      <c r="E183" s="196" t="s">
        <v>3333</v>
      </c>
      <c r="F183" s="197" t="s">
        <v>3334</v>
      </c>
      <c r="G183" s="198" t="s">
        <v>296</v>
      </c>
      <c r="H183" s="199">
        <v>85</v>
      </c>
      <c r="I183" s="200"/>
      <c r="J183" s="201">
        <f t="shared" ref="J183:J214" si="30">ROUND(I183*H183,2)</f>
        <v>0</v>
      </c>
      <c r="K183" s="197" t="s">
        <v>21</v>
      </c>
      <c r="L183" s="41"/>
      <c r="M183" s="202" t="s">
        <v>21</v>
      </c>
      <c r="N183" s="203" t="s">
        <v>44</v>
      </c>
      <c r="O183" s="66"/>
      <c r="P183" s="204">
        <f t="shared" ref="P183:P214" si="31">O183*H183</f>
        <v>0</v>
      </c>
      <c r="Q183" s="204">
        <v>0</v>
      </c>
      <c r="R183" s="204">
        <f t="shared" ref="R183:R214" si="32">Q183*H183</f>
        <v>0</v>
      </c>
      <c r="S183" s="204">
        <v>0</v>
      </c>
      <c r="T183" s="205">
        <f t="shared" ref="T183:T214" si="33">S183*H183</f>
        <v>0</v>
      </c>
      <c r="U183" s="36"/>
      <c r="V183" s="36"/>
      <c r="W183" s="36"/>
      <c r="X183" s="36"/>
      <c r="Y183" s="36"/>
      <c r="Z183" s="36"/>
      <c r="AA183" s="36"/>
      <c r="AB183" s="36"/>
      <c r="AC183" s="36"/>
      <c r="AD183" s="36"/>
      <c r="AE183" s="36"/>
      <c r="AR183" s="206" t="s">
        <v>274</v>
      </c>
      <c r="AT183" s="206" t="s">
        <v>269</v>
      </c>
      <c r="AU183" s="206" t="s">
        <v>80</v>
      </c>
      <c r="AY183" s="19" t="s">
        <v>267</v>
      </c>
      <c r="BE183" s="207">
        <f t="shared" ref="BE183:BE214" si="34">IF(N183="základní",J183,0)</f>
        <v>0</v>
      </c>
      <c r="BF183" s="207">
        <f t="shared" ref="BF183:BF214" si="35">IF(N183="snížená",J183,0)</f>
        <v>0</v>
      </c>
      <c r="BG183" s="207">
        <f t="shared" ref="BG183:BG214" si="36">IF(N183="zákl. přenesená",J183,0)</f>
        <v>0</v>
      </c>
      <c r="BH183" s="207">
        <f t="shared" ref="BH183:BH214" si="37">IF(N183="sníž. přenesená",J183,0)</f>
        <v>0</v>
      </c>
      <c r="BI183" s="207">
        <f t="shared" ref="BI183:BI214" si="38">IF(N183="nulová",J183,0)</f>
        <v>0</v>
      </c>
      <c r="BJ183" s="19" t="s">
        <v>80</v>
      </c>
      <c r="BK183" s="207">
        <f t="shared" ref="BK183:BK214" si="39">ROUND(I183*H183,2)</f>
        <v>0</v>
      </c>
      <c r="BL183" s="19" t="s">
        <v>274</v>
      </c>
      <c r="BM183" s="206" t="s">
        <v>1730</v>
      </c>
    </row>
    <row r="184" spans="1:65" s="2" customFormat="1" ht="16.5" customHeight="1" x14ac:dyDescent="0.2">
      <c r="A184" s="36"/>
      <c r="B184" s="37"/>
      <c r="C184" s="195" t="s">
        <v>1163</v>
      </c>
      <c r="D184" s="195" t="s">
        <v>269</v>
      </c>
      <c r="E184" s="196" t="s">
        <v>3335</v>
      </c>
      <c r="F184" s="197" t="s">
        <v>3336</v>
      </c>
      <c r="G184" s="198" t="s">
        <v>296</v>
      </c>
      <c r="H184" s="199">
        <v>45</v>
      </c>
      <c r="I184" s="200"/>
      <c r="J184" s="201">
        <f t="shared" si="30"/>
        <v>0</v>
      </c>
      <c r="K184" s="197" t="s">
        <v>21</v>
      </c>
      <c r="L184" s="41"/>
      <c r="M184" s="202" t="s">
        <v>21</v>
      </c>
      <c r="N184" s="203" t="s">
        <v>44</v>
      </c>
      <c r="O184" s="66"/>
      <c r="P184" s="204">
        <f t="shared" si="31"/>
        <v>0</v>
      </c>
      <c r="Q184" s="204">
        <v>0</v>
      </c>
      <c r="R184" s="204">
        <f t="shared" si="32"/>
        <v>0</v>
      </c>
      <c r="S184" s="204">
        <v>0</v>
      </c>
      <c r="T184" s="205">
        <f t="shared" si="33"/>
        <v>0</v>
      </c>
      <c r="U184" s="36"/>
      <c r="V184" s="36"/>
      <c r="W184" s="36"/>
      <c r="X184" s="36"/>
      <c r="Y184" s="36"/>
      <c r="Z184" s="36"/>
      <c r="AA184" s="36"/>
      <c r="AB184" s="36"/>
      <c r="AC184" s="36"/>
      <c r="AD184" s="36"/>
      <c r="AE184" s="36"/>
      <c r="AR184" s="206" t="s">
        <v>274</v>
      </c>
      <c r="AT184" s="206" t="s">
        <v>269</v>
      </c>
      <c r="AU184" s="206" t="s">
        <v>80</v>
      </c>
      <c r="AY184" s="19" t="s">
        <v>267</v>
      </c>
      <c r="BE184" s="207">
        <f t="shared" si="34"/>
        <v>0</v>
      </c>
      <c r="BF184" s="207">
        <f t="shared" si="35"/>
        <v>0</v>
      </c>
      <c r="BG184" s="207">
        <f t="shared" si="36"/>
        <v>0</v>
      </c>
      <c r="BH184" s="207">
        <f t="shared" si="37"/>
        <v>0</v>
      </c>
      <c r="BI184" s="207">
        <f t="shared" si="38"/>
        <v>0</v>
      </c>
      <c r="BJ184" s="19" t="s">
        <v>80</v>
      </c>
      <c r="BK184" s="207">
        <f t="shared" si="39"/>
        <v>0</v>
      </c>
      <c r="BL184" s="19" t="s">
        <v>274</v>
      </c>
      <c r="BM184" s="206" t="s">
        <v>1752</v>
      </c>
    </row>
    <row r="185" spans="1:65" s="2" customFormat="1" ht="16.5" customHeight="1" x14ac:dyDescent="0.2">
      <c r="A185" s="36"/>
      <c r="B185" s="37"/>
      <c r="C185" s="195" t="s">
        <v>1177</v>
      </c>
      <c r="D185" s="195" t="s">
        <v>269</v>
      </c>
      <c r="E185" s="196" t="s">
        <v>3337</v>
      </c>
      <c r="F185" s="197" t="s">
        <v>3338</v>
      </c>
      <c r="G185" s="198" t="s">
        <v>296</v>
      </c>
      <c r="H185" s="199">
        <v>120</v>
      </c>
      <c r="I185" s="200"/>
      <c r="J185" s="201">
        <f t="shared" si="30"/>
        <v>0</v>
      </c>
      <c r="K185" s="197" t="s">
        <v>21</v>
      </c>
      <c r="L185" s="41"/>
      <c r="M185" s="202" t="s">
        <v>21</v>
      </c>
      <c r="N185" s="203" t="s">
        <v>44</v>
      </c>
      <c r="O185" s="66"/>
      <c r="P185" s="204">
        <f t="shared" si="31"/>
        <v>0</v>
      </c>
      <c r="Q185" s="204">
        <v>0</v>
      </c>
      <c r="R185" s="204">
        <f t="shared" si="32"/>
        <v>0</v>
      </c>
      <c r="S185" s="204">
        <v>0</v>
      </c>
      <c r="T185" s="205">
        <f t="shared" si="33"/>
        <v>0</v>
      </c>
      <c r="U185" s="36"/>
      <c r="V185" s="36"/>
      <c r="W185" s="36"/>
      <c r="X185" s="36"/>
      <c r="Y185" s="36"/>
      <c r="Z185" s="36"/>
      <c r="AA185" s="36"/>
      <c r="AB185" s="36"/>
      <c r="AC185" s="36"/>
      <c r="AD185" s="36"/>
      <c r="AE185" s="36"/>
      <c r="AR185" s="206" t="s">
        <v>274</v>
      </c>
      <c r="AT185" s="206" t="s">
        <v>269</v>
      </c>
      <c r="AU185" s="206" t="s">
        <v>80</v>
      </c>
      <c r="AY185" s="19" t="s">
        <v>267</v>
      </c>
      <c r="BE185" s="207">
        <f t="shared" si="34"/>
        <v>0</v>
      </c>
      <c r="BF185" s="207">
        <f t="shared" si="35"/>
        <v>0</v>
      </c>
      <c r="BG185" s="207">
        <f t="shared" si="36"/>
        <v>0</v>
      </c>
      <c r="BH185" s="207">
        <f t="shared" si="37"/>
        <v>0</v>
      </c>
      <c r="BI185" s="207">
        <f t="shared" si="38"/>
        <v>0</v>
      </c>
      <c r="BJ185" s="19" t="s">
        <v>80</v>
      </c>
      <c r="BK185" s="207">
        <f t="shared" si="39"/>
        <v>0</v>
      </c>
      <c r="BL185" s="19" t="s">
        <v>274</v>
      </c>
      <c r="BM185" s="206" t="s">
        <v>1776</v>
      </c>
    </row>
    <row r="186" spans="1:65" s="2" customFormat="1" ht="16.5" customHeight="1" x14ac:dyDescent="0.2">
      <c r="A186" s="36"/>
      <c r="B186" s="37"/>
      <c r="C186" s="195" t="s">
        <v>1184</v>
      </c>
      <c r="D186" s="195" t="s">
        <v>269</v>
      </c>
      <c r="E186" s="196" t="s">
        <v>3339</v>
      </c>
      <c r="F186" s="197" t="s">
        <v>3340</v>
      </c>
      <c r="G186" s="198" t="s">
        <v>296</v>
      </c>
      <c r="H186" s="199">
        <v>40</v>
      </c>
      <c r="I186" s="200"/>
      <c r="J186" s="201">
        <f t="shared" si="30"/>
        <v>0</v>
      </c>
      <c r="K186" s="197" t="s">
        <v>21</v>
      </c>
      <c r="L186" s="41"/>
      <c r="M186" s="202" t="s">
        <v>21</v>
      </c>
      <c r="N186" s="203" t="s">
        <v>44</v>
      </c>
      <c r="O186" s="66"/>
      <c r="P186" s="204">
        <f t="shared" si="31"/>
        <v>0</v>
      </c>
      <c r="Q186" s="204">
        <v>0</v>
      </c>
      <c r="R186" s="204">
        <f t="shared" si="32"/>
        <v>0</v>
      </c>
      <c r="S186" s="204">
        <v>0</v>
      </c>
      <c r="T186" s="205">
        <f t="shared" si="33"/>
        <v>0</v>
      </c>
      <c r="U186" s="36"/>
      <c r="V186" s="36"/>
      <c r="W186" s="36"/>
      <c r="X186" s="36"/>
      <c r="Y186" s="36"/>
      <c r="Z186" s="36"/>
      <c r="AA186" s="36"/>
      <c r="AB186" s="36"/>
      <c r="AC186" s="36"/>
      <c r="AD186" s="36"/>
      <c r="AE186" s="36"/>
      <c r="AR186" s="206" t="s">
        <v>274</v>
      </c>
      <c r="AT186" s="206" t="s">
        <v>269</v>
      </c>
      <c r="AU186" s="206" t="s">
        <v>80</v>
      </c>
      <c r="AY186" s="19" t="s">
        <v>267</v>
      </c>
      <c r="BE186" s="207">
        <f t="shared" si="34"/>
        <v>0</v>
      </c>
      <c r="BF186" s="207">
        <f t="shared" si="35"/>
        <v>0</v>
      </c>
      <c r="BG186" s="207">
        <f t="shared" si="36"/>
        <v>0</v>
      </c>
      <c r="BH186" s="207">
        <f t="shared" si="37"/>
        <v>0</v>
      </c>
      <c r="BI186" s="207">
        <f t="shared" si="38"/>
        <v>0</v>
      </c>
      <c r="BJ186" s="19" t="s">
        <v>80</v>
      </c>
      <c r="BK186" s="207">
        <f t="shared" si="39"/>
        <v>0</v>
      </c>
      <c r="BL186" s="19" t="s">
        <v>274</v>
      </c>
      <c r="BM186" s="206" t="s">
        <v>1800</v>
      </c>
    </row>
    <row r="187" spans="1:65" s="2" customFormat="1" ht="16.5" customHeight="1" x14ac:dyDescent="0.2">
      <c r="A187" s="36"/>
      <c r="B187" s="37"/>
      <c r="C187" s="195" t="s">
        <v>1189</v>
      </c>
      <c r="D187" s="195" t="s">
        <v>269</v>
      </c>
      <c r="E187" s="196" t="s">
        <v>3341</v>
      </c>
      <c r="F187" s="197" t="s">
        <v>3342</v>
      </c>
      <c r="G187" s="198" t="s">
        <v>296</v>
      </c>
      <c r="H187" s="199">
        <v>240</v>
      </c>
      <c r="I187" s="200"/>
      <c r="J187" s="201">
        <f t="shared" si="30"/>
        <v>0</v>
      </c>
      <c r="K187" s="197" t="s">
        <v>21</v>
      </c>
      <c r="L187" s="41"/>
      <c r="M187" s="202" t="s">
        <v>21</v>
      </c>
      <c r="N187" s="203" t="s">
        <v>44</v>
      </c>
      <c r="O187" s="66"/>
      <c r="P187" s="204">
        <f t="shared" si="31"/>
        <v>0</v>
      </c>
      <c r="Q187" s="204">
        <v>0</v>
      </c>
      <c r="R187" s="204">
        <f t="shared" si="32"/>
        <v>0</v>
      </c>
      <c r="S187" s="204">
        <v>0</v>
      </c>
      <c r="T187" s="205">
        <f t="shared" si="33"/>
        <v>0</v>
      </c>
      <c r="U187" s="36"/>
      <c r="V187" s="36"/>
      <c r="W187" s="36"/>
      <c r="X187" s="36"/>
      <c r="Y187" s="36"/>
      <c r="Z187" s="36"/>
      <c r="AA187" s="36"/>
      <c r="AB187" s="36"/>
      <c r="AC187" s="36"/>
      <c r="AD187" s="36"/>
      <c r="AE187" s="36"/>
      <c r="AR187" s="206" t="s">
        <v>274</v>
      </c>
      <c r="AT187" s="206" t="s">
        <v>269</v>
      </c>
      <c r="AU187" s="206" t="s">
        <v>80</v>
      </c>
      <c r="AY187" s="19" t="s">
        <v>267</v>
      </c>
      <c r="BE187" s="207">
        <f t="shared" si="34"/>
        <v>0</v>
      </c>
      <c r="BF187" s="207">
        <f t="shared" si="35"/>
        <v>0</v>
      </c>
      <c r="BG187" s="207">
        <f t="shared" si="36"/>
        <v>0</v>
      </c>
      <c r="BH187" s="207">
        <f t="shared" si="37"/>
        <v>0</v>
      </c>
      <c r="BI187" s="207">
        <f t="shared" si="38"/>
        <v>0</v>
      </c>
      <c r="BJ187" s="19" t="s">
        <v>80</v>
      </c>
      <c r="BK187" s="207">
        <f t="shared" si="39"/>
        <v>0</v>
      </c>
      <c r="BL187" s="19" t="s">
        <v>274</v>
      </c>
      <c r="BM187" s="206" t="s">
        <v>1808</v>
      </c>
    </row>
    <row r="188" spans="1:65" s="2" customFormat="1" ht="16.5" customHeight="1" x14ac:dyDescent="0.2">
      <c r="A188" s="36"/>
      <c r="B188" s="37"/>
      <c r="C188" s="195" t="s">
        <v>1195</v>
      </c>
      <c r="D188" s="195" t="s">
        <v>269</v>
      </c>
      <c r="E188" s="196" t="s">
        <v>3343</v>
      </c>
      <c r="F188" s="197" t="s">
        <v>3344</v>
      </c>
      <c r="G188" s="198" t="s">
        <v>296</v>
      </c>
      <c r="H188" s="199">
        <v>30</v>
      </c>
      <c r="I188" s="200"/>
      <c r="J188" s="201">
        <f t="shared" si="30"/>
        <v>0</v>
      </c>
      <c r="K188" s="197" t="s">
        <v>21</v>
      </c>
      <c r="L188" s="41"/>
      <c r="M188" s="202" t="s">
        <v>21</v>
      </c>
      <c r="N188" s="203" t="s">
        <v>44</v>
      </c>
      <c r="O188" s="66"/>
      <c r="P188" s="204">
        <f t="shared" si="31"/>
        <v>0</v>
      </c>
      <c r="Q188" s="204">
        <v>0</v>
      </c>
      <c r="R188" s="204">
        <f t="shared" si="32"/>
        <v>0</v>
      </c>
      <c r="S188" s="204">
        <v>0</v>
      </c>
      <c r="T188" s="205">
        <f t="shared" si="33"/>
        <v>0</v>
      </c>
      <c r="U188" s="36"/>
      <c r="V188" s="36"/>
      <c r="W188" s="36"/>
      <c r="X188" s="36"/>
      <c r="Y188" s="36"/>
      <c r="Z188" s="36"/>
      <c r="AA188" s="36"/>
      <c r="AB188" s="36"/>
      <c r="AC188" s="36"/>
      <c r="AD188" s="36"/>
      <c r="AE188" s="36"/>
      <c r="AR188" s="206" t="s">
        <v>274</v>
      </c>
      <c r="AT188" s="206" t="s">
        <v>269</v>
      </c>
      <c r="AU188" s="206" t="s">
        <v>80</v>
      </c>
      <c r="AY188" s="19" t="s">
        <v>267</v>
      </c>
      <c r="BE188" s="207">
        <f t="shared" si="34"/>
        <v>0</v>
      </c>
      <c r="BF188" s="207">
        <f t="shared" si="35"/>
        <v>0</v>
      </c>
      <c r="BG188" s="207">
        <f t="shared" si="36"/>
        <v>0</v>
      </c>
      <c r="BH188" s="207">
        <f t="shared" si="37"/>
        <v>0</v>
      </c>
      <c r="BI188" s="207">
        <f t="shared" si="38"/>
        <v>0</v>
      </c>
      <c r="BJ188" s="19" t="s">
        <v>80</v>
      </c>
      <c r="BK188" s="207">
        <f t="shared" si="39"/>
        <v>0</v>
      </c>
      <c r="BL188" s="19" t="s">
        <v>274</v>
      </c>
      <c r="BM188" s="206" t="s">
        <v>1820</v>
      </c>
    </row>
    <row r="189" spans="1:65" s="2" customFormat="1" ht="16.5" customHeight="1" x14ac:dyDescent="0.2">
      <c r="A189" s="36"/>
      <c r="B189" s="37"/>
      <c r="C189" s="195" t="s">
        <v>1201</v>
      </c>
      <c r="D189" s="195" t="s">
        <v>269</v>
      </c>
      <c r="E189" s="196" t="s">
        <v>3345</v>
      </c>
      <c r="F189" s="197" t="s">
        <v>3346</v>
      </c>
      <c r="G189" s="198" t="s">
        <v>2484</v>
      </c>
      <c r="H189" s="199">
        <v>1</v>
      </c>
      <c r="I189" s="200"/>
      <c r="J189" s="201">
        <f t="shared" si="30"/>
        <v>0</v>
      </c>
      <c r="K189" s="197" t="s">
        <v>21</v>
      </c>
      <c r="L189" s="41"/>
      <c r="M189" s="202" t="s">
        <v>21</v>
      </c>
      <c r="N189" s="203" t="s">
        <v>44</v>
      </c>
      <c r="O189" s="66"/>
      <c r="P189" s="204">
        <f t="shared" si="31"/>
        <v>0</v>
      </c>
      <c r="Q189" s="204">
        <v>0</v>
      </c>
      <c r="R189" s="204">
        <f t="shared" si="32"/>
        <v>0</v>
      </c>
      <c r="S189" s="204">
        <v>0</v>
      </c>
      <c r="T189" s="205">
        <f t="shared" si="33"/>
        <v>0</v>
      </c>
      <c r="U189" s="36"/>
      <c r="V189" s="36"/>
      <c r="W189" s="36"/>
      <c r="X189" s="36"/>
      <c r="Y189" s="36"/>
      <c r="Z189" s="36"/>
      <c r="AA189" s="36"/>
      <c r="AB189" s="36"/>
      <c r="AC189" s="36"/>
      <c r="AD189" s="36"/>
      <c r="AE189" s="36"/>
      <c r="AR189" s="206" t="s">
        <v>274</v>
      </c>
      <c r="AT189" s="206" t="s">
        <v>269</v>
      </c>
      <c r="AU189" s="206" t="s">
        <v>80</v>
      </c>
      <c r="AY189" s="19" t="s">
        <v>267</v>
      </c>
      <c r="BE189" s="207">
        <f t="shared" si="34"/>
        <v>0</v>
      </c>
      <c r="BF189" s="207">
        <f t="shared" si="35"/>
        <v>0</v>
      </c>
      <c r="BG189" s="207">
        <f t="shared" si="36"/>
        <v>0</v>
      </c>
      <c r="BH189" s="207">
        <f t="shared" si="37"/>
        <v>0</v>
      </c>
      <c r="BI189" s="207">
        <f t="shared" si="38"/>
        <v>0</v>
      </c>
      <c r="BJ189" s="19" t="s">
        <v>80</v>
      </c>
      <c r="BK189" s="207">
        <f t="shared" si="39"/>
        <v>0</v>
      </c>
      <c r="BL189" s="19" t="s">
        <v>274</v>
      </c>
      <c r="BM189" s="206" t="s">
        <v>1832</v>
      </c>
    </row>
    <row r="190" spans="1:65" s="2" customFormat="1" ht="21.75" customHeight="1" x14ac:dyDescent="0.2">
      <c r="A190" s="36"/>
      <c r="B190" s="37"/>
      <c r="C190" s="195" t="s">
        <v>1206</v>
      </c>
      <c r="D190" s="195" t="s">
        <v>269</v>
      </c>
      <c r="E190" s="196" t="s">
        <v>2742</v>
      </c>
      <c r="F190" s="197" t="s">
        <v>3347</v>
      </c>
      <c r="G190" s="198" t="s">
        <v>2484</v>
      </c>
      <c r="H190" s="199">
        <v>1</v>
      </c>
      <c r="I190" s="200"/>
      <c r="J190" s="201">
        <f t="shared" si="30"/>
        <v>0</v>
      </c>
      <c r="K190" s="197" t="s">
        <v>21</v>
      </c>
      <c r="L190" s="41"/>
      <c r="M190" s="202" t="s">
        <v>21</v>
      </c>
      <c r="N190" s="203" t="s">
        <v>44</v>
      </c>
      <c r="O190" s="66"/>
      <c r="P190" s="204">
        <f t="shared" si="31"/>
        <v>0</v>
      </c>
      <c r="Q190" s="204">
        <v>0</v>
      </c>
      <c r="R190" s="204">
        <f t="shared" si="32"/>
        <v>0</v>
      </c>
      <c r="S190" s="204">
        <v>0</v>
      </c>
      <c r="T190" s="205">
        <f t="shared" si="33"/>
        <v>0</v>
      </c>
      <c r="U190" s="36"/>
      <c r="V190" s="36"/>
      <c r="W190" s="36"/>
      <c r="X190" s="36"/>
      <c r="Y190" s="36"/>
      <c r="Z190" s="36"/>
      <c r="AA190" s="36"/>
      <c r="AB190" s="36"/>
      <c r="AC190" s="36"/>
      <c r="AD190" s="36"/>
      <c r="AE190" s="36"/>
      <c r="AR190" s="206" t="s">
        <v>274</v>
      </c>
      <c r="AT190" s="206" t="s">
        <v>269</v>
      </c>
      <c r="AU190" s="206" t="s">
        <v>80</v>
      </c>
      <c r="AY190" s="19" t="s">
        <v>267</v>
      </c>
      <c r="BE190" s="207">
        <f t="shared" si="34"/>
        <v>0</v>
      </c>
      <c r="BF190" s="207">
        <f t="shared" si="35"/>
        <v>0</v>
      </c>
      <c r="BG190" s="207">
        <f t="shared" si="36"/>
        <v>0</v>
      </c>
      <c r="BH190" s="207">
        <f t="shared" si="37"/>
        <v>0</v>
      </c>
      <c r="BI190" s="207">
        <f t="shared" si="38"/>
        <v>0</v>
      </c>
      <c r="BJ190" s="19" t="s">
        <v>80</v>
      </c>
      <c r="BK190" s="207">
        <f t="shared" si="39"/>
        <v>0</v>
      </c>
      <c r="BL190" s="19" t="s">
        <v>274</v>
      </c>
      <c r="BM190" s="206" t="s">
        <v>1844</v>
      </c>
    </row>
    <row r="191" spans="1:65" s="2" customFormat="1" ht="16.5" customHeight="1" x14ac:dyDescent="0.2">
      <c r="A191" s="36"/>
      <c r="B191" s="37"/>
      <c r="C191" s="195" t="s">
        <v>1214</v>
      </c>
      <c r="D191" s="195" t="s">
        <v>269</v>
      </c>
      <c r="E191" s="196" t="s">
        <v>2744</v>
      </c>
      <c r="F191" s="197" t="s">
        <v>3348</v>
      </c>
      <c r="G191" s="198" t="s">
        <v>2484</v>
      </c>
      <c r="H191" s="199">
        <v>1</v>
      </c>
      <c r="I191" s="200"/>
      <c r="J191" s="201">
        <f t="shared" si="30"/>
        <v>0</v>
      </c>
      <c r="K191" s="197" t="s">
        <v>21</v>
      </c>
      <c r="L191" s="41"/>
      <c r="M191" s="202" t="s">
        <v>21</v>
      </c>
      <c r="N191" s="203" t="s">
        <v>44</v>
      </c>
      <c r="O191" s="66"/>
      <c r="P191" s="204">
        <f t="shared" si="31"/>
        <v>0</v>
      </c>
      <c r="Q191" s="204">
        <v>0</v>
      </c>
      <c r="R191" s="204">
        <f t="shared" si="32"/>
        <v>0</v>
      </c>
      <c r="S191" s="204">
        <v>0</v>
      </c>
      <c r="T191" s="205">
        <f t="shared" si="33"/>
        <v>0</v>
      </c>
      <c r="U191" s="36"/>
      <c r="V191" s="36"/>
      <c r="W191" s="36"/>
      <c r="X191" s="36"/>
      <c r="Y191" s="36"/>
      <c r="Z191" s="36"/>
      <c r="AA191" s="36"/>
      <c r="AB191" s="36"/>
      <c r="AC191" s="36"/>
      <c r="AD191" s="36"/>
      <c r="AE191" s="36"/>
      <c r="AR191" s="206" t="s">
        <v>274</v>
      </c>
      <c r="AT191" s="206" t="s">
        <v>269</v>
      </c>
      <c r="AU191" s="206" t="s">
        <v>80</v>
      </c>
      <c r="AY191" s="19" t="s">
        <v>267</v>
      </c>
      <c r="BE191" s="207">
        <f t="shared" si="34"/>
        <v>0</v>
      </c>
      <c r="BF191" s="207">
        <f t="shared" si="35"/>
        <v>0</v>
      </c>
      <c r="BG191" s="207">
        <f t="shared" si="36"/>
        <v>0</v>
      </c>
      <c r="BH191" s="207">
        <f t="shared" si="37"/>
        <v>0</v>
      </c>
      <c r="BI191" s="207">
        <f t="shared" si="38"/>
        <v>0</v>
      </c>
      <c r="BJ191" s="19" t="s">
        <v>80</v>
      </c>
      <c r="BK191" s="207">
        <f t="shared" si="39"/>
        <v>0</v>
      </c>
      <c r="BL191" s="19" t="s">
        <v>274</v>
      </c>
      <c r="BM191" s="206" t="s">
        <v>1860</v>
      </c>
    </row>
    <row r="192" spans="1:65" s="2" customFormat="1" ht="16.5" customHeight="1" x14ac:dyDescent="0.2">
      <c r="A192" s="36"/>
      <c r="B192" s="37"/>
      <c r="C192" s="195" t="s">
        <v>1220</v>
      </c>
      <c r="D192" s="195" t="s">
        <v>269</v>
      </c>
      <c r="E192" s="196" t="s">
        <v>3349</v>
      </c>
      <c r="F192" s="197" t="s">
        <v>3350</v>
      </c>
      <c r="G192" s="198" t="s">
        <v>21</v>
      </c>
      <c r="H192" s="199">
        <v>0</v>
      </c>
      <c r="I192" s="200"/>
      <c r="J192" s="201">
        <f t="shared" si="30"/>
        <v>0</v>
      </c>
      <c r="K192" s="197" t="s">
        <v>21</v>
      </c>
      <c r="L192" s="41"/>
      <c r="M192" s="202" t="s">
        <v>21</v>
      </c>
      <c r="N192" s="203" t="s">
        <v>44</v>
      </c>
      <c r="O192" s="66"/>
      <c r="P192" s="204">
        <f t="shared" si="31"/>
        <v>0</v>
      </c>
      <c r="Q192" s="204">
        <v>0</v>
      </c>
      <c r="R192" s="204">
        <f t="shared" si="32"/>
        <v>0</v>
      </c>
      <c r="S192" s="204">
        <v>0</v>
      </c>
      <c r="T192" s="205">
        <f t="shared" si="33"/>
        <v>0</v>
      </c>
      <c r="U192" s="36"/>
      <c r="V192" s="36"/>
      <c r="W192" s="36"/>
      <c r="X192" s="36"/>
      <c r="Y192" s="36"/>
      <c r="Z192" s="36"/>
      <c r="AA192" s="36"/>
      <c r="AB192" s="36"/>
      <c r="AC192" s="36"/>
      <c r="AD192" s="36"/>
      <c r="AE192" s="36"/>
      <c r="AR192" s="206" t="s">
        <v>274</v>
      </c>
      <c r="AT192" s="206" t="s">
        <v>269</v>
      </c>
      <c r="AU192" s="206" t="s">
        <v>80</v>
      </c>
      <c r="AY192" s="19" t="s">
        <v>267</v>
      </c>
      <c r="BE192" s="207">
        <f t="shared" si="34"/>
        <v>0</v>
      </c>
      <c r="BF192" s="207">
        <f t="shared" si="35"/>
        <v>0</v>
      </c>
      <c r="BG192" s="207">
        <f t="shared" si="36"/>
        <v>0</v>
      </c>
      <c r="BH192" s="207">
        <f t="shared" si="37"/>
        <v>0</v>
      </c>
      <c r="BI192" s="207">
        <f t="shared" si="38"/>
        <v>0</v>
      </c>
      <c r="BJ192" s="19" t="s">
        <v>80</v>
      </c>
      <c r="BK192" s="207">
        <f t="shared" si="39"/>
        <v>0</v>
      </c>
      <c r="BL192" s="19" t="s">
        <v>274</v>
      </c>
      <c r="BM192" s="206" t="s">
        <v>1872</v>
      </c>
    </row>
    <row r="193" spans="1:65" s="2" customFormat="1" ht="33" customHeight="1" x14ac:dyDescent="0.2">
      <c r="A193" s="36"/>
      <c r="B193" s="37"/>
      <c r="C193" s="195" t="s">
        <v>1225</v>
      </c>
      <c r="D193" s="195" t="s">
        <v>269</v>
      </c>
      <c r="E193" s="196" t="s">
        <v>3351</v>
      </c>
      <c r="F193" s="197" t="s">
        <v>3352</v>
      </c>
      <c r="G193" s="198" t="s">
        <v>2484</v>
      </c>
      <c r="H193" s="199">
        <v>2</v>
      </c>
      <c r="I193" s="200"/>
      <c r="J193" s="201">
        <f t="shared" si="30"/>
        <v>0</v>
      </c>
      <c r="K193" s="197" t="s">
        <v>21</v>
      </c>
      <c r="L193" s="41"/>
      <c r="M193" s="202" t="s">
        <v>21</v>
      </c>
      <c r="N193" s="203" t="s">
        <v>44</v>
      </c>
      <c r="O193" s="66"/>
      <c r="P193" s="204">
        <f t="shared" si="31"/>
        <v>0</v>
      </c>
      <c r="Q193" s="204">
        <v>0</v>
      </c>
      <c r="R193" s="204">
        <f t="shared" si="32"/>
        <v>0</v>
      </c>
      <c r="S193" s="204">
        <v>0</v>
      </c>
      <c r="T193" s="205">
        <f t="shared" si="33"/>
        <v>0</v>
      </c>
      <c r="U193" s="36"/>
      <c r="V193" s="36"/>
      <c r="W193" s="36"/>
      <c r="X193" s="36"/>
      <c r="Y193" s="36"/>
      <c r="Z193" s="36"/>
      <c r="AA193" s="36"/>
      <c r="AB193" s="36"/>
      <c r="AC193" s="36"/>
      <c r="AD193" s="36"/>
      <c r="AE193" s="36"/>
      <c r="AR193" s="206" t="s">
        <v>274</v>
      </c>
      <c r="AT193" s="206" t="s">
        <v>269</v>
      </c>
      <c r="AU193" s="206" t="s">
        <v>80</v>
      </c>
      <c r="AY193" s="19" t="s">
        <v>267</v>
      </c>
      <c r="BE193" s="207">
        <f t="shared" si="34"/>
        <v>0</v>
      </c>
      <c r="BF193" s="207">
        <f t="shared" si="35"/>
        <v>0</v>
      </c>
      <c r="BG193" s="207">
        <f t="shared" si="36"/>
        <v>0</v>
      </c>
      <c r="BH193" s="207">
        <f t="shared" si="37"/>
        <v>0</v>
      </c>
      <c r="BI193" s="207">
        <f t="shared" si="38"/>
        <v>0</v>
      </c>
      <c r="BJ193" s="19" t="s">
        <v>80</v>
      </c>
      <c r="BK193" s="207">
        <f t="shared" si="39"/>
        <v>0</v>
      </c>
      <c r="BL193" s="19" t="s">
        <v>274</v>
      </c>
      <c r="BM193" s="206" t="s">
        <v>1884</v>
      </c>
    </row>
    <row r="194" spans="1:65" s="2" customFormat="1" ht="33" customHeight="1" x14ac:dyDescent="0.2">
      <c r="A194" s="36"/>
      <c r="B194" s="37"/>
      <c r="C194" s="195" t="s">
        <v>1231</v>
      </c>
      <c r="D194" s="195" t="s">
        <v>269</v>
      </c>
      <c r="E194" s="196" t="s">
        <v>3353</v>
      </c>
      <c r="F194" s="197" t="s">
        <v>3354</v>
      </c>
      <c r="G194" s="198" t="s">
        <v>2484</v>
      </c>
      <c r="H194" s="199">
        <v>6</v>
      </c>
      <c r="I194" s="200"/>
      <c r="J194" s="201">
        <f t="shared" si="30"/>
        <v>0</v>
      </c>
      <c r="K194" s="197" t="s">
        <v>21</v>
      </c>
      <c r="L194" s="41"/>
      <c r="M194" s="202" t="s">
        <v>21</v>
      </c>
      <c r="N194" s="203" t="s">
        <v>44</v>
      </c>
      <c r="O194" s="66"/>
      <c r="P194" s="204">
        <f t="shared" si="31"/>
        <v>0</v>
      </c>
      <c r="Q194" s="204">
        <v>0</v>
      </c>
      <c r="R194" s="204">
        <f t="shared" si="32"/>
        <v>0</v>
      </c>
      <c r="S194" s="204">
        <v>0</v>
      </c>
      <c r="T194" s="205">
        <f t="shared" si="33"/>
        <v>0</v>
      </c>
      <c r="U194" s="36"/>
      <c r="V194" s="36"/>
      <c r="W194" s="36"/>
      <c r="X194" s="36"/>
      <c r="Y194" s="36"/>
      <c r="Z194" s="36"/>
      <c r="AA194" s="36"/>
      <c r="AB194" s="36"/>
      <c r="AC194" s="36"/>
      <c r="AD194" s="36"/>
      <c r="AE194" s="36"/>
      <c r="AR194" s="206" t="s">
        <v>274</v>
      </c>
      <c r="AT194" s="206" t="s">
        <v>269</v>
      </c>
      <c r="AU194" s="206" t="s">
        <v>80</v>
      </c>
      <c r="AY194" s="19" t="s">
        <v>267</v>
      </c>
      <c r="BE194" s="207">
        <f t="shared" si="34"/>
        <v>0</v>
      </c>
      <c r="BF194" s="207">
        <f t="shared" si="35"/>
        <v>0</v>
      </c>
      <c r="BG194" s="207">
        <f t="shared" si="36"/>
        <v>0</v>
      </c>
      <c r="BH194" s="207">
        <f t="shared" si="37"/>
        <v>0</v>
      </c>
      <c r="BI194" s="207">
        <f t="shared" si="38"/>
        <v>0</v>
      </c>
      <c r="BJ194" s="19" t="s">
        <v>80</v>
      </c>
      <c r="BK194" s="207">
        <f t="shared" si="39"/>
        <v>0</v>
      </c>
      <c r="BL194" s="19" t="s">
        <v>274</v>
      </c>
      <c r="BM194" s="206" t="s">
        <v>1894</v>
      </c>
    </row>
    <row r="195" spans="1:65" s="2" customFormat="1" ht="44.25" customHeight="1" x14ac:dyDescent="0.2">
      <c r="A195" s="36"/>
      <c r="B195" s="37"/>
      <c r="C195" s="195" t="s">
        <v>1236</v>
      </c>
      <c r="D195" s="195" t="s">
        <v>269</v>
      </c>
      <c r="E195" s="196" t="s">
        <v>3355</v>
      </c>
      <c r="F195" s="197" t="s">
        <v>3356</v>
      </c>
      <c r="G195" s="198" t="s">
        <v>2484</v>
      </c>
      <c r="H195" s="199">
        <v>2</v>
      </c>
      <c r="I195" s="200"/>
      <c r="J195" s="201">
        <f t="shared" si="30"/>
        <v>0</v>
      </c>
      <c r="K195" s="197" t="s">
        <v>21</v>
      </c>
      <c r="L195" s="41"/>
      <c r="M195" s="202" t="s">
        <v>21</v>
      </c>
      <c r="N195" s="203" t="s">
        <v>44</v>
      </c>
      <c r="O195" s="66"/>
      <c r="P195" s="204">
        <f t="shared" si="31"/>
        <v>0</v>
      </c>
      <c r="Q195" s="204">
        <v>0</v>
      </c>
      <c r="R195" s="204">
        <f t="shared" si="32"/>
        <v>0</v>
      </c>
      <c r="S195" s="204">
        <v>0</v>
      </c>
      <c r="T195" s="205">
        <f t="shared" si="33"/>
        <v>0</v>
      </c>
      <c r="U195" s="36"/>
      <c r="V195" s="36"/>
      <c r="W195" s="36"/>
      <c r="X195" s="36"/>
      <c r="Y195" s="36"/>
      <c r="Z195" s="36"/>
      <c r="AA195" s="36"/>
      <c r="AB195" s="36"/>
      <c r="AC195" s="36"/>
      <c r="AD195" s="36"/>
      <c r="AE195" s="36"/>
      <c r="AR195" s="206" t="s">
        <v>274</v>
      </c>
      <c r="AT195" s="206" t="s">
        <v>269</v>
      </c>
      <c r="AU195" s="206" t="s">
        <v>80</v>
      </c>
      <c r="AY195" s="19" t="s">
        <v>267</v>
      </c>
      <c r="BE195" s="207">
        <f t="shared" si="34"/>
        <v>0</v>
      </c>
      <c r="BF195" s="207">
        <f t="shared" si="35"/>
        <v>0</v>
      </c>
      <c r="BG195" s="207">
        <f t="shared" si="36"/>
        <v>0</v>
      </c>
      <c r="BH195" s="207">
        <f t="shared" si="37"/>
        <v>0</v>
      </c>
      <c r="BI195" s="207">
        <f t="shared" si="38"/>
        <v>0</v>
      </c>
      <c r="BJ195" s="19" t="s">
        <v>80</v>
      </c>
      <c r="BK195" s="207">
        <f t="shared" si="39"/>
        <v>0</v>
      </c>
      <c r="BL195" s="19" t="s">
        <v>274</v>
      </c>
      <c r="BM195" s="206" t="s">
        <v>1905</v>
      </c>
    </row>
    <row r="196" spans="1:65" s="2" customFormat="1" ht="33" customHeight="1" x14ac:dyDescent="0.2">
      <c r="A196" s="36"/>
      <c r="B196" s="37"/>
      <c r="C196" s="195" t="s">
        <v>1242</v>
      </c>
      <c r="D196" s="195" t="s">
        <v>269</v>
      </c>
      <c r="E196" s="196" t="s">
        <v>3357</v>
      </c>
      <c r="F196" s="197" t="s">
        <v>3358</v>
      </c>
      <c r="G196" s="198" t="s">
        <v>2484</v>
      </c>
      <c r="H196" s="199">
        <v>5</v>
      </c>
      <c r="I196" s="200"/>
      <c r="J196" s="201">
        <f t="shared" si="30"/>
        <v>0</v>
      </c>
      <c r="K196" s="197" t="s">
        <v>21</v>
      </c>
      <c r="L196" s="41"/>
      <c r="M196" s="202" t="s">
        <v>21</v>
      </c>
      <c r="N196" s="203" t="s">
        <v>44</v>
      </c>
      <c r="O196" s="66"/>
      <c r="P196" s="204">
        <f t="shared" si="31"/>
        <v>0</v>
      </c>
      <c r="Q196" s="204">
        <v>0</v>
      </c>
      <c r="R196" s="204">
        <f t="shared" si="32"/>
        <v>0</v>
      </c>
      <c r="S196" s="204">
        <v>0</v>
      </c>
      <c r="T196" s="205">
        <f t="shared" si="33"/>
        <v>0</v>
      </c>
      <c r="U196" s="36"/>
      <c r="V196" s="36"/>
      <c r="W196" s="36"/>
      <c r="X196" s="36"/>
      <c r="Y196" s="36"/>
      <c r="Z196" s="36"/>
      <c r="AA196" s="36"/>
      <c r="AB196" s="36"/>
      <c r="AC196" s="36"/>
      <c r="AD196" s="36"/>
      <c r="AE196" s="36"/>
      <c r="AR196" s="206" t="s">
        <v>274</v>
      </c>
      <c r="AT196" s="206" t="s">
        <v>269</v>
      </c>
      <c r="AU196" s="206" t="s">
        <v>80</v>
      </c>
      <c r="AY196" s="19" t="s">
        <v>267</v>
      </c>
      <c r="BE196" s="207">
        <f t="shared" si="34"/>
        <v>0</v>
      </c>
      <c r="BF196" s="207">
        <f t="shared" si="35"/>
        <v>0</v>
      </c>
      <c r="BG196" s="207">
        <f t="shared" si="36"/>
        <v>0</v>
      </c>
      <c r="BH196" s="207">
        <f t="shared" si="37"/>
        <v>0</v>
      </c>
      <c r="BI196" s="207">
        <f t="shared" si="38"/>
        <v>0</v>
      </c>
      <c r="BJ196" s="19" t="s">
        <v>80</v>
      </c>
      <c r="BK196" s="207">
        <f t="shared" si="39"/>
        <v>0</v>
      </c>
      <c r="BL196" s="19" t="s">
        <v>274</v>
      </c>
      <c r="BM196" s="206" t="s">
        <v>1915</v>
      </c>
    </row>
    <row r="197" spans="1:65" s="2" customFormat="1" ht="33" customHeight="1" x14ac:dyDescent="0.2">
      <c r="A197" s="36"/>
      <c r="B197" s="37"/>
      <c r="C197" s="195" t="s">
        <v>1248</v>
      </c>
      <c r="D197" s="195" t="s">
        <v>269</v>
      </c>
      <c r="E197" s="196" t="s">
        <v>3359</v>
      </c>
      <c r="F197" s="197" t="s">
        <v>3360</v>
      </c>
      <c r="G197" s="198" t="s">
        <v>2484</v>
      </c>
      <c r="H197" s="199">
        <v>4</v>
      </c>
      <c r="I197" s="200"/>
      <c r="J197" s="201">
        <f t="shared" si="30"/>
        <v>0</v>
      </c>
      <c r="K197" s="197" t="s">
        <v>21</v>
      </c>
      <c r="L197" s="41"/>
      <c r="M197" s="202" t="s">
        <v>21</v>
      </c>
      <c r="N197" s="203" t="s">
        <v>44</v>
      </c>
      <c r="O197" s="66"/>
      <c r="P197" s="204">
        <f t="shared" si="31"/>
        <v>0</v>
      </c>
      <c r="Q197" s="204">
        <v>0</v>
      </c>
      <c r="R197" s="204">
        <f t="shared" si="32"/>
        <v>0</v>
      </c>
      <c r="S197" s="204">
        <v>0</v>
      </c>
      <c r="T197" s="205">
        <f t="shared" si="33"/>
        <v>0</v>
      </c>
      <c r="U197" s="36"/>
      <c r="V197" s="36"/>
      <c r="W197" s="36"/>
      <c r="X197" s="36"/>
      <c r="Y197" s="36"/>
      <c r="Z197" s="36"/>
      <c r="AA197" s="36"/>
      <c r="AB197" s="36"/>
      <c r="AC197" s="36"/>
      <c r="AD197" s="36"/>
      <c r="AE197" s="36"/>
      <c r="AR197" s="206" t="s">
        <v>274</v>
      </c>
      <c r="AT197" s="206" t="s">
        <v>269</v>
      </c>
      <c r="AU197" s="206" t="s">
        <v>80</v>
      </c>
      <c r="AY197" s="19" t="s">
        <v>267</v>
      </c>
      <c r="BE197" s="207">
        <f t="shared" si="34"/>
        <v>0</v>
      </c>
      <c r="BF197" s="207">
        <f t="shared" si="35"/>
        <v>0</v>
      </c>
      <c r="BG197" s="207">
        <f t="shared" si="36"/>
        <v>0</v>
      </c>
      <c r="BH197" s="207">
        <f t="shared" si="37"/>
        <v>0</v>
      </c>
      <c r="BI197" s="207">
        <f t="shared" si="38"/>
        <v>0</v>
      </c>
      <c r="BJ197" s="19" t="s">
        <v>80</v>
      </c>
      <c r="BK197" s="207">
        <f t="shared" si="39"/>
        <v>0</v>
      </c>
      <c r="BL197" s="19" t="s">
        <v>274</v>
      </c>
      <c r="BM197" s="206" t="s">
        <v>1926</v>
      </c>
    </row>
    <row r="198" spans="1:65" s="2" customFormat="1" ht="33" customHeight="1" x14ac:dyDescent="0.2">
      <c r="A198" s="36"/>
      <c r="B198" s="37"/>
      <c r="C198" s="195" t="s">
        <v>1253</v>
      </c>
      <c r="D198" s="195" t="s">
        <v>269</v>
      </c>
      <c r="E198" s="196" t="s">
        <v>3361</v>
      </c>
      <c r="F198" s="197" t="s">
        <v>3362</v>
      </c>
      <c r="G198" s="198" t="s">
        <v>2484</v>
      </c>
      <c r="H198" s="199">
        <v>4</v>
      </c>
      <c r="I198" s="200"/>
      <c r="J198" s="201">
        <f t="shared" si="30"/>
        <v>0</v>
      </c>
      <c r="K198" s="197" t="s">
        <v>21</v>
      </c>
      <c r="L198" s="41"/>
      <c r="M198" s="202" t="s">
        <v>21</v>
      </c>
      <c r="N198" s="203" t="s">
        <v>44</v>
      </c>
      <c r="O198" s="66"/>
      <c r="P198" s="204">
        <f t="shared" si="31"/>
        <v>0</v>
      </c>
      <c r="Q198" s="204">
        <v>0</v>
      </c>
      <c r="R198" s="204">
        <f t="shared" si="32"/>
        <v>0</v>
      </c>
      <c r="S198" s="204">
        <v>0</v>
      </c>
      <c r="T198" s="205">
        <f t="shared" si="33"/>
        <v>0</v>
      </c>
      <c r="U198" s="36"/>
      <c r="V198" s="36"/>
      <c r="W198" s="36"/>
      <c r="X198" s="36"/>
      <c r="Y198" s="36"/>
      <c r="Z198" s="36"/>
      <c r="AA198" s="36"/>
      <c r="AB198" s="36"/>
      <c r="AC198" s="36"/>
      <c r="AD198" s="36"/>
      <c r="AE198" s="36"/>
      <c r="AR198" s="206" t="s">
        <v>274</v>
      </c>
      <c r="AT198" s="206" t="s">
        <v>269</v>
      </c>
      <c r="AU198" s="206" t="s">
        <v>80</v>
      </c>
      <c r="AY198" s="19" t="s">
        <v>267</v>
      </c>
      <c r="BE198" s="207">
        <f t="shared" si="34"/>
        <v>0</v>
      </c>
      <c r="BF198" s="207">
        <f t="shared" si="35"/>
        <v>0</v>
      </c>
      <c r="BG198" s="207">
        <f t="shared" si="36"/>
        <v>0</v>
      </c>
      <c r="BH198" s="207">
        <f t="shared" si="37"/>
        <v>0</v>
      </c>
      <c r="BI198" s="207">
        <f t="shared" si="38"/>
        <v>0</v>
      </c>
      <c r="BJ198" s="19" t="s">
        <v>80</v>
      </c>
      <c r="BK198" s="207">
        <f t="shared" si="39"/>
        <v>0</v>
      </c>
      <c r="BL198" s="19" t="s">
        <v>274</v>
      </c>
      <c r="BM198" s="206" t="s">
        <v>1933</v>
      </c>
    </row>
    <row r="199" spans="1:65" s="2" customFormat="1" ht="44.25" customHeight="1" x14ac:dyDescent="0.2">
      <c r="A199" s="36"/>
      <c r="B199" s="37"/>
      <c r="C199" s="195" t="s">
        <v>1258</v>
      </c>
      <c r="D199" s="195" t="s">
        <v>269</v>
      </c>
      <c r="E199" s="196" t="s">
        <v>3363</v>
      </c>
      <c r="F199" s="197" t="s">
        <v>3364</v>
      </c>
      <c r="G199" s="198" t="s">
        <v>2484</v>
      </c>
      <c r="H199" s="199">
        <v>2</v>
      </c>
      <c r="I199" s="200"/>
      <c r="J199" s="201">
        <f t="shared" si="30"/>
        <v>0</v>
      </c>
      <c r="K199" s="197" t="s">
        <v>21</v>
      </c>
      <c r="L199" s="41"/>
      <c r="M199" s="202" t="s">
        <v>21</v>
      </c>
      <c r="N199" s="203" t="s">
        <v>44</v>
      </c>
      <c r="O199" s="66"/>
      <c r="P199" s="204">
        <f t="shared" si="31"/>
        <v>0</v>
      </c>
      <c r="Q199" s="204">
        <v>0</v>
      </c>
      <c r="R199" s="204">
        <f t="shared" si="32"/>
        <v>0</v>
      </c>
      <c r="S199" s="204">
        <v>0</v>
      </c>
      <c r="T199" s="205">
        <f t="shared" si="33"/>
        <v>0</v>
      </c>
      <c r="U199" s="36"/>
      <c r="V199" s="36"/>
      <c r="W199" s="36"/>
      <c r="X199" s="36"/>
      <c r="Y199" s="36"/>
      <c r="Z199" s="36"/>
      <c r="AA199" s="36"/>
      <c r="AB199" s="36"/>
      <c r="AC199" s="36"/>
      <c r="AD199" s="36"/>
      <c r="AE199" s="36"/>
      <c r="AR199" s="206" t="s">
        <v>274</v>
      </c>
      <c r="AT199" s="206" t="s">
        <v>269</v>
      </c>
      <c r="AU199" s="206" t="s">
        <v>80</v>
      </c>
      <c r="AY199" s="19" t="s">
        <v>267</v>
      </c>
      <c r="BE199" s="207">
        <f t="shared" si="34"/>
        <v>0</v>
      </c>
      <c r="BF199" s="207">
        <f t="shared" si="35"/>
        <v>0</v>
      </c>
      <c r="BG199" s="207">
        <f t="shared" si="36"/>
        <v>0</v>
      </c>
      <c r="BH199" s="207">
        <f t="shared" si="37"/>
        <v>0</v>
      </c>
      <c r="BI199" s="207">
        <f t="shared" si="38"/>
        <v>0</v>
      </c>
      <c r="BJ199" s="19" t="s">
        <v>80</v>
      </c>
      <c r="BK199" s="207">
        <f t="shared" si="39"/>
        <v>0</v>
      </c>
      <c r="BL199" s="19" t="s">
        <v>274</v>
      </c>
      <c r="BM199" s="206" t="s">
        <v>1941</v>
      </c>
    </row>
    <row r="200" spans="1:65" s="2" customFormat="1" ht="33" customHeight="1" x14ac:dyDescent="0.2">
      <c r="A200" s="36"/>
      <c r="B200" s="37"/>
      <c r="C200" s="195" t="s">
        <v>1265</v>
      </c>
      <c r="D200" s="195" t="s">
        <v>269</v>
      </c>
      <c r="E200" s="196" t="s">
        <v>3365</v>
      </c>
      <c r="F200" s="197" t="s">
        <v>3366</v>
      </c>
      <c r="G200" s="198" t="s">
        <v>2484</v>
      </c>
      <c r="H200" s="199">
        <v>4</v>
      </c>
      <c r="I200" s="200"/>
      <c r="J200" s="201">
        <f t="shared" si="30"/>
        <v>0</v>
      </c>
      <c r="K200" s="197" t="s">
        <v>21</v>
      </c>
      <c r="L200" s="41"/>
      <c r="M200" s="202" t="s">
        <v>21</v>
      </c>
      <c r="N200" s="203" t="s">
        <v>44</v>
      </c>
      <c r="O200" s="66"/>
      <c r="P200" s="204">
        <f t="shared" si="31"/>
        <v>0</v>
      </c>
      <c r="Q200" s="204">
        <v>0</v>
      </c>
      <c r="R200" s="204">
        <f t="shared" si="32"/>
        <v>0</v>
      </c>
      <c r="S200" s="204">
        <v>0</v>
      </c>
      <c r="T200" s="205">
        <f t="shared" si="33"/>
        <v>0</v>
      </c>
      <c r="U200" s="36"/>
      <c r="V200" s="36"/>
      <c r="W200" s="36"/>
      <c r="X200" s="36"/>
      <c r="Y200" s="36"/>
      <c r="Z200" s="36"/>
      <c r="AA200" s="36"/>
      <c r="AB200" s="36"/>
      <c r="AC200" s="36"/>
      <c r="AD200" s="36"/>
      <c r="AE200" s="36"/>
      <c r="AR200" s="206" t="s">
        <v>274</v>
      </c>
      <c r="AT200" s="206" t="s">
        <v>269</v>
      </c>
      <c r="AU200" s="206" t="s">
        <v>80</v>
      </c>
      <c r="AY200" s="19" t="s">
        <v>267</v>
      </c>
      <c r="BE200" s="207">
        <f t="shared" si="34"/>
        <v>0</v>
      </c>
      <c r="BF200" s="207">
        <f t="shared" si="35"/>
        <v>0</v>
      </c>
      <c r="BG200" s="207">
        <f t="shared" si="36"/>
        <v>0</v>
      </c>
      <c r="BH200" s="207">
        <f t="shared" si="37"/>
        <v>0</v>
      </c>
      <c r="BI200" s="207">
        <f t="shared" si="38"/>
        <v>0</v>
      </c>
      <c r="BJ200" s="19" t="s">
        <v>80</v>
      </c>
      <c r="BK200" s="207">
        <f t="shared" si="39"/>
        <v>0</v>
      </c>
      <c r="BL200" s="19" t="s">
        <v>274</v>
      </c>
      <c r="BM200" s="206" t="s">
        <v>1948</v>
      </c>
    </row>
    <row r="201" spans="1:65" s="2" customFormat="1" ht="33" customHeight="1" x14ac:dyDescent="0.2">
      <c r="A201" s="36"/>
      <c r="B201" s="37"/>
      <c r="C201" s="195" t="s">
        <v>1269</v>
      </c>
      <c r="D201" s="195" t="s">
        <v>269</v>
      </c>
      <c r="E201" s="196" t="s">
        <v>3367</v>
      </c>
      <c r="F201" s="197" t="s">
        <v>3368</v>
      </c>
      <c r="G201" s="198" t="s">
        <v>2484</v>
      </c>
      <c r="H201" s="199">
        <v>9</v>
      </c>
      <c r="I201" s="200"/>
      <c r="J201" s="201">
        <f t="shared" si="30"/>
        <v>0</v>
      </c>
      <c r="K201" s="197" t="s">
        <v>21</v>
      </c>
      <c r="L201" s="41"/>
      <c r="M201" s="202" t="s">
        <v>21</v>
      </c>
      <c r="N201" s="203" t="s">
        <v>44</v>
      </c>
      <c r="O201" s="66"/>
      <c r="P201" s="204">
        <f t="shared" si="31"/>
        <v>0</v>
      </c>
      <c r="Q201" s="204">
        <v>0</v>
      </c>
      <c r="R201" s="204">
        <f t="shared" si="32"/>
        <v>0</v>
      </c>
      <c r="S201" s="204">
        <v>0</v>
      </c>
      <c r="T201" s="205">
        <f t="shared" si="33"/>
        <v>0</v>
      </c>
      <c r="U201" s="36"/>
      <c r="V201" s="36"/>
      <c r="W201" s="36"/>
      <c r="X201" s="36"/>
      <c r="Y201" s="36"/>
      <c r="Z201" s="36"/>
      <c r="AA201" s="36"/>
      <c r="AB201" s="36"/>
      <c r="AC201" s="36"/>
      <c r="AD201" s="36"/>
      <c r="AE201" s="36"/>
      <c r="AR201" s="206" t="s">
        <v>274</v>
      </c>
      <c r="AT201" s="206" t="s">
        <v>269</v>
      </c>
      <c r="AU201" s="206" t="s">
        <v>80</v>
      </c>
      <c r="AY201" s="19" t="s">
        <v>267</v>
      </c>
      <c r="BE201" s="207">
        <f t="shared" si="34"/>
        <v>0</v>
      </c>
      <c r="BF201" s="207">
        <f t="shared" si="35"/>
        <v>0</v>
      </c>
      <c r="BG201" s="207">
        <f t="shared" si="36"/>
        <v>0</v>
      </c>
      <c r="BH201" s="207">
        <f t="shared" si="37"/>
        <v>0</v>
      </c>
      <c r="BI201" s="207">
        <f t="shared" si="38"/>
        <v>0</v>
      </c>
      <c r="BJ201" s="19" t="s">
        <v>80</v>
      </c>
      <c r="BK201" s="207">
        <f t="shared" si="39"/>
        <v>0</v>
      </c>
      <c r="BL201" s="19" t="s">
        <v>274</v>
      </c>
      <c r="BM201" s="206" t="s">
        <v>1954</v>
      </c>
    </row>
    <row r="202" spans="1:65" s="2" customFormat="1" ht="33" customHeight="1" x14ac:dyDescent="0.2">
      <c r="A202" s="36"/>
      <c r="B202" s="37"/>
      <c r="C202" s="195" t="s">
        <v>1274</v>
      </c>
      <c r="D202" s="195" t="s">
        <v>269</v>
      </c>
      <c r="E202" s="196" t="s">
        <v>3369</v>
      </c>
      <c r="F202" s="197" t="s">
        <v>3370</v>
      </c>
      <c r="G202" s="198" t="s">
        <v>2484</v>
      </c>
      <c r="H202" s="199">
        <v>58</v>
      </c>
      <c r="I202" s="200"/>
      <c r="J202" s="201">
        <f t="shared" si="30"/>
        <v>0</v>
      </c>
      <c r="K202" s="197" t="s">
        <v>21</v>
      </c>
      <c r="L202" s="41"/>
      <c r="M202" s="202" t="s">
        <v>21</v>
      </c>
      <c r="N202" s="203" t="s">
        <v>44</v>
      </c>
      <c r="O202" s="66"/>
      <c r="P202" s="204">
        <f t="shared" si="31"/>
        <v>0</v>
      </c>
      <c r="Q202" s="204">
        <v>0</v>
      </c>
      <c r="R202" s="204">
        <f t="shared" si="32"/>
        <v>0</v>
      </c>
      <c r="S202" s="204">
        <v>0</v>
      </c>
      <c r="T202" s="205">
        <f t="shared" si="33"/>
        <v>0</v>
      </c>
      <c r="U202" s="36"/>
      <c r="V202" s="36"/>
      <c r="W202" s="36"/>
      <c r="X202" s="36"/>
      <c r="Y202" s="36"/>
      <c r="Z202" s="36"/>
      <c r="AA202" s="36"/>
      <c r="AB202" s="36"/>
      <c r="AC202" s="36"/>
      <c r="AD202" s="36"/>
      <c r="AE202" s="36"/>
      <c r="AR202" s="206" t="s">
        <v>274</v>
      </c>
      <c r="AT202" s="206" t="s">
        <v>269</v>
      </c>
      <c r="AU202" s="206" t="s">
        <v>80</v>
      </c>
      <c r="AY202" s="19" t="s">
        <v>267</v>
      </c>
      <c r="BE202" s="207">
        <f t="shared" si="34"/>
        <v>0</v>
      </c>
      <c r="BF202" s="207">
        <f t="shared" si="35"/>
        <v>0</v>
      </c>
      <c r="BG202" s="207">
        <f t="shared" si="36"/>
        <v>0</v>
      </c>
      <c r="BH202" s="207">
        <f t="shared" si="37"/>
        <v>0</v>
      </c>
      <c r="BI202" s="207">
        <f t="shared" si="38"/>
        <v>0</v>
      </c>
      <c r="BJ202" s="19" t="s">
        <v>80</v>
      </c>
      <c r="BK202" s="207">
        <f t="shared" si="39"/>
        <v>0</v>
      </c>
      <c r="BL202" s="19" t="s">
        <v>274</v>
      </c>
      <c r="BM202" s="206" t="s">
        <v>1960</v>
      </c>
    </row>
    <row r="203" spans="1:65" s="2" customFormat="1" ht="16.5" customHeight="1" x14ac:dyDescent="0.2">
      <c r="A203" s="36"/>
      <c r="B203" s="37"/>
      <c r="C203" s="195" t="s">
        <v>1285</v>
      </c>
      <c r="D203" s="195" t="s">
        <v>269</v>
      </c>
      <c r="E203" s="196" t="s">
        <v>3371</v>
      </c>
      <c r="F203" s="197" t="s">
        <v>3372</v>
      </c>
      <c r="G203" s="198" t="s">
        <v>2484</v>
      </c>
      <c r="H203" s="199">
        <v>3</v>
      </c>
      <c r="I203" s="200"/>
      <c r="J203" s="201">
        <f t="shared" si="30"/>
        <v>0</v>
      </c>
      <c r="K203" s="197" t="s">
        <v>21</v>
      </c>
      <c r="L203" s="41"/>
      <c r="M203" s="202" t="s">
        <v>21</v>
      </c>
      <c r="N203" s="203" t="s">
        <v>44</v>
      </c>
      <c r="O203" s="66"/>
      <c r="P203" s="204">
        <f t="shared" si="31"/>
        <v>0</v>
      </c>
      <c r="Q203" s="204">
        <v>0</v>
      </c>
      <c r="R203" s="204">
        <f t="shared" si="32"/>
        <v>0</v>
      </c>
      <c r="S203" s="204">
        <v>0</v>
      </c>
      <c r="T203" s="205">
        <f t="shared" si="33"/>
        <v>0</v>
      </c>
      <c r="U203" s="36"/>
      <c r="V203" s="36"/>
      <c r="W203" s="36"/>
      <c r="X203" s="36"/>
      <c r="Y203" s="36"/>
      <c r="Z203" s="36"/>
      <c r="AA203" s="36"/>
      <c r="AB203" s="36"/>
      <c r="AC203" s="36"/>
      <c r="AD203" s="36"/>
      <c r="AE203" s="36"/>
      <c r="AR203" s="206" t="s">
        <v>274</v>
      </c>
      <c r="AT203" s="206" t="s">
        <v>269</v>
      </c>
      <c r="AU203" s="206" t="s">
        <v>80</v>
      </c>
      <c r="AY203" s="19" t="s">
        <v>267</v>
      </c>
      <c r="BE203" s="207">
        <f t="shared" si="34"/>
        <v>0</v>
      </c>
      <c r="BF203" s="207">
        <f t="shared" si="35"/>
        <v>0</v>
      </c>
      <c r="BG203" s="207">
        <f t="shared" si="36"/>
        <v>0</v>
      </c>
      <c r="BH203" s="207">
        <f t="shared" si="37"/>
        <v>0</v>
      </c>
      <c r="BI203" s="207">
        <f t="shared" si="38"/>
        <v>0</v>
      </c>
      <c r="BJ203" s="19" t="s">
        <v>80</v>
      </c>
      <c r="BK203" s="207">
        <f t="shared" si="39"/>
        <v>0</v>
      </c>
      <c r="BL203" s="19" t="s">
        <v>274</v>
      </c>
      <c r="BM203" s="206" t="s">
        <v>1966</v>
      </c>
    </row>
    <row r="204" spans="1:65" s="2" customFormat="1" ht="21.75" customHeight="1" x14ac:dyDescent="0.2">
      <c r="A204" s="36"/>
      <c r="B204" s="37"/>
      <c r="C204" s="195" t="s">
        <v>1294</v>
      </c>
      <c r="D204" s="195" t="s">
        <v>269</v>
      </c>
      <c r="E204" s="196" t="s">
        <v>3373</v>
      </c>
      <c r="F204" s="197" t="s">
        <v>3374</v>
      </c>
      <c r="G204" s="198" t="s">
        <v>2484</v>
      </c>
      <c r="H204" s="199">
        <v>1</v>
      </c>
      <c r="I204" s="200"/>
      <c r="J204" s="201">
        <f t="shared" si="30"/>
        <v>0</v>
      </c>
      <c r="K204" s="197" t="s">
        <v>21</v>
      </c>
      <c r="L204" s="41"/>
      <c r="M204" s="202" t="s">
        <v>21</v>
      </c>
      <c r="N204" s="203" t="s">
        <v>44</v>
      </c>
      <c r="O204" s="66"/>
      <c r="P204" s="204">
        <f t="shared" si="31"/>
        <v>0</v>
      </c>
      <c r="Q204" s="204">
        <v>0</v>
      </c>
      <c r="R204" s="204">
        <f t="shared" si="32"/>
        <v>0</v>
      </c>
      <c r="S204" s="204">
        <v>0</v>
      </c>
      <c r="T204" s="205">
        <f t="shared" si="33"/>
        <v>0</v>
      </c>
      <c r="U204" s="36"/>
      <c r="V204" s="36"/>
      <c r="W204" s="36"/>
      <c r="X204" s="36"/>
      <c r="Y204" s="36"/>
      <c r="Z204" s="36"/>
      <c r="AA204" s="36"/>
      <c r="AB204" s="36"/>
      <c r="AC204" s="36"/>
      <c r="AD204" s="36"/>
      <c r="AE204" s="36"/>
      <c r="AR204" s="206" t="s">
        <v>274</v>
      </c>
      <c r="AT204" s="206" t="s">
        <v>269</v>
      </c>
      <c r="AU204" s="206" t="s">
        <v>80</v>
      </c>
      <c r="AY204" s="19" t="s">
        <v>267</v>
      </c>
      <c r="BE204" s="207">
        <f t="shared" si="34"/>
        <v>0</v>
      </c>
      <c r="BF204" s="207">
        <f t="shared" si="35"/>
        <v>0</v>
      </c>
      <c r="BG204" s="207">
        <f t="shared" si="36"/>
        <v>0</v>
      </c>
      <c r="BH204" s="207">
        <f t="shared" si="37"/>
        <v>0</v>
      </c>
      <c r="BI204" s="207">
        <f t="shared" si="38"/>
        <v>0</v>
      </c>
      <c r="BJ204" s="19" t="s">
        <v>80</v>
      </c>
      <c r="BK204" s="207">
        <f t="shared" si="39"/>
        <v>0</v>
      </c>
      <c r="BL204" s="19" t="s">
        <v>274</v>
      </c>
      <c r="BM204" s="206" t="s">
        <v>1973</v>
      </c>
    </row>
    <row r="205" spans="1:65" s="2" customFormat="1" ht="21.75" customHeight="1" x14ac:dyDescent="0.2">
      <c r="A205" s="36"/>
      <c r="B205" s="37"/>
      <c r="C205" s="195" t="s">
        <v>1299</v>
      </c>
      <c r="D205" s="195" t="s">
        <v>269</v>
      </c>
      <c r="E205" s="196" t="s">
        <v>3375</v>
      </c>
      <c r="F205" s="197" t="s">
        <v>3376</v>
      </c>
      <c r="G205" s="198" t="s">
        <v>2484</v>
      </c>
      <c r="H205" s="199">
        <v>1</v>
      </c>
      <c r="I205" s="200"/>
      <c r="J205" s="201">
        <f t="shared" si="30"/>
        <v>0</v>
      </c>
      <c r="K205" s="197" t="s">
        <v>21</v>
      </c>
      <c r="L205" s="41"/>
      <c r="M205" s="202" t="s">
        <v>21</v>
      </c>
      <c r="N205" s="203" t="s">
        <v>44</v>
      </c>
      <c r="O205" s="66"/>
      <c r="P205" s="204">
        <f t="shared" si="31"/>
        <v>0</v>
      </c>
      <c r="Q205" s="204">
        <v>0</v>
      </c>
      <c r="R205" s="204">
        <f t="shared" si="32"/>
        <v>0</v>
      </c>
      <c r="S205" s="204">
        <v>0</v>
      </c>
      <c r="T205" s="205">
        <f t="shared" si="33"/>
        <v>0</v>
      </c>
      <c r="U205" s="36"/>
      <c r="V205" s="36"/>
      <c r="W205" s="36"/>
      <c r="X205" s="36"/>
      <c r="Y205" s="36"/>
      <c r="Z205" s="36"/>
      <c r="AA205" s="36"/>
      <c r="AB205" s="36"/>
      <c r="AC205" s="36"/>
      <c r="AD205" s="36"/>
      <c r="AE205" s="36"/>
      <c r="AR205" s="206" t="s">
        <v>274</v>
      </c>
      <c r="AT205" s="206" t="s">
        <v>269</v>
      </c>
      <c r="AU205" s="206" t="s">
        <v>80</v>
      </c>
      <c r="AY205" s="19" t="s">
        <v>267</v>
      </c>
      <c r="BE205" s="207">
        <f t="shared" si="34"/>
        <v>0</v>
      </c>
      <c r="BF205" s="207">
        <f t="shared" si="35"/>
        <v>0</v>
      </c>
      <c r="BG205" s="207">
        <f t="shared" si="36"/>
        <v>0</v>
      </c>
      <c r="BH205" s="207">
        <f t="shared" si="37"/>
        <v>0</v>
      </c>
      <c r="BI205" s="207">
        <f t="shared" si="38"/>
        <v>0</v>
      </c>
      <c r="BJ205" s="19" t="s">
        <v>80</v>
      </c>
      <c r="BK205" s="207">
        <f t="shared" si="39"/>
        <v>0</v>
      </c>
      <c r="BL205" s="19" t="s">
        <v>274</v>
      </c>
      <c r="BM205" s="206" t="s">
        <v>1979</v>
      </c>
    </row>
    <row r="206" spans="1:65" s="2" customFormat="1" ht="21.75" customHeight="1" x14ac:dyDescent="0.2">
      <c r="A206" s="36"/>
      <c r="B206" s="37"/>
      <c r="C206" s="195" t="s">
        <v>1305</v>
      </c>
      <c r="D206" s="195" t="s">
        <v>269</v>
      </c>
      <c r="E206" s="196" t="s">
        <v>3377</v>
      </c>
      <c r="F206" s="197" t="s">
        <v>3378</v>
      </c>
      <c r="G206" s="198" t="s">
        <v>2484</v>
      </c>
      <c r="H206" s="199">
        <v>20</v>
      </c>
      <c r="I206" s="200"/>
      <c r="J206" s="201">
        <f t="shared" si="30"/>
        <v>0</v>
      </c>
      <c r="K206" s="197" t="s">
        <v>21</v>
      </c>
      <c r="L206" s="41"/>
      <c r="M206" s="202" t="s">
        <v>21</v>
      </c>
      <c r="N206" s="203" t="s">
        <v>44</v>
      </c>
      <c r="O206" s="66"/>
      <c r="P206" s="204">
        <f t="shared" si="31"/>
        <v>0</v>
      </c>
      <c r="Q206" s="204">
        <v>0</v>
      </c>
      <c r="R206" s="204">
        <f t="shared" si="32"/>
        <v>0</v>
      </c>
      <c r="S206" s="204">
        <v>0</v>
      </c>
      <c r="T206" s="205">
        <f t="shared" si="33"/>
        <v>0</v>
      </c>
      <c r="U206" s="36"/>
      <c r="V206" s="36"/>
      <c r="W206" s="36"/>
      <c r="X206" s="36"/>
      <c r="Y206" s="36"/>
      <c r="Z206" s="36"/>
      <c r="AA206" s="36"/>
      <c r="AB206" s="36"/>
      <c r="AC206" s="36"/>
      <c r="AD206" s="36"/>
      <c r="AE206" s="36"/>
      <c r="AR206" s="206" t="s">
        <v>274</v>
      </c>
      <c r="AT206" s="206" t="s">
        <v>269</v>
      </c>
      <c r="AU206" s="206" t="s">
        <v>80</v>
      </c>
      <c r="AY206" s="19" t="s">
        <v>267</v>
      </c>
      <c r="BE206" s="207">
        <f t="shared" si="34"/>
        <v>0</v>
      </c>
      <c r="BF206" s="207">
        <f t="shared" si="35"/>
        <v>0</v>
      </c>
      <c r="BG206" s="207">
        <f t="shared" si="36"/>
        <v>0</v>
      </c>
      <c r="BH206" s="207">
        <f t="shared" si="37"/>
        <v>0</v>
      </c>
      <c r="BI206" s="207">
        <f t="shared" si="38"/>
        <v>0</v>
      </c>
      <c r="BJ206" s="19" t="s">
        <v>80</v>
      </c>
      <c r="BK206" s="207">
        <f t="shared" si="39"/>
        <v>0</v>
      </c>
      <c r="BL206" s="19" t="s">
        <v>274</v>
      </c>
      <c r="BM206" s="206" t="s">
        <v>1987</v>
      </c>
    </row>
    <row r="207" spans="1:65" s="2" customFormat="1" ht="21.75" customHeight="1" x14ac:dyDescent="0.2">
      <c r="A207" s="36"/>
      <c r="B207" s="37"/>
      <c r="C207" s="195" t="s">
        <v>1311</v>
      </c>
      <c r="D207" s="195" t="s">
        <v>269</v>
      </c>
      <c r="E207" s="196" t="s">
        <v>3379</v>
      </c>
      <c r="F207" s="197" t="s">
        <v>3380</v>
      </c>
      <c r="G207" s="198" t="s">
        <v>2484</v>
      </c>
      <c r="H207" s="199">
        <v>15</v>
      </c>
      <c r="I207" s="200"/>
      <c r="J207" s="201">
        <f t="shared" si="30"/>
        <v>0</v>
      </c>
      <c r="K207" s="197" t="s">
        <v>21</v>
      </c>
      <c r="L207" s="41"/>
      <c r="M207" s="202" t="s">
        <v>21</v>
      </c>
      <c r="N207" s="203" t="s">
        <v>44</v>
      </c>
      <c r="O207" s="66"/>
      <c r="P207" s="204">
        <f t="shared" si="31"/>
        <v>0</v>
      </c>
      <c r="Q207" s="204">
        <v>0</v>
      </c>
      <c r="R207" s="204">
        <f t="shared" si="32"/>
        <v>0</v>
      </c>
      <c r="S207" s="204">
        <v>0</v>
      </c>
      <c r="T207" s="205">
        <f t="shared" si="33"/>
        <v>0</v>
      </c>
      <c r="U207" s="36"/>
      <c r="V207" s="36"/>
      <c r="W207" s="36"/>
      <c r="X207" s="36"/>
      <c r="Y207" s="36"/>
      <c r="Z207" s="36"/>
      <c r="AA207" s="36"/>
      <c r="AB207" s="36"/>
      <c r="AC207" s="36"/>
      <c r="AD207" s="36"/>
      <c r="AE207" s="36"/>
      <c r="AR207" s="206" t="s">
        <v>274</v>
      </c>
      <c r="AT207" s="206" t="s">
        <v>269</v>
      </c>
      <c r="AU207" s="206" t="s">
        <v>80</v>
      </c>
      <c r="AY207" s="19" t="s">
        <v>267</v>
      </c>
      <c r="BE207" s="207">
        <f t="shared" si="34"/>
        <v>0</v>
      </c>
      <c r="BF207" s="207">
        <f t="shared" si="35"/>
        <v>0</v>
      </c>
      <c r="BG207" s="207">
        <f t="shared" si="36"/>
        <v>0</v>
      </c>
      <c r="BH207" s="207">
        <f t="shared" si="37"/>
        <v>0</v>
      </c>
      <c r="BI207" s="207">
        <f t="shared" si="38"/>
        <v>0</v>
      </c>
      <c r="BJ207" s="19" t="s">
        <v>80</v>
      </c>
      <c r="BK207" s="207">
        <f t="shared" si="39"/>
        <v>0</v>
      </c>
      <c r="BL207" s="19" t="s">
        <v>274</v>
      </c>
      <c r="BM207" s="206" t="s">
        <v>1994</v>
      </c>
    </row>
    <row r="208" spans="1:65" s="2" customFormat="1" ht="21.75" customHeight="1" x14ac:dyDescent="0.2">
      <c r="A208" s="36"/>
      <c r="B208" s="37"/>
      <c r="C208" s="195" t="s">
        <v>1316</v>
      </c>
      <c r="D208" s="195" t="s">
        <v>269</v>
      </c>
      <c r="E208" s="196" t="s">
        <v>3381</v>
      </c>
      <c r="F208" s="197" t="s">
        <v>3382</v>
      </c>
      <c r="G208" s="198" t="s">
        <v>2484</v>
      </c>
      <c r="H208" s="199">
        <v>3</v>
      </c>
      <c r="I208" s="200"/>
      <c r="J208" s="201">
        <f t="shared" si="30"/>
        <v>0</v>
      </c>
      <c r="K208" s="197" t="s">
        <v>21</v>
      </c>
      <c r="L208" s="41"/>
      <c r="M208" s="202" t="s">
        <v>21</v>
      </c>
      <c r="N208" s="203" t="s">
        <v>44</v>
      </c>
      <c r="O208" s="66"/>
      <c r="P208" s="204">
        <f t="shared" si="31"/>
        <v>0</v>
      </c>
      <c r="Q208" s="204">
        <v>0</v>
      </c>
      <c r="R208" s="204">
        <f t="shared" si="32"/>
        <v>0</v>
      </c>
      <c r="S208" s="204">
        <v>0</v>
      </c>
      <c r="T208" s="205">
        <f t="shared" si="33"/>
        <v>0</v>
      </c>
      <c r="U208" s="36"/>
      <c r="V208" s="36"/>
      <c r="W208" s="36"/>
      <c r="X208" s="36"/>
      <c r="Y208" s="36"/>
      <c r="Z208" s="36"/>
      <c r="AA208" s="36"/>
      <c r="AB208" s="36"/>
      <c r="AC208" s="36"/>
      <c r="AD208" s="36"/>
      <c r="AE208" s="36"/>
      <c r="AR208" s="206" t="s">
        <v>274</v>
      </c>
      <c r="AT208" s="206" t="s">
        <v>269</v>
      </c>
      <c r="AU208" s="206" t="s">
        <v>80</v>
      </c>
      <c r="AY208" s="19" t="s">
        <v>267</v>
      </c>
      <c r="BE208" s="207">
        <f t="shared" si="34"/>
        <v>0</v>
      </c>
      <c r="BF208" s="207">
        <f t="shared" si="35"/>
        <v>0</v>
      </c>
      <c r="BG208" s="207">
        <f t="shared" si="36"/>
        <v>0</v>
      </c>
      <c r="BH208" s="207">
        <f t="shared" si="37"/>
        <v>0</v>
      </c>
      <c r="BI208" s="207">
        <f t="shared" si="38"/>
        <v>0</v>
      </c>
      <c r="BJ208" s="19" t="s">
        <v>80</v>
      </c>
      <c r="BK208" s="207">
        <f t="shared" si="39"/>
        <v>0</v>
      </c>
      <c r="BL208" s="19" t="s">
        <v>274</v>
      </c>
      <c r="BM208" s="206" t="s">
        <v>2001</v>
      </c>
    </row>
    <row r="209" spans="1:65" s="2" customFormat="1" ht="21.75" customHeight="1" x14ac:dyDescent="0.2">
      <c r="A209" s="36"/>
      <c r="B209" s="37"/>
      <c r="C209" s="195" t="s">
        <v>1322</v>
      </c>
      <c r="D209" s="195" t="s">
        <v>269</v>
      </c>
      <c r="E209" s="196" t="s">
        <v>3383</v>
      </c>
      <c r="F209" s="197" t="s">
        <v>3384</v>
      </c>
      <c r="G209" s="198" t="s">
        <v>2484</v>
      </c>
      <c r="H209" s="199">
        <v>3</v>
      </c>
      <c r="I209" s="200"/>
      <c r="J209" s="201">
        <f t="shared" si="30"/>
        <v>0</v>
      </c>
      <c r="K209" s="197" t="s">
        <v>21</v>
      </c>
      <c r="L209" s="41"/>
      <c r="M209" s="202" t="s">
        <v>21</v>
      </c>
      <c r="N209" s="203" t="s">
        <v>44</v>
      </c>
      <c r="O209" s="66"/>
      <c r="P209" s="204">
        <f t="shared" si="31"/>
        <v>0</v>
      </c>
      <c r="Q209" s="204">
        <v>0</v>
      </c>
      <c r="R209" s="204">
        <f t="shared" si="32"/>
        <v>0</v>
      </c>
      <c r="S209" s="204">
        <v>0</v>
      </c>
      <c r="T209" s="205">
        <f t="shared" si="33"/>
        <v>0</v>
      </c>
      <c r="U209" s="36"/>
      <c r="V209" s="36"/>
      <c r="W209" s="36"/>
      <c r="X209" s="36"/>
      <c r="Y209" s="36"/>
      <c r="Z209" s="36"/>
      <c r="AA209" s="36"/>
      <c r="AB209" s="36"/>
      <c r="AC209" s="36"/>
      <c r="AD209" s="36"/>
      <c r="AE209" s="36"/>
      <c r="AR209" s="206" t="s">
        <v>274</v>
      </c>
      <c r="AT209" s="206" t="s">
        <v>269</v>
      </c>
      <c r="AU209" s="206" t="s">
        <v>80</v>
      </c>
      <c r="AY209" s="19" t="s">
        <v>267</v>
      </c>
      <c r="BE209" s="207">
        <f t="shared" si="34"/>
        <v>0</v>
      </c>
      <c r="BF209" s="207">
        <f t="shared" si="35"/>
        <v>0</v>
      </c>
      <c r="BG209" s="207">
        <f t="shared" si="36"/>
        <v>0</v>
      </c>
      <c r="BH209" s="207">
        <f t="shared" si="37"/>
        <v>0</v>
      </c>
      <c r="BI209" s="207">
        <f t="shared" si="38"/>
        <v>0</v>
      </c>
      <c r="BJ209" s="19" t="s">
        <v>80</v>
      </c>
      <c r="BK209" s="207">
        <f t="shared" si="39"/>
        <v>0</v>
      </c>
      <c r="BL209" s="19" t="s">
        <v>274</v>
      </c>
      <c r="BM209" s="206" t="s">
        <v>2009</v>
      </c>
    </row>
    <row r="210" spans="1:65" s="2" customFormat="1" ht="16.5" customHeight="1" x14ac:dyDescent="0.2">
      <c r="A210" s="36"/>
      <c r="B210" s="37"/>
      <c r="C210" s="195" t="s">
        <v>1329</v>
      </c>
      <c r="D210" s="195" t="s">
        <v>269</v>
      </c>
      <c r="E210" s="196" t="s">
        <v>3385</v>
      </c>
      <c r="F210" s="197" t="s">
        <v>3386</v>
      </c>
      <c r="G210" s="198" t="s">
        <v>2484</v>
      </c>
      <c r="H210" s="199">
        <v>65</v>
      </c>
      <c r="I210" s="200"/>
      <c r="J210" s="201">
        <f t="shared" si="30"/>
        <v>0</v>
      </c>
      <c r="K210" s="197" t="s">
        <v>21</v>
      </c>
      <c r="L210" s="41"/>
      <c r="M210" s="202" t="s">
        <v>21</v>
      </c>
      <c r="N210" s="203" t="s">
        <v>44</v>
      </c>
      <c r="O210" s="66"/>
      <c r="P210" s="204">
        <f t="shared" si="31"/>
        <v>0</v>
      </c>
      <c r="Q210" s="204">
        <v>0</v>
      </c>
      <c r="R210" s="204">
        <f t="shared" si="32"/>
        <v>0</v>
      </c>
      <c r="S210" s="204">
        <v>0</v>
      </c>
      <c r="T210" s="205">
        <f t="shared" si="33"/>
        <v>0</v>
      </c>
      <c r="U210" s="36"/>
      <c r="V210" s="36"/>
      <c r="W210" s="36"/>
      <c r="X210" s="36"/>
      <c r="Y210" s="36"/>
      <c r="Z210" s="36"/>
      <c r="AA210" s="36"/>
      <c r="AB210" s="36"/>
      <c r="AC210" s="36"/>
      <c r="AD210" s="36"/>
      <c r="AE210" s="36"/>
      <c r="AR210" s="206" t="s">
        <v>274</v>
      </c>
      <c r="AT210" s="206" t="s">
        <v>269</v>
      </c>
      <c r="AU210" s="206" t="s">
        <v>80</v>
      </c>
      <c r="AY210" s="19" t="s">
        <v>267</v>
      </c>
      <c r="BE210" s="207">
        <f t="shared" si="34"/>
        <v>0</v>
      </c>
      <c r="BF210" s="207">
        <f t="shared" si="35"/>
        <v>0</v>
      </c>
      <c r="BG210" s="207">
        <f t="shared" si="36"/>
        <v>0</v>
      </c>
      <c r="BH210" s="207">
        <f t="shared" si="37"/>
        <v>0</v>
      </c>
      <c r="BI210" s="207">
        <f t="shared" si="38"/>
        <v>0</v>
      </c>
      <c r="BJ210" s="19" t="s">
        <v>80</v>
      </c>
      <c r="BK210" s="207">
        <f t="shared" si="39"/>
        <v>0</v>
      </c>
      <c r="BL210" s="19" t="s">
        <v>274</v>
      </c>
      <c r="BM210" s="206" t="s">
        <v>2020</v>
      </c>
    </row>
    <row r="211" spans="1:65" s="2" customFormat="1" ht="16.5" customHeight="1" x14ac:dyDescent="0.2">
      <c r="A211" s="36"/>
      <c r="B211" s="37"/>
      <c r="C211" s="195" t="s">
        <v>1334</v>
      </c>
      <c r="D211" s="195" t="s">
        <v>269</v>
      </c>
      <c r="E211" s="196" t="s">
        <v>3387</v>
      </c>
      <c r="F211" s="197" t="s">
        <v>3388</v>
      </c>
      <c r="G211" s="198" t="s">
        <v>545</v>
      </c>
      <c r="H211" s="199">
        <v>10</v>
      </c>
      <c r="I211" s="200"/>
      <c r="J211" s="201">
        <f t="shared" si="30"/>
        <v>0</v>
      </c>
      <c r="K211" s="197" t="s">
        <v>21</v>
      </c>
      <c r="L211" s="41"/>
      <c r="M211" s="202" t="s">
        <v>21</v>
      </c>
      <c r="N211" s="203" t="s">
        <v>44</v>
      </c>
      <c r="O211" s="66"/>
      <c r="P211" s="204">
        <f t="shared" si="31"/>
        <v>0</v>
      </c>
      <c r="Q211" s="204">
        <v>0</v>
      </c>
      <c r="R211" s="204">
        <f t="shared" si="32"/>
        <v>0</v>
      </c>
      <c r="S211" s="204">
        <v>0</v>
      </c>
      <c r="T211" s="205">
        <f t="shared" si="33"/>
        <v>0</v>
      </c>
      <c r="U211" s="36"/>
      <c r="V211" s="36"/>
      <c r="W211" s="36"/>
      <c r="X211" s="36"/>
      <c r="Y211" s="36"/>
      <c r="Z211" s="36"/>
      <c r="AA211" s="36"/>
      <c r="AB211" s="36"/>
      <c r="AC211" s="36"/>
      <c r="AD211" s="36"/>
      <c r="AE211" s="36"/>
      <c r="AR211" s="206" t="s">
        <v>274</v>
      </c>
      <c r="AT211" s="206" t="s">
        <v>269</v>
      </c>
      <c r="AU211" s="206" t="s">
        <v>80</v>
      </c>
      <c r="AY211" s="19" t="s">
        <v>267</v>
      </c>
      <c r="BE211" s="207">
        <f t="shared" si="34"/>
        <v>0</v>
      </c>
      <c r="BF211" s="207">
        <f t="shared" si="35"/>
        <v>0</v>
      </c>
      <c r="BG211" s="207">
        <f t="shared" si="36"/>
        <v>0</v>
      </c>
      <c r="BH211" s="207">
        <f t="shared" si="37"/>
        <v>0</v>
      </c>
      <c r="BI211" s="207">
        <f t="shared" si="38"/>
        <v>0</v>
      </c>
      <c r="BJ211" s="19" t="s">
        <v>80</v>
      </c>
      <c r="BK211" s="207">
        <f t="shared" si="39"/>
        <v>0</v>
      </c>
      <c r="BL211" s="19" t="s">
        <v>274</v>
      </c>
      <c r="BM211" s="206" t="s">
        <v>2028</v>
      </c>
    </row>
    <row r="212" spans="1:65" s="2" customFormat="1" ht="16.5" customHeight="1" x14ac:dyDescent="0.2">
      <c r="A212" s="36"/>
      <c r="B212" s="37"/>
      <c r="C212" s="195" t="s">
        <v>1339</v>
      </c>
      <c r="D212" s="195" t="s">
        <v>269</v>
      </c>
      <c r="E212" s="196" t="s">
        <v>3389</v>
      </c>
      <c r="F212" s="197" t="s">
        <v>3390</v>
      </c>
      <c r="G212" s="198" t="s">
        <v>545</v>
      </c>
      <c r="H212" s="199">
        <v>10</v>
      </c>
      <c r="I212" s="200"/>
      <c r="J212" s="201">
        <f t="shared" si="30"/>
        <v>0</v>
      </c>
      <c r="K212" s="197" t="s">
        <v>21</v>
      </c>
      <c r="L212" s="41"/>
      <c r="M212" s="202" t="s">
        <v>21</v>
      </c>
      <c r="N212" s="203" t="s">
        <v>44</v>
      </c>
      <c r="O212" s="66"/>
      <c r="P212" s="204">
        <f t="shared" si="31"/>
        <v>0</v>
      </c>
      <c r="Q212" s="204">
        <v>0</v>
      </c>
      <c r="R212" s="204">
        <f t="shared" si="32"/>
        <v>0</v>
      </c>
      <c r="S212" s="204">
        <v>0</v>
      </c>
      <c r="T212" s="205">
        <f t="shared" si="33"/>
        <v>0</v>
      </c>
      <c r="U212" s="36"/>
      <c r="V212" s="36"/>
      <c r="W212" s="36"/>
      <c r="X212" s="36"/>
      <c r="Y212" s="36"/>
      <c r="Z212" s="36"/>
      <c r="AA212" s="36"/>
      <c r="AB212" s="36"/>
      <c r="AC212" s="36"/>
      <c r="AD212" s="36"/>
      <c r="AE212" s="36"/>
      <c r="AR212" s="206" t="s">
        <v>274</v>
      </c>
      <c r="AT212" s="206" t="s">
        <v>269</v>
      </c>
      <c r="AU212" s="206" t="s">
        <v>80</v>
      </c>
      <c r="AY212" s="19" t="s">
        <v>267</v>
      </c>
      <c r="BE212" s="207">
        <f t="shared" si="34"/>
        <v>0</v>
      </c>
      <c r="BF212" s="207">
        <f t="shared" si="35"/>
        <v>0</v>
      </c>
      <c r="BG212" s="207">
        <f t="shared" si="36"/>
        <v>0</v>
      </c>
      <c r="BH212" s="207">
        <f t="shared" si="37"/>
        <v>0</v>
      </c>
      <c r="BI212" s="207">
        <f t="shared" si="38"/>
        <v>0</v>
      </c>
      <c r="BJ212" s="19" t="s">
        <v>80</v>
      </c>
      <c r="BK212" s="207">
        <f t="shared" si="39"/>
        <v>0</v>
      </c>
      <c r="BL212" s="19" t="s">
        <v>274</v>
      </c>
      <c r="BM212" s="206" t="s">
        <v>2037</v>
      </c>
    </row>
    <row r="213" spans="1:65" s="2" customFormat="1" ht="16.5" customHeight="1" x14ac:dyDescent="0.2">
      <c r="A213" s="36"/>
      <c r="B213" s="37"/>
      <c r="C213" s="195" t="s">
        <v>1347</v>
      </c>
      <c r="D213" s="195" t="s">
        <v>269</v>
      </c>
      <c r="E213" s="196" t="s">
        <v>3391</v>
      </c>
      <c r="F213" s="197" t="s">
        <v>3392</v>
      </c>
      <c r="G213" s="198" t="s">
        <v>545</v>
      </c>
      <c r="H213" s="199">
        <v>6</v>
      </c>
      <c r="I213" s="200"/>
      <c r="J213" s="201">
        <f t="shared" si="30"/>
        <v>0</v>
      </c>
      <c r="K213" s="197" t="s">
        <v>21</v>
      </c>
      <c r="L213" s="41"/>
      <c r="M213" s="202" t="s">
        <v>21</v>
      </c>
      <c r="N213" s="203" t="s">
        <v>44</v>
      </c>
      <c r="O213" s="66"/>
      <c r="P213" s="204">
        <f t="shared" si="31"/>
        <v>0</v>
      </c>
      <c r="Q213" s="204">
        <v>0</v>
      </c>
      <c r="R213" s="204">
        <f t="shared" si="32"/>
        <v>0</v>
      </c>
      <c r="S213" s="204">
        <v>0</v>
      </c>
      <c r="T213" s="205">
        <f t="shared" si="33"/>
        <v>0</v>
      </c>
      <c r="U213" s="36"/>
      <c r="V213" s="36"/>
      <c r="W213" s="36"/>
      <c r="X213" s="36"/>
      <c r="Y213" s="36"/>
      <c r="Z213" s="36"/>
      <c r="AA213" s="36"/>
      <c r="AB213" s="36"/>
      <c r="AC213" s="36"/>
      <c r="AD213" s="36"/>
      <c r="AE213" s="36"/>
      <c r="AR213" s="206" t="s">
        <v>274</v>
      </c>
      <c r="AT213" s="206" t="s">
        <v>269</v>
      </c>
      <c r="AU213" s="206" t="s">
        <v>80</v>
      </c>
      <c r="AY213" s="19" t="s">
        <v>267</v>
      </c>
      <c r="BE213" s="207">
        <f t="shared" si="34"/>
        <v>0</v>
      </c>
      <c r="BF213" s="207">
        <f t="shared" si="35"/>
        <v>0</v>
      </c>
      <c r="BG213" s="207">
        <f t="shared" si="36"/>
        <v>0</v>
      </c>
      <c r="BH213" s="207">
        <f t="shared" si="37"/>
        <v>0</v>
      </c>
      <c r="BI213" s="207">
        <f t="shared" si="38"/>
        <v>0</v>
      </c>
      <c r="BJ213" s="19" t="s">
        <v>80</v>
      </c>
      <c r="BK213" s="207">
        <f t="shared" si="39"/>
        <v>0</v>
      </c>
      <c r="BL213" s="19" t="s">
        <v>274</v>
      </c>
      <c r="BM213" s="206" t="s">
        <v>2047</v>
      </c>
    </row>
    <row r="214" spans="1:65" s="2" customFormat="1" ht="16.5" customHeight="1" x14ac:dyDescent="0.2">
      <c r="A214" s="36"/>
      <c r="B214" s="37"/>
      <c r="C214" s="195" t="s">
        <v>1354</v>
      </c>
      <c r="D214" s="195" t="s">
        <v>269</v>
      </c>
      <c r="E214" s="196" t="s">
        <v>3393</v>
      </c>
      <c r="F214" s="197" t="s">
        <v>3394</v>
      </c>
      <c r="G214" s="198" t="s">
        <v>545</v>
      </c>
      <c r="H214" s="199">
        <v>6</v>
      </c>
      <c r="I214" s="200"/>
      <c r="J214" s="201">
        <f t="shared" si="30"/>
        <v>0</v>
      </c>
      <c r="K214" s="197" t="s">
        <v>21</v>
      </c>
      <c r="L214" s="41"/>
      <c r="M214" s="202" t="s">
        <v>21</v>
      </c>
      <c r="N214" s="203" t="s">
        <v>44</v>
      </c>
      <c r="O214" s="66"/>
      <c r="P214" s="204">
        <f t="shared" si="31"/>
        <v>0</v>
      </c>
      <c r="Q214" s="204">
        <v>0</v>
      </c>
      <c r="R214" s="204">
        <f t="shared" si="32"/>
        <v>0</v>
      </c>
      <c r="S214" s="204">
        <v>0</v>
      </c>
      <c r="T214" s="205">
        <f t="shared" si="33"/>
        <v>0</v>
      </c>
      <c r="U214" s="36"/>
      <c r="V214" s="36"/>
      <c r="W214" s="36"/>
      <c r="X214" s="36"/>
      <c r="Y214" s="36"/>
      <c r="Z214" s="36"/>
      <c r="AA214" s="36"/>
      <c r="AB214" s="36"/>
      <c r="AC214" s="36"/>
      <c r="AD214" s="36"/>
      <c r="AE214" s="36"/>
      <c r="AR214" s="206" t="s">
        <v>274</v>
      </c>
      <c r="AT214" s="206" t="s">
        <v>269</v>
      </c>
      <c r="AU214" s="206" t="s">
        <v>80</v>
      </c>
      <c r="AY214" s="19" t="s">
        <v>267</v>
      </c>
      <c r="BE214" s="207">
        <f t="shared" si="34"/>
        <v>0</v>
      </c>
      <c r="BF214" s="207">
        <f t="shared" si="35"/>
        <v>0</v>
      </c>
      <c r="BG214" s="207">
        <f t="shared" si="36"/>
        <v>0</v>
      </c>
      <c r="BH214" s="207">
        <f t="shared" si="37"/>
        <v>0</v>
      </c>
      <c r="BI214" s="207">
        <f t="shared" si="38"/>
        <v>0</v>
      </c>
      <c r="BJ214" s="19" t="s">
        <v>80</v>
      </c>
      <c r="BK214" s="207">
        <f t="shared" si="39"/>
        <v>0</v>
      </c>
      <c r="BL214" s="19" t="s">
        <v>274</v>
      </c>
      <c r="BM214" s="206" t="s">
        <v>2056</v>
      </c>
    </row>
    <row r="215" spans="1:65" s="2" customFormat="1" ht="16.5" customHeight="1" x14ac:dyDescent="0.2">
      <c r="A215" s="36"/>
      <c r="B215" s="37"/>
      <c r="C215" s="195" t="s">
        <v>1365</v>
      </c>
      <c r="D215" s="195" t="s">
        <v>269</v>
      </c>
      <c r="E215" s="196" t="s">
        <v>3395</v>
      </c>
      <c r="F215" s="197" t="s">
        <v>3396</v>
      </c>
      <c r="G215" s="198" t="s">
        <v>545</v>
      </c>
      <c r="H215" s="199">
        <v>6</v>
      </c>
      <c r="I215" s="200"/>
      <c r="J215" s="201">
        <f t="shared" ref="J215:J220" si="40">ROUND(I215*H215,2)</f>
        <v>0</v>
      </c>
      <c r="K215" s="197" t="s">
        <v>21</v>
      </c>
      <c r="L215" s="41"/>
      <c r="M215" s="202" t="s">
        <v>21</v>
      </c>
      <c r="N215" s="203" t="s">
        <v>44</v>
      </c>
      <c r="O215" s="66"/>
      <c r="P215" s="204">
        <f t="shared" ref="P215:P220" si="41">O215*H215</f>
        <v>0</v>
      </c>
      <c r="Q215" s="204">
        <v>0</v>
      </c>
      <c r="R215" s="204">
        <f t="shared" ref="R215:R220" si="42">Q215*H215</f>
        <v>0</v>
      </c>
      <c r="S215" s="204">
        <v>0</v>
      </c>
      <c r="T215" s="205">
        <f t="shared" ref="T215:T220" si="43">S215*H215</f>
        <v>0</v>
      </c>
      <c r="U215" s="36"/>
      <c r="V215" s="36"/>
      <c r="W215" s="36"/>
      <c r="X215" s="36"/>
      <c r="Y215" s="36"/>
      <c r="Z215" s="36"/>
      <c r="AA215" s="36"/>
      <c r="AB215" s="36"/>
      <c r="AC215" s="36"/>
      <c r="AD215" s="36"/>
      <c r="AE215" s="36"/>
      <c r="AR215" s="206" t="s">
        <v>274</v>
      </c>
      <c r="AT215" s="206" t="s">
        <v>269</v>
      </c>
      <c r="AU215" s="206" t="s">
        <v>80</v>
      </c>
      <c r="AY215" s="19" t="s">
        <v>267</v>
      </c>
      <c r="BE215" s="207">
        <f t="shared" ref="BE215:BE220" si="44">IF(N215="základní",J215,0)</f>
        <v>0</v>
      </c>
      <c r="BF215" s="207">
        <f t="shared" ref="BF215:BF220" si="45">IF(N215="snížená",J215,0)</f>
        <v>0</v>
      </c>
      <c r="BG215" s="207">
        <f t="shared" ref="BG215:BG220" si="46">IF(N215="zákl. přenesená",J215,0)</f>
        <v>0</v>
      </c>
      <c r="BH215" s="207">
        <f t="shared" ref="BH215:BH220" si="47">IF(N215="sníž. přenesená",J215,0)</f>
        <v>0</v>
      </c>
      <c r="BI215" s="207">
        <f t="shared" ref="BI215:BI220" si="48">IF(N215="nulová",J215,0)</f>
        <v>0</v>
      </c>
      <c r="BJ215" s="19" t="s">
        <v>80</v>
      </c>
      <c r="BK215" s="207">
        <f t="shared" ref="BK215:BK220" si="49">ROUND(I215*H215,2)</f>
        <v>0</v>
      </c>
      <c r="BL215" s="19" t="s">
        <v>274</v>
      </c>
      <c r="BM215" s="206" t="s">
        <v>2064</v>
      </c>
    </row>
    <row r="216" spans="1:65" s="2" customFormat="1" ht="16.5" customHeight="1" x14ac:dyDescent="0.2">
      <c r="A216" s="36"/>
      <c r="B216" s="37"/>
      <c r="C216" s="195" t="s">
        <v>1371</v>
      </c>
      <c r="D216" s="195" t="s">
        <v>269</v>
      </c>
      <c r="E216" s="196" t="s">
        <v>3397</v>
      </c>
      <c r="F216" s="197" t="s">
        <v>3398</v>
      </c>
      <c r="G216" s="198" t="s">
        <v>296</v>
      </c>
      <c r="H216" s="199">
        <v>74</v>
      </c>
      <c r="I216" s="200"/>
      <c r="J216" s="201">
        <f t="shared" si="40"/>
        <v>0</v>
      </c>
      <c r="K216" s="197" t="s">
        <v>21</v>
      </c>
      <c r="L216" s="41"/>
      <c r="M216" s="202" t="s">
        <v>21</v>
      </c>
      <c r="N216" s="203" t="s">
        <v>44</v>
      </c>
      <c r="O216" s="66"/>
      <c r="P216" s="204">
        <f t="shared" si="41"/>
        <v>0</v>
      </c>
      <c r="Q216" s="204">
        <v>0</v>
      </c>
      <c r="R216" s="204">
        <f t="shared" si="42"/>
        <v>0</v>
      </c>
      <c r="S216" s="204">
        <v>0</v>
      </c>
      <c r="T216" s="205">
        <f t="shared" si="43"/>
        <v>0</v>
      </c>
      <c r="U216" s="36"/>
      <c r="V216" s="36"/>
      <c r="W216" s="36"/>
      <c r="X216" s="36"/>
      <c r="Y216" s="36"/>
      <c r="Z216" s="36"/>
      <c r="AA216" s="36"/>
      <c r="AB216" s="36"/>
      <c r="AC216" s="36"/>
      <c r="AD216" s="36"/>
      <c r="AE216" s="36"/>
      <c r="AR216" s="206" t="s">
        <v>274</v>
      </c>
      <c r="AT216" s="206" t="s">
        <v>269</v>
      </c>
      <c r="AU216" s="206" t="s">
        <v>80</v>
      </c>
      <c r="AY216" s="19" t="s">
        <v>267</v>
      </c>
      <c r="BE216" s="207">
        <f t="shared" si="44"/>
        <v>0</v>
      </c>
      <c r="BF216" s="207">
        <f t="shared" si="45"/>
        <v>0</v>
      </c>
      <c r="BG216" s="207">
        <f t="shared" si="46"/>
        <v>0</v>
      </c>
      <c r="BH216" s="207">
        <f t="shared" si="47"/>
        <v>0</v>
      </c>
      <c r="BI216" s="207">
        <f t="shared" si="48"/>
        <v>0</v>
      </c>
      <c r="BJ216" s="19" t="s">
        <v>80</v>
      </c>
      <c r="BK216" s="207">
        <f t="shared" si="49"/>
        <v>0</v>
      </c>
      <c r="BL216" s="19" t="s">
        <v>274</v>
      </c>
      <c r="BM216" s="206" t="s">
        <v>2077</v>
      </c>
    </row>
    <row r="217" spans="1:65" s="2" customFormat="1" ht="16.5" customHeight="1" x14ac:dyDescent="0.2">
      <c r="A217" s="36"/>
      <c r="B217" s="37"/>
      <c r="C217" s="195" t="s">
        <v>1378</v>
      </c>
      <c r="D217" s="195" t="s">
        <v>269</v>
      </c>
      <c r="E217" s="196" t="s">
        <v>3399</v>
      </c>
      <c r="F217" s="197" t="s">
        <v>3400</v>
      </c>
      <c r="G217" s="198" t="s">
        <v>2888</v>
      </c>
      <c r="H217" s="199">
        <v>35</v>
      </c>
      <c r="I217" s="200"/>
      <c r="J217" s="201">
        <f t="shared" si="40"/>
        <v>0</v>
      </c>
      <c r="K217" s="197" t="s">
        <v>21</v>
      </c>
      <c r="L217" s="41"/>
      <c r="M217" s="202" t="s">
        <v>21</v>
      </c>
      <c r="N217" s="203" t="s">
        <v>44</v>
      </c>
      <c r="O217" s="66"/>
      <c r="P217" s="204">
        <f t="shared" si="41"/>
        <v>0</v>
      </c>
      <c r="Q217" s="204">
        <v>0</v>
      </c>
      <c r="R217" s="204">
        <f t="shared" si="42"/>
        <v>0</v>
      </c>
      <c r="S217" s="204">
        <v>0</v>
      </c>
      <c r="T217" s="205">
        <f t="shared" si="43"/>
        <v>0</v>
      </c>
      <c r="U217" s="36"/>
      <c r="V217" s="36"/>
      <c r="W217" s="36"/>
      <c r="X217" s="36"/>
      <c r="Y217" s="36"/>
      <c r="Z217" s="36"/>
      <c r="AA217" s="36"/>
      <c r="AB217" s="36"/>
      <c r="AC217" s="36"/>
      <c r="AD217" s="36"/>
      <c r="AE217" s="36"/>
      <c r="AR217" s="206" t="s">
        <v>274</v>
      </c>
      <c r="AT217" s="206" t="s">
        <v>269</v>
      </c>
      <c r="AU217" s="206" t="s">
        <v>80</v>
      </c>
      <c r="AY217" s="19" t="s">
        <v>267</v>
      </c>
      <c r="BE217" s="207">
        <f t="shared" si="44"/>
        <v>0</v>
      </c>
      <c r="BF217" s="207">
        <f t="shared" si="45"/>
        <v>0</v>
      </c>
      <c r="BG217" s="207">
        <f t="shared" si="46"/>
        <v>0</v>
      </c>
      <c r="BH217" s="207">
        <f t="shared" si="47"/>
        <v>0</v>
      </c>
      <c r="BI217" s="207">
        <f t="shared" si="48"/>
        <v>0</v>
      </c>
      <c r="BJ217" s="19" t="s">
        <v>80</v>
      </c>
      <c r="BK217" s="207">
        <f t="shared" si="49"/>
        <v>0</v>
      </c>
      <c r="BL217" s="19" t="s">
        <v>274</v>
      </c>
      <c r="BM217" s="206" t="s">
        <v>2084</v>
      </c>
    </row>
    <row r="218" spans="1:65" s="2" customFormat="1" ht="16.5" customHeight="1" x14ac:dyDescent="0.2">
      <c r="A218" s="36"/>
      <c r="B218" s="37"/>
      <c r="C218" s="195" t="s">
        <v>1385</v>
      </c>
      <c r="D218" s="195" t="s">
        <v>269</v>
      </c>
      <c r="E218" s="196" t="s">
        <v>3401</v>
      </c>
      <c r="F218" s="197" t="s">
        <v>3402</v>
      </c>
      <c r="G218" s="198" t="s">
        <v>545</v>
      </c>
      <c r="H218" s="199">
        <v>4</v>
      </c>
      <c r="I218" s="200"/>
      <c r="J218" s="201">
        <f t="shared" si="40"/>
        <v>0</v>
      </c>
      <c r="K218" s="197" t="s">
        <v>21</v>
      </c>
      <c r="L218" s="41"/>
      <c r="M218" s="202" t="s">
        <v>21</v>
      </c>
      <c r="N218" s="203" t="s">
        <v>44</v>
      </c>
      <c r="O218" s="66"/>
      <c r="P218" s="204">
        <f t="shared" si="41"/>
        <v>0</v>
      </c>
      <c r="Q218" s="204">
        <v>0</v>
      </c>
      <c r="R218" s="204">
        <f t="shared" si="42"/>
        <v>0</v>
      </c>
      <c r="S218" s="204">
        <v>0</v>
      </c>
      <c r="T218" s="205">
        <f t="shared" si="43"/>
        <v>0</v>
      </c>
      <c r="U218" s="36"/>
      <c r="V218" s="36"/>
      <c r="W218" s="36"/>
      <c r="X218" s="36"/>
      <c r="Y218" s="36"/>
      <c r="Z218" s="36"/>
      <c r="AA218" s="36"/>
      <c r="AB218" s="36"/>
      <c r="AC218" s="36"/>
      <c r="AD218" s="36"/>
      <c r="AE218" s="36"/>
      <c r="AR218" s="206" t="s">
        <v>274</v>
      </c>
      <c r="AT218" s="206" t="s">
        <v>269</v>
      </c>
      <c r="AU218" s="206" t="s">
        <v>80</v>
      </c>
      <c r="AY218" s="19" t="s">
        <v>267</v>
      </c>
      <c r="BE218" s="207">
        <f t="shared" si="44"/>
        <v>0</v>
      </c>
      <c r="BF218" s="207">
        <f t="shared" si="45"/>
        <v>0</v>
      </c>
      <c r="BG218" s="207">
        <f t="shared" si="46"/>
        <v>0</v>
      </c>
      <c r="BH218" s="207">
        <f t="shared" si="47"/>
        <v>0</v>
      </c>
      <c r="BI218" s="207">
        <f t="shared" si="48"/>
        <v>0</v>
      </c>
      <c r="BJ218" s="19" t="s">
        <v>80</v>
      </c>
      <c r="BK218" s="207">
        <f t="shared" si="49"/>
        <v>0</v>
      </c>
      <c r="BL218" s="19" t="s">
        <v>274</v>
      </c>
      <c r="BM218" s="206" t="s">
        <v>2091</v>
      </c>
    </row>
    <row r="219" spans="1:65" s="2" customFormat="1" ht="16.5" customHeight="1" x14ac:dyDescent="0.2">
      <c r="A219" s="36"/>
      <c r="B219" s="37"/>
      <c r="C219" s="195" t="s">
        <v>1389</v>
      </c>
      <c r="D219" s="195" t="s">
        <v>269</v>
      </c>
      <c r="E219" s="196" t="s">
        <v>3403</v>
      </c>
      <c r="F219" s="197" t="s">
        <v>3404</v>
      </c>
      <c r="G219" s="198" t="s">
        <v>545</v>
      </c>
      <c r="H219" s="199">
        <v>15</v>
      </c>
      <c r="I219" s="200"/>
      <c r="J219" s="201">
        <f t="shared" si="40"/>
        <v>0</v>
      </c>
      <c r="K219" s="197" t="s">
        <v>21</v>
      </c>
      <c r="L219" s="41"/>
      <c r="M219" s="202" t="s">
        <v>21</v>
      </c>
      <c r="N219" s="203" t="s">
        <v>44</v>
      </c>
      <c r="O219" s="66"/>
      <c r="P219" s="204">
        <f t="shared" si="41"/>
        <v>0</v>
      </c>
      <c r="Q219" s="204">
        <v>0</v>
      </c>
      <c r="R219" s="204">
        <f t="shared" si="42"/>
        <v>0</v>
      </c>
      <c r="S219" s="204">
        <v>0</v>
      </c>
      <c r="T219" s="205">
        <f t="shared" si="43"/>
        <v>0</v>
      </c>
      <c r="U219" s="36"/>
      <c r="V219" s="36"/>
      <c r="W219" s="36"/>
      <c r="X219" s="36"/>
      <c r="Y219" s="36"/>
      <c r="Z219" s="36"/>
      <c r="AA219" s="36"/>
      <c r="AB219" s="36"/>
      <c r="AC219" s="36"/>
      <c r="AD219" s="36"/>
      <c r="AE219" s="36"/>
      <c r="AR219" s="206" t="s">
        <v>274</v>
      </c>
      <c r="AT219" s="206" t="s">
        <v>269</v>
      </c>
      <c r="AU219" s="206" t="s">
        <v>80</v>
      </c>
      <c r="AY219" s="19" t="s">
        <v>267</v>
      </c>
      <c r="BE219" s="207">
        <f t="shared" si="44"/>
        <v>0</v>
      </c>
      <c r="BF219" s="207">
        <f t="shared" si="45"/>
        <v>0</v>
      </c>
      <c r="BG219" s="207">
        <f t="shared" si="46"/>
        <v>0</v>
      </c>
      <c r="BH219" s="207">
        <f t="shared" si="47"/>
        <v>0</v>
      </c>
      <c r="BI219" s="207">
        <f t="shared" si="48"/>
        <v>0</v>
      </c>
      <c r="BJ219" s="19" t="s">
        <v>80</v>
      </c>
      <c r="BK219" s="207">
        <f t="shared" si="49"/>
        <v>0</v>
      </c>
      <c r="BL219" s="19" t="s">
        <v>274</v>
      </c>
      <c r="BM219" s="206" t="s">
        <v>2101</v>
      </c>
    </row>
    <row r="220" spans="1:65" s="2" customFormat="1" ht="16.5" customHeight="1" x14ac:dyDescent="0.2">
      <c r="A220" s="36"/>
      <c r="B220" s="37"/>
      <c r="C220" s="195" t="s">
        <v>1394</v>
      </c>
      <c r="D220" s="195" t="s">
        <v>269</v>
      </c>
      <c r="E220" s="196" t="s">
        <v>3405</v>
      </c>
      <c r="F220" s="197" t="s">
        <v>3406</v>
      </c>
      <c r="G220" s="198" t="s">
        <v>2888</v>
      </c>
      <c r="H220" s="199">
        <v>100</v>
      </c>
      <c r="I220" s="200"/>
      <c r="J220" s="201">
        <f t="shared" si="40"/>
        <v>0</v>
      </c>
      <c r="K220" s="197" t="s">
        <v>21</v>
      </c>
      <c r="L220" s="41"/>
      <c r="M220" s="202" t="s">
        <v>21</v>
      </c>
      <c r="N220" s="203" t="s">
        <v>44</v>
      </c>
      <c r="O220" s="66"/>
      <c r="P220" s="204">
        <f t="shared" si="41"/>
        <v>0</v>
      </c>
      <c r="Q220" s="204">
        <v>0</v>
      </c>
      <c r="R220" s="204">
        <f t="shared" si="42"/>
        <v>0</v>
      </c>
      <c r="S220" s="204">
        <v>0</v>
      </c>
      <c r="T220" s="205">
        <f t="shared" si="43"/>
        <v>0</v>
      </c>
      <c r="U220" s="36"/>
      <c r="V220" s="36"/>
      <c r="W220" s="36"/>
      <c r="X220" s="36"/>
      <c r="Y220" s="36"/>
      <c r="Z220" s="36"/>
      <c r="AA220" s="36"/>
      <c r="AB220" s="36"/>
      <c r="AC220" s="36"/>
      <c r="AD220" s="36"/>
      <c r="AE220" s="36"/>
      <c r="AR220" s="206" t="s">
        <v>274</v>
      </c>
      <c r="AT220" s="206" t="s">
        <v>269</v>
      </c>
      <c r="AU220" s="206" t="s">
        <v>80</v>
      </c>
      <c r="AY220" s="19" t="s">
        <v>267</v>
      </c>
      <c r="BE220" s="207">
        <f t="shared" si="44"/>
        <v>0</v>
      </c>
      <c r="BF220" s="207">
        <f t="shared" si="45"/>
        <v>0</v>
      </c>
      <c r="BG220" s="207">
        <f t="shared" si="46"/>
        <v>0</v>
      </c>
      <c r="BH220" s="207">
        <f t="shared" si="47"/>
        <v>0</v>
      </c>
      <c r="BI220" s="207">
        <f t="shared" si="48"/>
        <v>0</v>
      </c>
      <c r="BJ220" s="19" t="s">
        <v>80</v>
      </c>
      <c r="BK220" s="207">
        <f t="shared" si="49"/>
        <v>0</v>
      </c>
      <c r="BL220" s="19" t="s">
        <v>274</v>
      </c>
      <c r="BM220" s="206" t="s">
        <v>2117</v>
      </c>
    </row>
    <row r="221" spans="1:65" s="12" customFormat="1" ht="25.9" customHeight="1" x14ac:dyDescent="0.2">
      <c r="B221" s="179"/>
      <c r="C221" s="180"/>
      <c r="D221" s="181" t="s">
        <v>72</v>
      </c>
      <c r="E221" s="182" t="s">
        <v>3407</v>
      </c>
      <c r="F221" s="182" t="s">
        <v>3408</v>
      </c>
      <c r="G221" s="180"/>
      <c r="H221" s="180"/>
      <c r="I221" s="183"/>
      <c r="J221" s="184">
        <f>BK221</f>
        <v>0</v>
      </c>
      <c r="K221" s="180"/>
      <c r="L221" s="185"/>
      <c r="M221" s="186"/>
      <c r="N221" s="187"/>
      <c r="O221" s="187"/>
      <c r="P221" s="188">
        <f>SUM(P222:P230)</f>
        <v>0</v>
      </c>
      <c r="Q221" s="187"/>
      <c r="R221" s="188">
        <f>SUM(R222:R230)</f>
        <v>0</v>
      </c>
      <c r="S221" s="187"/>
      <c r="T221" s="189">
        <f>SUM(T222:T230)</f>
        <v>0</v>
      </c>
      <c r="AR221" s="190" t="s">
        <v>80</v>
      </c>
      <c r="AT221" s="191" t="s">
        <v>72</v>
      </c>
      <c r="AU221" s="191" t="s">
        <v>73</v>
      </c>
      <c r="AY221" s="190" t="s">
        <v>267</v>
      </c>
      <c r="BK221" s="192">
        <f>SUM(BK222:BK230)</f>
        <v>0</v>
      </c>
    </row>
    <row r="222" spans="1:65" s="2" customFormat="1" ht="16.5" customHeight="1" x14ac:dyDescent="0.2">
      <c r="A222" s="36"/>
      <c r="B222" s="37"/>
      <c r="C222" s="195" t="s">
        <v>1399</v>
      </c>
      <c r="D222" s="195" t="s">
        <v>269</v>
      </c>
      <c r="E222" s="196" t="s">
        <v>3409</v>
      </c>
      <c r="F222" s="197" t="s">
        <v>3410</v>
      </c>
      <c r="G222" s="198" t="s">
        <v>296</v>
      </c>
      <c r="H222" s="199">
        <v>75</v>
      </c>
      <c r="I222" s="200"/>
      <c r="J222" s="201">
        <f t="shared" ref="J222:J230" si="50">ROUND(I222*H222,2)</f>
        <v>0</v>
      </c>
      <c r="K222" s="197" t="s">
        <v>21</v>
      </c>
      <c r="L222" s="41"/>
      <c r="M222" s="202" t="s">
        <v>21</v>
      </c>
      <c r="N222" s="203" t="s">
        <v>44</v>
      </c>
      <c r="O222" s="66"/>
      <c r="P222" s="204">
        <f t="shared" ref="P222:P230" si="51">O222*H222</f>
        <v>0</v>
      </c>
      <c r="Q222" s="204">
        <v>0</v>
      </c>
      <c r="R222" s="204">
        <f t="shared" ref="R222:R230" si="52">Q222*H222</f>
        <v>0</v>
      </c>
      <c r="S222" s="204">
        <v>0</v>
      </c>
      <c r="T222" s="205">
        <f t="shared" ref="T222:T230" si="53">S222*H222</f>
        <v>0</v>
      </c>
      <c r="U222" s="36"/>
      <c r="V222" s="36"/>
      <c r="W222" s="36"/>
      <c r="X222" s="36"/>
      <c r="Y222" s="36"/>
      <c r="Z222" s="36"/>
      <c r="AA222" s="36"/>
      <c r="AB222" s="36"/>
      <c r="AC222" s="36"/>
      <c r="AD222" s="36"/>
      <c r="AE222" s="36"/>
      <c r="AR222" s="206" t="s">
        <v>274</v>
      </c>
      <c r="AT222" s="206" t="s">
        <v>269</v>
      </c>
      <c r="AU222" s="206" t="s">
        <v>80</v>
      </c>
      <c r="AY222" s="19" t="s">
        <v>267</v>
      </c>
      <c r="BE222" s="207">
        <f t="shared" ref="BE222:BE230" si="54">IF(N222="základní",J222,0)</f>
        <v>0</v>
      </c>
      <c r="BF222" s="207">
        <f t="shared" ref="BF222:BF230" si="55">IF(N222="snížená",J222,0)</f>
        <v>0</v>
      </c>
      <c r="BG222" s="207">
        <f t="shared" ref="BG222:BG230" si="56">IF(N222="zákl. přenesená",J222,0)</f>
        <v>0</v>
      </c>
      <c r="BH222" s="207">
        <f t="shared" ref="BH222:BH230" si="57">IF(N222="sníž. přenesená",J222,0)</f>
        <v>0</v>
      </c>
      <c r="BI222" s="207">
        <f t="shared" ref="BI222:BI230" si="58">IF(N222="nulová",J222,0)</f>
        <v>0</v>
      </c>
      <c r="BJ222" s="19" t="s">
        <v>80</v>
      </c>
      <c r="BK222" s="207">
        <f t="shared" ref="BK222:BK230" si="59">ROUND(I222*H222,2)</f>
        <v>0</v>
      </c>
      <c r="BL222" s="19" t="s">
        <v>274</v>
      </c>
      <c r="BM222" s="206" t="s">
        <v>2127</v>
      </c>
    </row>
    <row r="223" spans="1:65" s="2" customFormat="1" ht="16.5" customHeight="1" x14ac:dyDescent="0.2">
      <c r="A223" s="36"/>
      <c r="B223" s="37"/>
      <c r="C223" s="195" t="s">
        <v>1404</v>
      </c>
      <c r="D223" s="195" t="s">
        <v>269</v>
      </c>
      <c r="E223" s="196" t="s">
        <v>3411</v>
      </c>
      <c r="F223" s="197" t="s">
        <v>3412</v>
      </c>
      <c r="G223" s="198" t="s">
        <v>296</v>
      </c>
      <c r="H223" s="199">
        <v>75</v>
      </c>
      <c r="I223" s="200"/>
      <c r="J223" s="201">
        <f t="shared" si="50"/>
        <v>0</v>
      </c>
      <c r="K223" s="197" t="s">
        <v>21</v>
      </c>
      <c r="L223" s="41"/>
      <c r="M223" s="202" t="s">
        <v>21</v>
      </c>
      <c r="N223" s="203" t="s">
        <v>44</v>
      </c>
      <c r="O223" s="66"/>
      <c r="P223" s="204">
        <f t="shared" si="51"/>
        <v>0</v>
      </c>
      <c r="Q223" s="204">
        <v>0</v>
      </c>
      <c r="R223" s="204">
        <f t="shared" si="52"/>
        <v>0</v>
      </c>
      <c r="S223" s="204">
        <v>0</v>
      </c>
      <c r="T223" s="205">
        <f t="shared" si="53"/>
        <v>0</v>
      </c>
      <c r="U223" s="36"/>
      <c r="V223" s="36"/>
      <c r="W223" s="36"/>
      <c r="X223" s="36"/>
      <c r="Y223" s="36"/>
      <c r="Z223" s="36"/>
      <c r="AA223" s="36"/>
      <c r="AB223" s="36"/>
      <c r="AC223" s="36"/>
      <c r="AD223" s="36"/>
      <c r="AE223" s="36"/>
      <c r="AR223" s="206" t="s">
        <v>274</v>
      </c>
      <c r="AT223" s="206" t="s">
        <v>269</v>
      </c>
      <c r="AU223" s="206" t="s">
        <v>80</v>
      </c>
      <c r="AY223" s="19" t="s">
        <v>267</v>
      </c>
      <c r="BE223" s="207">
        <f t="shared" si="54"/>
        <v>0</v>
      </c>
      <c r="BF223" s="207">
        <f t="shared" si="55"/>
        <v>0</v>
      </c>
      <c r="BG223" s="207">
        <f t="shared" si="56"/>
        <v>0</v>
      </c>
      <c r="BH223" s="207">
        <f t="shared" si="57"/>
        <v>0</v>
      </c>
      <c r="BI223" s="207">
        <f t="shared" si="58"/>
        <v>0</v>
      </c>
      <c r="BJ223" s="19" t="s">
        <v>80</v>
      </c>
      <c r="BK223" s="207">
        <f t="shared" si="59"/>
        <v>0</v>
      </c>
      <c r="BL223" s="19" t="s">
        <v>274</v>
      </c>
      <c r="BM223" s="206" t="s">
        <v>2137</v>
      </c>
    </row>
    <row r="224" spans="1:65" s="2" customFormat="1" ht="16.5" customHeight="1" x14ac:dyDescent="0.2">
      <c r="A224" s="36"/>
      <c r="B224" s="37"/>
      <c r="C224" s="195" t="s">
        <v>1410</v>
      </c>
      <c r="D224" s="195" t="s">
        <v>269</v>
      </c>
      <c r="E224" s="196" t="s">
        <v>3413</v>
      </c>
      <c r="F224" s="197" t="s">
        <v>3414</v>
      </c>
      <c r="G224" s="198" t="s">
        <v>296</v>
      </c>
      <c r="H224" s="199">
        <v>75</v>
      </c>
      <c r="I224" s="200"/>
      <c r="J224" s="201">
        <f t="shared" si="50"/>
        <v>0</v>
      </c>
      <c r="K224" s="197" t="s">
        <v>21</v>
      </c>
      <c r="L224" s="41"/>
      <c r="M224" s="202" t="s">
        <v>21</v>
      </c>
      <c r="N224" s="203" t="s">
        <v>44</v>
      </c>
      <c r="O224" s="66"/>
      <c r="P224" s="204">
        <f t="shared" si="51"/>
        <v>0</v>
      </c>
      <c r="Q224" s="204">
        <v>0</v>
      </c>
      <c r="R224" s="204">
        <f t="shared" si="52"/>
        <v>0</v>
      </c>
      <c r="S224" s="204">
        <v>0</v>
      </c>
      <c r="T224" s="205">
        <f t="shared" si="53"/>
        <v>0</v>
      </c>
      <c r="U224" s="36"/>
      <c r="V224" s="36"/>
      <c r="W224" s="36"/>
      <c r="X224" s="36"/>
      <c r="Y224" s="36"/>
      <c r="Z224" s="36"/>
      <c r="AA224" s="36"/>
      <c r="AB224" s="36"/>
      <c r="AC224" s="36"/>
      <c r="AD224" s="36"/>
      <c r="AE224" s="36"/>
      <c r="AR224" s="206" t="s">
        <v>274</v>
      </c>
      <c r="AT224" s="206" t="s">
        <v>269</v>
      </c>
      <c r="AU224" s="206" t="s">
        <v>80</v>
      </c>
      <c r="AY224" s="19" t="s">
        <v>267</v>
      </c>
      <c r="BE224" s="207">
        <f t="shared" si="54"/>
        <v>0</v>
      </c>
      <c r="BF224" s="207">
        <f t="shared" si="55"/>
        <v>0</v>
      </c>
      <c r="BG224" s="207">
        <f t="shared" si="56"/>
        <v>0</v>
      </c>
      <c r="BH224" s="207">
        <f t="shared" si="57"/>
        <v>0</v>
      </c>
      <c r="BI224" s="207">
        <f t="shared" si="58"/>
        <v>0</v>
      </c>
      <c r="BJ224" s="19" t="s">
        <v>80</v>
      </c>
      <c r="BK224" s="207">
        <f t="shared" si="59"/>
        <v>0</v>
      </c>
      <c r="BL224" s="19" t="s">
        <v>274</v>
      </c>
      <c r="BM224" s="206" t="s">
        <v>2151</v>
      </c>
    </row>
    <row r="225" spans="1:65" s="2" customFormat="1" ht="16.5" customHeight="1" x14ac:dyDescent="0.2">
      <c r="A225" s="36"/>
      <c r="B225" s="37"/>
      <c r="C225" s="195" t="s">
        <v>1416</v>
      </c>
      <c r="D225" s="195" t="s">
        <v>269</v>
      </c>
      <c r="E225" s="196" t="s">
        <v>3415</v>
      </c>
      <c r="F225" s="197" t="s">
        <v>3416</v>
      </c>
      <c r="G225" s="198" t="s">
        <v>296</v>
      </c>
      <c r="H225" s="199">
        <v>75</v>
      </c>
      <c r="I225" s="200"/>
      <c r="J225" s="201">
        <f t="shared" si="50"/>
        <v>0</v>
      </c>
      <c r="K225" s="197" t="s">
        <v>21</v>
      </c>
      <c r="L225" s="41"/>
      <c r="M225" s="202" t="s">
        <v>21</v>
      </c>
      <c r="N225" s="203" t="s">
        <v>44</v>
      </c>
      <c r="O225" s="66"/>
      <c r="P225" s="204">
        <f t="shared" si="51"/>
        <v>0</v>
      </c>
      <c r="Q225" s="204">
        <v>0</v>
      </c>
      <c r="R225" s="204">
        <f t="shared" si="52"/>
        <v>0</v>
      </c>
      <c r="S225" s="204">
        <v>0</v>
      </c>
      <c r="T225" s="205">
        <f t="shared" si="53"/>
        <v>0</v>
      </c>
      <c r="U225" s="36"/>
      <c r="V225" s="36"/>
      <c r="W225" s="36"/>
      <c r="X225" s="36"/>
      <c r="Y225" s="36"/>
      <c r="Z225" s="36"/>
      <c r="AA225" s="36"/>
      <c r="AB225" s="36"/>
      <c r="AC225" s="36"/>
      <c r="AD225" s="36"/>
      <c r="AE225" s="36"/>
      <c r="AR225" s="206" t="s">
        <v>274</v>
      </c>
      <c r="AT225" s="206" t="s">
        <v>269</v>
      </c>
      <c r="AU225" s="206" t="s">
        <v>80</v>
      </c>
      <c r="AY225" s="19" t="s">
        <v>267</v>
      </c>
      <c r="BE225" s="207">
        <f t="shared" si="54"/>
        <v>0</v>
      </c>
      <c r="BF225" s="207">
        <f t="shared" si="55"/>
        <v>0</v>
      </c>
      <c r="BG225" s="207">
        <f t="shared" si="56"/>
        <v>0</v>
      </c>
      <c r="BH225" s="207">
        <f t="shared" si="57"/>
        <v>0</v>
      </c>
      <c r="BI225" s="207">
        <f t="shared" si="58"/>
        <v>0</v>
      </c>
      <c r="BJ225" s="19" t="s">
        <v>80</v>
      </c>
      <c r="BK225" s="207">
        <f t="shared" si="59"/>
        <v>0</v>
      </c>
      <c r="BL225" s="19" t="s">
        <v>274</v>
      </c>
      <c r="BM225" s="206" t="s">
        <v>2162</v>
      </c>
    </row>
    <row r="226" spans="1:65" s="2" customFormat="1" ht="16.5" customHeight="1" x14ac:dyDescent="0.2">
      <c r="A226" s="36"/>
      <c r="B226" s="37"/>
      <c r="C226" s="195" t="s">
        <v>1423</v>
      </c>
      <c r="D226" s="195" t="s">
        <v>269</v>
      </c>
      <c r="E226" s="196" t="s">
        <v>3417</v>
      </c>
      <c r="F226" s="197" t="s">
        <v>3418</v>
      </c>
      <c r="G226" s="198" t="s">
        <v>296</v>
      </c>
      <c r="H226" s="199">
        <v>80</v>
      </c>
      <c r="I226" s="200"/>
      <c r="J226" s="201">
        <f t="shared" si="50"/>
        <v>0</v>
      </c>
      <c r="K226" s="197" t="s">
        <v>21</v>
      </c>
      <c r="L226" s="41"/>
      <c r="M226" s="202" t="s">
        <v>21</v>
      </c>
      <c r="N226" s="203" t="s">
        <v>44</v>
      </c>
      <c r="O226" s="66"/>
      <c r="P226" s="204">
        <f t="shared" si="51"/>
        <v>0</v>
      </c>
      <c r="Q226" s="204">
        <v>0</v>
      </c>
      <c r="R226" s="204">
        <f t="shared" si="52"/>
        <v>0</v>
      </c>
      <c r="S226" s="204">
        <v>0</v>
      </c>
      <c r="T226" s="205">
        <f t="shared" si="53"/>
        <v>0</v>
      </c>
      <c r="U226" s="36"/>
      <c r="V226" s="36"/>
      <c r="W226" s="36"/>
      <c r="X226" s="36"/>
      <c r="Y226" s="36"/>
      <c r="Z226" s="36"/>
      <c r="AA226" s="36"/>
      <c r="AB226" s="36"/>
      <c r="AC226" s="36"/>
      <c r="AD226" s="36"/>
      <c r="AE226" s="36"/>
      <c r="AR226" s="206" t="s">
        <v>274</v>
      </c>
      <c r="AT226" s="206" t="s">
        <v>269</v>
      </c>
      <c r="AU226" s="206" t="s">
        <v>80</v>
      </c>
      <c r="AY226" s="19" t="s">
        <v>267</v>
      </c>
      <c r="BE226" s="207">
        <f t="shared" si="54"/>
        <v>0</v>
      </c>
      <c r="BF226" s="207">
        <f t="shared" si="55"/>
        <v>0</v>
      </c>
      <c r="BG226" s="207">
        <f t="shared" si="56"/>
        <v>0</v>
      </c>
      <c r="BH226" s="207">
        <f t="shared" si="57"/>
        <v>0</v>
      </c>
      <c r="BI226" s="207">
        <f t="shared" si="58"/>
        <v>0</v>
      </c>
      <c r="BJ226" s="19" t="s">
        <v>80</v>
      </c>
      <c r="BK226" s="207">
        <f t="shared" si="59"/>
        <v>0</v>
      </c>
      <c r="BL226" s="19" t="s">
        <v>274</v>
      </c>
      <c r="BM226" s="206" t="s">
        <v>2171</v>
      </c>
    </row>
    <row r="227" spans="1:65" s="2" customFormat="1" ht="16.5" customHeight="1" x14ac:dyDescent="0.2">
      <c r="A227" s="36"/>
      <c r="B227" s="37"/>
      <c r="C227" s="195" t="s">
        <v>1428</v>
      </c>
      <c r="D227" s="195" t="s">
        <v>269</v>
      </c>
      <c r="E227" s="196" t="s">
        <v>3419</v>
      </c>
      <c r="F227" s="197" t="s">
        <v>3420</v>
      </c>
      <c r="G227" s="198" t="s">
        <v>320</v>
      </c>
      <c r="H227" s="199">
        <v>40</v>
      </c>
      <c r="I227" s="200"/>
      <c r="J227" s="201">
        <f t="shared" si="50"/>
        <v>0</v>
      </c>
      <c r="K227" s="197" t="s">
        <v>21</v>
      </c>
      <c r="L227" s="41"/>
      <c r="M227" s="202" t="s">
        <v>21</v>
      </c>
      <c r="N227" s="203" t="s">
        <v>44</v>
      </c>
      <c r="O227" s="66"/>
      <c r="P227" s="204">
        <f t="shared" si="51"/>
        <v>0</v>
      </c>
      <c r="Q227" s="204">
        <v>0</v>
      </c>
      <c r="R227" s="204">
        <f t="shared" si="52"/>
        <v>0</v>
      </c>
      <c r="S227" s="204">
        <v>0</v>
      </c>
      <c r="T227" s="205">
        <f t="shared" si="53"/>
        <v>0</v>
      </c>
      <c r="U227" s="36"/>
      <c r="V227" s="36"/>
      <c r="W227" s="36"/>
      <c r="X227" s="36"/>
      <c r="Y227" s="36"/>
      <c r="Z227" s="36"/>
      <c r="AA227" s="36"/>
      <c r="AB227" s="36"/>
      <c r="AC227" s="36"/>
      <c r="AD227" s="36"/>
      <c r="AE227" s="36"/>
      <c r="AR227" s="206" t="s">
        <v>274</v>
      </c>
      <c r="AT227" s="206" t="s">
        <v>269</v>
      </c>
      <c r="AU227" s="206" t="s">
        <v>80</v>
      </c>
      <c r="AY227" s="19" t="s">
        <v>267</v>
      </c>
      <c r="BE227" s="207">
        <f t="shared" si="54"/>
        <v>0</v>
      </c>
      <c r="BF227" s="207">
        <f t="shared" si="55"/>
        <v>0</v>
      </c>
      <c r="BG227" s="207">
        <f t="shared" si="56"/>
        <v>0</v>
      </c>
      <c r="BH227" s="207">
        <f t="shared" si="57"/>
        <v>0</v>
      </c>
      <c r="BI227" s="207">
        <f t="shared" si="58"/>
        <v>0</v>
      </c>
      <c r="BJ227" s="19" t="s">
        <v>80</v>
      </c>
      <c r="BK227" s="207">
        <f t="shared" si="59"/>
        <v>0</v>
      </c>
      <c r="BL227" s="19" t="s">
        <v>274</v>
      </c>
      <c r="BM227" s="206" t="s">
        <v>2179</v>
      </c>
    </row>
    <row r="228" spans="1:65" s="2" customFormat="1" ht="16.5" customHeight="1" x14ac:dyDescent="0.2">
      <c r="A228" s="36"/>
      <c r="B228" s="37"/>
      <c r="C228" s="195" t="s">
        <v>1433</v>
      </c>
      <c r="D228" s="195" t="s">
        <v>269</v>
      </c>
      <c r="E228" s="196" t="s">
        <v>3421</v>
      </c>
      <c r="F228" s="197" t="s">
        <v>3422</v>
      </c>
      <c r="G228" s="198" t="s">
        <v>3423</v>
      </c>
      <c r="H228" s="199">
        <v>0.01</v>
      </c>
      <c r="I228" s="200"/>
      <c r="J228" s="201">
        <f t="shared" si="50"/>
        <v>0</v>
      </c>
      <c r="K228" s="197" t="s">
        <v>21</v>
      </c>
      <c r="L228" s="41"/>
      <c r="M228" s="202" t="s">
        <v>21</v>
      </c>
      <c r="N228" s="203" t="s">
        <v>44</v>
      </c>
      <c r="O228" s="66"/>
      <c r="P228" s="204">
        <f t="shared" si="51"/>
        <v>0</v>
      </c>
      <c r="Q228" s="204">
        <v>0</v>
      </c>
      <c r="R228" s="204">
        <f t="shared" si="52"/>
        <v>0</v>
      </c>
      <c r="S228" s="204">
        <v>0</v>
      </c>
      <c r="T228" s="205">
        <f t="shared" si="53"/>
        <v>0</v>
      </c>
      <c r="U228" s="36"/>
      <c r="V228" s="36"/>
      <c r="W228" s="36"/>
      <c r="X228" s="36"/>
      <c r="Y228" s="36"/>
      <c r="Z228" s="36"/>
      <c r="AA228" s="36"/>
      <c r="AB228" s="36"/>
      <c r="AC228" s="36"/>
      <c r="AD228" s="36"/>
      <c r="AE228" s="36"/>
      <c r="AR228" s="206" t="s">
        <v>274</v>
      </c>
      <c r="AT228" s="206" t="s">
        <v>269</v>
      </c>
      <c r="AU228" s="206" t="s">
        <v>80</v>
      </c>
      <c r="AY228" s="19" t="s">
        <v>267</v>
      </c>
      <c r="BE228" s="207">
        <f t="shared" si="54"/>
        <v>0</v>
      </c>
      <c r="BF228" s="207">
        <f t="shared" si="55"/>
        <v>0</v>
      </c>
      <c r="BG228" s="207">
        <f t="shared" si="56"/>
        <v>0</v>
      </c>
      <c r="BH228" s="207">
        <f t="shared" si="57"/>
        <v>0</v>
      </c>
      <c r="BI228" s="207">
        <f t="shared" si="58"/>
        <v>0</v>
      </c>
      <c r="BJ228" s="19" t="s">
        <v>80</v>
      </c>
      <c r="BK228" s="207">
        <f t="shared" si="59"/>
        <v>0</v>
      </c>
      <c r="BL228" s="19" t="s">
        <v>274</v>
      </c>
      <c r="BM228" s="206" t="s">
        <v>2190</v>
      </c>
    </row>
    <row r="229" spans="1:65" s="2" customFormat="1" ht="16.5" customHeight="1" x14ac:dyDescent="0.2">
      <c r="A229" s="36"/>
      <c r="B229" s="37"/>
      <c r="C229" s="195" t="s">
        <v>1438</v>
      </c>
      <c r="D229" s="195" t="s">
        <v>269</v>
      </c>
      <c r="E229" s="196" t="s">
        <v>3424</v>
      </c>
      <c r="F229" s="197" t="s">
        <v>3425</v>
      </c>
      <c r="G229" s="198" t="s">
        <v>272</v>
      </c>
      <c r="H229" s="199">
        <v>10</v>
      </c>
      <c r="I229" s="200"/>
      <c r="J229" s="201">
        <f t="shared" si="50"/>
        <v>0</v>
      </c>
      <c r="K229" s="197" t="s">
        <v>21</v>
      </c>
      <c r="L229" s="41"/>
      <c r="M229" s="202" t="s">
        <v>21</v>
      </c>
      <c r="N229" s="203" t="s">
        <v>44</v>
      </c>
      <c r="O229" s="66"/>
      <c r="P229" s="204">
        <f t="shared" si="51"/>
        <v>0</v>
      </c>
      <c r="Q229" s="204">
        <v>0</v>
      </c>
      <c r="R229" s="204">
        <f t="shared" si="52"/>
        <v>0</v>
      </c>
      <c r="S229" s="204">
        <v>0</v>
      </c>
      <c r="T229" s="205">
        <f t="shared" si="53"/>
        <v>0</v>
      </c>
      <c r="U229" s="36"/>
      <c r="V229" s="36"/>
      <c r="W229" s="36"/>
      <c r="X229" s="36"/>
      <c r="Y229" s="36"/>
      <c r="Z229" s="36"/>
      <c r="AA229" s="36"/>
      <c r="AB229" s="36"/>
      <c r="AC229" s="36"/>
      <c r="AD229" s="36"/>
      <c r="AE229" s="36"/>
      <c r="AR229" s="206" t="s">
        <v>274</v>
      </c>
      <c r="AT229" s="206" t="s">
        <v>269</v>
      </c>
      <c r="AU229" s="206" t="s">
        <v>80</v>
      </c>
      <c r="AY229" s="19" t="s">
        <v>267</v>
      </c>
      <c r="BE229" s="207">
        <f t="shared" si="54"/>
        <v>0</v>
      </c>
      <c r="BF229" s="207">
        <f t="shared" si="55"/>
        <v>0</v>
      </c>
      <c r="BG229" s="207">
        <f t="shared" si="56"/>
        <v>0</v>
      </c>
      <c r="BH229" s="207">
        <f t="shared" si="57"/>
        <v>0</v>
      </c>
      <c r="BI229" s="207">
        <f t="shared" si="58"/>
        <v>0</v>
      </c>
      <c r="BJ229" s="19" t="s">
        <v>80</v>
      </c>
      <c r="BK229" s="207">
        <f t="shared" si="59"/>
        <v>0</v>
      </c>
      <c r="BL229" s="19" t="s">
        <v>274</v>
      </c>
      <c r="BM229" s="206" t="s">
        <v>2202</v>
      </c>
    </row>
    <row r="230" spans="1:65" s="2" customFormat="1" ht="16.5" customHeight="1" x14ac:dyDescent="0.2">
      <c r="A230" s="36"/>
      <c r="B230" s="37"/>
      <c r="C230" s="195" t="s">
        <v>1445</v>
      </c>
      <c r="D230" s="195" t="s">
        <v>269</v>
      </c>
      <c r="E230" s="196" t="s">
        <v>3426</v>
      </c>
      <c r="F230" s="197" t="s">
        <v>3427</v>
      </c>
      <c r="G230" s="198" t="s">
        <v>320</v>
      </c>
      <c r="H230" s="199">
        <v>2</v>
      </c>
      <c r="I230" s="200"/>
      <c r="J230" s="201">
        <f t="shared" si="50"/>
        <v>0</v>
      </c>
      <c r="K230" s="197" t="s">
        <v>21</v>
      </c>
      <c r="L230" s="41"/>
      <c r="M230" s="265" t="s">
        <v>21</v>
      </c>
      <c r="N230" s="266" t="s">
        <v>44</v>
      </c>
      <c r="O230" s="267"/>
      <c r="P230" s="268">
        <f t="shared" si="51"/>
        <v>0</v>
      </c>
      <c r="Q230" s="268">
        <v>0</v>
      </c>
      <c r="R230" s="268">
        <f t="shared" si="52"/>
        <v>0</v>
      </c>
      <c r="S230" s="268">
        <v>0</v>
      </c>
      <c r="T230" s="269">
        <f t="shared" si="53"/>
        <v>0</v>
      </c>
      <c r="U230" s="36"/>
      <c r="V230" s="36"/>
      <c r="W230" s="36"/>
      <c r="X230" s="36"/>
      <c r="Y230" s="36"/>
      <c r="Z230" s="36"/>
      <c r="AA230" s="36"/>
      <c r="AB230" s="36"/>
      <c r="AC230" s="36"/>
      <c r="AD230" s="36"/>
      <c r="AE230" s="36"/>
      <c r="AR230" s="206" t="s">
        <v>274</v>
      </c>
      <c r="AT230" s="206" t="s">
        <v>269</v>
      </c>
      <c r="AU230" s="206" t="s">
        <v>80</v>
      </c>
      <c r="AY230" s="19" t="s">
        <v>267</v>
      </c>
      <c r="BE230" s="207">
        <f t="shared" si="54"/>
        <v>0</v>
      </c>
      <c r="BF230" s="207">
        <f t="shared" si="55"/>
        <v>0</v>
      </c>
      <c r="BG230" s="207">
        <f t="shared" si="56"/>
        <v>0</v>
      </c>
      <c r="BH230" s="207">
        <f t="shared" si="57"/>
        <v>0</v>
      </c>
      <c r="BI230" s="207">
        <f t="shared" si="58"/>
        <v>0</v>
      </c>
      <c r="BJ230" s="19" t="s">
        <v>80</v>
      </c>
      <c r="BK230" s="207">
        <f t="shared" si="59"/>
        <v>0</v>
      </c>
      <c r="BL230" s="19" t="s">
        <v>274</v>
      </c>
      <c r="BM230" s="206" t="s">
        <v>2210</v>
      </c>
    </row>
    <row r="231" spans="1:65" s="2" customFormat="1" ht="6.95" customHeight="1" x14ac:dyDescent="0.2">
      <c r="A231" s="36"/>
      <c r="B231" s="49"/>
      <c r="C231" s="50"/>
      <c r="D231" s="50"/>
      <c r="E231" s="50"/>
      <c r="F231" s="50"/>
      <c r="G231" s="50"/>
      <c r="H231" s="50"/>
      <c r="I231" s="145"/>
      <c r="J231" s="50"/>
      <c r="K231" s="50"/>
      <c r="L231" s="41"/>
      <c r="M231" s="36"/>
      <c r="O231" s="36"/>
      <c r="P231" s="36"/>
      <c r="Q231" s="36"/>
      <c r="R231" s="36"/>
      <c r="S231" s="36"/>
      <c r="T231" s="36"/>
      <c r="U231" s="36"/>
      <c r="V231" s="36"/>
      <c r="W231" s="36"/>
      <c r="X231" s="36"/>
      <c r="Y231" s="36"/>
      <c r="Z231" s="36"/>
      <c r="AA231" s="36"/>
      <c r="AB231" s="36"/>
      <c r="AC231" s="36"/>
      <c r="AD231" s="36"/>
      <c r="AE231" s="36"/>
    </row>
  </sheetData>
  <sheetProtection algorithmName="SHA-512" hashValue="2Ur4wFN4L3vHnAkd27gIXRwhlz3KpD8G43DPnWmu/e+4Q+L8Hvth8VF1qRY6B9zNPOMca5b8uNR6wv6mdppsBQ==" saltValue="FCHIT2bn9+kCskUGEa4Nd2ynS0XFmOpVk2eL57gG7feLXhzlO1xVTedGaQ098Bt81AiWwbTavawJ9+1xqzVQGw==" spinCount="100000" sheet="1" objects="1" scenarios="1" formatColumns="0" formatRows="0" autoFilter="0"/>
  <autoFilter ref="C88:K230" xr:uid="{00000000-0009-0000-0000-000005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38"/>
  <sheetViews>
    <sheetView showGridLines="0" workbookViewId="0"/>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387"/>
      <c r="M2" s="387"/>
      <c r="N2" s="387"/>
      <c r="O2" s="387"/>
      <c r="P2" s="387"/>
      <c r="Q2" s="387"/>
      <c r="R2" s="387"/>
      <c r="S2" s="387"/>
      <c r="T2" s="387"/>
      <c r="U2" s="387"/>
      <c r="V2" s="387"/>
      <c r="AT2" s="19" t="s">
        <v>102</v>
      </c>
    </row>
    <row r="3" spans="1:46" s="1" customFormat="1" ht="6.95" customHeight="1" x14ac:dyDescent="0.2">
      <c r="B3" s="112"/>
      <c r="C3" s="113"/>
      <c r="D3" s="113"/>
      <c r="E3" s="113"/>
      <c r="F3" s="113"/>
      <c r="G3" s="113"/>
      <c r="H3" s="113"/>
      <c r="I3" s="114"/>
      <c r="J3" s="113"/>
      <c r="K3" s="113"/>
      <c r="L3" s="22"/>
      <c r="AT3" s="19" t="s">
        <v>82</v>
      </c>
    </row>
    <row r="4" spans="1:46" s="1" customFormat="1" ht="24.95" customHeight="1" x14ac:dyDescent="0.2">
      <c r="B4" s="22"/>
      <c r="D4" s="115" t="s">
        <v>146</v>
      </c>
      <c r="I4" s="110"/>
      <c r="L4" s="22"/>
      <c r="M4" s="116" t="s">
        <v>10</v>
      </c>
      <c r="AT4" s="19" t="s">
        <v>4</v>
      </c>
    </row>
    <row r="5" spans="1:46" s="1" customFormat="1" ht="6.95"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5" t="str">
        <f>'Rekapitulace stavby'!K6</f>
        <v>Sportovní hala při ZŠ Rychnovská 139, Praha 18</v>
      </c>
      <c r="F7" s="416"/>
      <c r="G7" s="416"/>
      <c r="H7" s="416"/>
      <c r="I7" s="110"/>
      <c r="L7" s="22"/>
    </row>
    <row r="8" spans="1:46" s="1" customFormat="1" ht="12" customHeight="1" x14ac:dyDescent="0.2">
      <c r="B8" s="22"/>
      <c r="D8" s="117" t="s">
        <v>159</v>
      </c>
      <c r="I8" s="110"/>
      <c r="L8" s="22"/>
    </row>
    <row r="9" spans="1:46" s="2" customFormat="1" ht="16.5" customHeight="1" x14ac:dyDescent="0.2">
      <c r="A9" s="36"/>
      <c r="B9" s="41"/>
      <c r="C9" s="36"/>
      <c r="D9" s="36"/>
      <c r="E9" s="415" t="s">
        <v>163</v>
      </c>
      <c r="F9" s="417"/>
      <c r="G9" s="417"/>
      <c r="H9" s="417"/>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8" t="s">
        <v>3428</v>
      </c>
      <c r="F11" s="417"/>
      <c r="G11" s="417"/>
      <c r="H11" s="417"/>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5"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19" t="str">
        <f>'Rekapitulace stavby'!E14</f>
        <v>Vyplň údaj</v>
      </c>
      <c r="F20" s="420"/>
      <c r="G20" s="420"/>
      <c r="H20" s="420"/>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5"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5"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1" t="s">
        <v>21</v>
      </c>
      <c r="F29" s="421"/>
      <c r="G29" s="421"/>
      <c r="H29" s="421"/>
      <c r="I29" s="124"/>
      <c r="J29" s="122"/>
      <c r="K29" s="122"/>
      <c r="L29" s="125"/>
      <c r="S29" s="122"/>
      <c r="T29" s="122"/>
      <c r="U29" s="122"/>
      <c r="V29" s="122"/>
      <c r="W29" s="122"/>
      <c r="X29" s="122"/>
      <c r="Y29" s="122"/>
      <c r="Z29" s="122"/>
      <c r="AA29" s="122"/>
      <c r="AB29" s="122"/>
      <c r="AC29" s="122"/>
      <c r="AD29" s="122"/>
      <c r="AE29" s="122"/>
    </row>
    <row r="30" spans="1:31" s="2" customFormat="1" ht="6.95"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ROUND(J90, 2)</f>
        <v>0</v>
      </c>
      <c r="K32" s="36"/>
      <c r="L32" s="119"/>
      <c r="S32" s="36"/>
      <c r="T32" s="36"/>
      <c r="U32" s="36"/>
      <c r="V32" s="36"/>
      <c r="W32" s="36"/>
      <c r="X32" s="36"/>
      <c r="Y32" s="36"/>
      <c r="Z32" s="36"/>
      <c r="AA32" s="36"/>
      <c r="AB32" s="36"/>
      <c r="AC32" s="36"/>
      <c r="AD32" s="36"/>
      <c r="AE32" s="36"/>
    </row>
    <row r="33" spans="1:31" s="2" customFormat="1" ht="6.95"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x14ac:dyDescent="0.2">
      <c r="A35" s="36"/>
      <c r="B35" s="41"/>
      <c r="C35" s="36"/>
      <c r="D35" s="132" t="s">
        <v>43</v>
      </c>
      <c r="E35" s="117" t="s">
        <v>44</v>
      </c>
      <c r="F35" s="133">
        <f>ROUND((SUM(BE90:BE137)),  2)</f>
        <v>0</v>
      </c>
      <c r="G35" s="36"/>
      <c r="H35" s="36"/>
      <c r="I35" s="134">
        <v>0.21</v>
      </c>
      <c r="J35" s="133">
        <f>ROUND(((SUM(BE90:BE137))*I35),  2)</f>
        <v>0</v>
      </c>
      <c r="K35" s="36"/>
      <c r="L35" s="119"/>
      <c r="S35" s="36"/>
      <c r="T35" s="36"/>
      <c r="U35" s="36"/>
      <c r="V35" s="36"/>
      <c r="W35" s="36"/>
      <c r="X35" s="36"/>
      <c r="Y35" s="36"/>
      <c r="Z35" s="36"/>
      <c r="AA35" s="36"/>
      <c r="AB35" s="36"/>
      <c r="AC35" s="36"/>
      <c r="AD35" s="36"/>
      <c r="AE35" s="36"/>
    </row>
    <row r="36" spans="1:31" s="2" customFormat="1" ht="14.45" customHeight="1" x14ac:dyDescent="0.2">
      <c r="A36" s="36"/>
      <c r="B36" s="41"/>
      <c r="C36" s="36"/>
      <c r="D36" s="36"/>
      <c r="E36" s="117" t="s">
        <v>45</v>
      </c>
      <c r="F36" s="133">
        <f>ROUND((SUM(BF90:BF137)),  2)</f>
        <v>0</v>
      </c>
      <c r="G36" s="36"/>
      <c r="H36" s="36"/>
      <c r="I36" s="134">
        <v>0.15</v>
      </c>
      <c r="J36" s="133">
        <f>ROUND(((SUM(BF90:BF137))*I36),  2)</f>
        <v>0</v>
      </c>
      <c r="K36" s="36"/>
      <c r="L36" s="119"/>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7" t="s">
        <v>46</v>
      </c>
      <c r="F37" s="133">
        <f>ROUND((SUM(BG90:BG137)),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7" t="s">
        <v>47</v>
      </c>
      <c r="F38" s="133">
        <f>ROUND((SUM(BH90:BH137)),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7" t="s">
        <v>48</v>
      </c>
      <c r="F39" s="133">
        <f>ROUND((SUM(BI90:BI137)),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3" t="str">
        <f>E7</f>
        <v>Sportovní hala při ZŠ Rychnovská 139, Praha 18</v>
      </c>
      <c r="F50" s="414"/>
      <c r="G50" s="414"/>
      <c r="H50" s="414"/>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3" t="s">
        <v>163</v>
      </c>
      <c r="F52" s="412"/>
      <c r="G52" s="412"/>
      <c r="H52" s="412"/>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408" t="str">
        <f>E11</f>
        <v>D.1.4.e1 - Slaboproud - SK</v>
      </c>
      <c r="F54" s="412"/>
      <c r="G54" s="412"/>
      <c r="H54" s="412"/>
      <c r="I54" s="118"/>
      <c r="J54" s="38"/>
      <c r="K54" s="38"/>
      <c r="L54" s="119"/>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2"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x14ac:dyDescent="0.2">
      <c r="A63" s="36"/>
      <c r="B63" s="37"/>
      <c r="C63" s="153" t="s">
        <v>71</v>
      </c>
      <c r="D63" s="38"/>
      <c r="E63" s="38"/>
      <c r="F63" s="38"/>
      <c r="G63" s="38"/>
      <c r="H63" s="38"/>
      <c r="I63" s="118"/>
      <c r="J63" s="79">
        <f>J90</f>
        <v>0</v>
      </c>
      <c r="K63" s="38"/>
      <c r="L63" s="119"/>
      <c r="S63" s="36"/>
      <c r="T63" s="36"/>
      <c r="U63" s="36"/>
      <c r="V63" s="36"/>
      <c r="W63" s="36"/>
      <c r="X63" s="36"/>
      <c r="Y63" s="36"/>
      <c r="Z63" s="36"/>
      <c r="AA63" s="36"/>
      <c r="AB63" s="36"/>
      <c r="AC63" s="36"/>
      <c r="AD63" s="36"/>
      <c r="AE63" s="36"/>
      <c r="AU63" s="19" t="s">
        <v>214</v>
      </c>
    </row>
    <row r="64" spans="1:47" s="9" customFormat="1" ht="24.95" customHeight="1" x14ac:dyDescent="0.2">
      <c r="B64" s="154"/>
      <c r="C64" s="155"/>
      <c r="D64" s="156" t="s">
        <v>3429</v>
      </c>
      <c r="E64" s="157"/>
      <c r="F64" s="157"/>
      <c r="G64" s="157"/>
      <c r="H64" s="157"/>
      <c r="I64" s="158"/>
      <c r="J64" s="159">
        <f>J91</f>
        <v>0</v>
      </c>
      <c r="K64" s="155"/>
      <c r="L64" s="160"/>
    </row>
    <row r="65" spans="1:31" s="9" customFormat="1" ht="24.95" customHeight="1" x14ac:dyDescent="0.2">
      <c r="B65" s="154"/>
      <c r="C65" s="155"/>
      <c r="D65" s="156" t="s">
        <v>3430</v>
      </c>
      <c r="E65" s="157"/>
      <c r="F65" s="157"/>
      <c r="G65" s="157"/>
      <c r="H65" s="157"/>
      <c r="I65" s="158"/>
      <c r="J65" s="159">
        <f>J108</f>
        <v>0</v>
      </c>
      <c r="K65" s="155"/>
      <c r="L65" s="160"/>
    </row>
    <row r="66" spans="1:31" s="9" customFormat="1" ht="24.95" customHeight="1" x14ac:dyDescent="0.2">
      <c r="B66" s="154"/>
      <c r="C66" s="155"/>
      <c r="D66" s="156" t="s">
        <v>3431</v>
      </c>
      <c r="E66" s="157"/>
      <c r="F66" s="157"/>
      <c r="G66" s="157"/>
      <c r="H66" s="157"/>
      <c r="I66" s="158"/>
      <c r="J66" s="159">
        <f>J114</f>
        <v>0</v>
      </c>
      <c r="K66" s="155"/>
      <c r="L66" s="160"/>
    </row>
    <row r="67" spans="1:31" s="9" customFormat="1" ht="24.95" customHeight="1" x14ac:dyDescent="0.2">
      <c r="B67" s="154"/>
      <c r="C67" s="155"/>
      <c r="D67" s="156" t="s">
        <v>3432</v>
      </c>
      <c r="E67" s="157"/>
      <c r="F67" s="157"/>
      <c r="G67" s="157"/>
      <c r="H67" s="157"/>
      <c r="I67" s="158"/>
      <c r="J67" s="159">
        <f>J127</f>
        <v>0</v>
      </c>
      <c r="K67" s="155"/>
      <c r="L67" s="160"/>
    </row>
    <row r="68" spans="1:31" s="9" customFormat="1" ht="24.95" customHeight="1" x14ac:dyDescent="0.2">
      <c r="B68" s="154"/>
      <c r="C68" s="155"/>
      <c r="D68" s="156" t="s">
        <v>3433</v>
      </c>
      <c r="E68" s="157"/>
      <c r="F68" s="157"/>
      <c r="G68" s="157"/>
      <c r="H68" s="157"/>
      <c r="I68" s="158"/>
      <c r="J68" s="159">
        <f>J130</f>
        <v>0</v>
      </c>
      <c r="K68" s="155"/>
      <c r="L68" s="160"/>
    </row>
    <row r="69" spans="1:31" s="2" customFormat="1" ht="21.75" customHeight="1" x14ac:dyDescent="0.2">
      <c r="A69" s="36"/>
      <c r="B69" s="37"/>
      <c r="C69" s="38"/>
      <c r="D69" s="38"/>
      <c r="E69" s="38"/>
      <c r="F69" s="38"/>
      <c r="G69" s="38"/>
      <c r="H69" s="38"/>
      <c r="I69" s="118"/>
      <c r="J69" s="38"/>
      <c r="K69" s="38"/>
      <c r="L69" s="119"/>
      <c r="S69" s="36"/>
      <c r="T69" s="36"/>
      <c r="U69" s="36"/>
      <c r="V69" s="36"/>
      <c r="W69" s="36"/>
      <c r="X69" s="36"/>
      <c r="Y69" s="36"/>
      <c r="Z69" s="36"/>
      <c r="AA69" s="36"/>
      <c r="AB69" s="36"/>
      <c r="AC69" s="36"/>
      <c r="AD69" s="36"/>
      <c r="AE69" s="36"/>
    </row>
    <row r="70" spans="1:31" s="2" customFormat="1" ht="6.95" customHeight="1" x14ac:dyDescent="0.2">
      <c r="A70" s="36"/>
      <c r="B70" s="49"/>
      <c r="C70" s="50"/>
      <c r="D70" s="50"/>
      <c r="E70" s="50"/>
      <c r="F70" s="50"/>
      <c r="G70" s="50"/>
      <c r="H70" s="50"/>
      <c r="I70" s="145"/>
      <c r="J70" s="50"/>
      <c r="K70" s="50"/>
      <c r="L70" s="119"/>
      <c r="S70" s="36"/>
      <c r="T70" s="36"/>
      <c r="U70" s="36"/>
      <c r="V70" s="36"/>
      <c r="W70" s="36"/>
      <c r="X70" s="36"/>
      <c r="Y70" s="36"/>
      <c r="Z70" s="36"/>
      <c r="AA70" s="36"/>
      <c r="AB70" s="36"/>
      <c r="AC70" s="36"/>
      <c r="AD70" s="36"/>
      <c r="AE70" s="36"/>
    </row>
    <row r="74" spans="1:31" s="2" customFormat="1" ht="6.95" customHeight="1" x14ac:dyDescent="0.2">
      <c r="A74" s="36"/>
      <c r="B74" s="51"/>
      <c r="C74" s="52"/>
      <c r="D74" s="52"/>
      <c r="E74" s="52"/>
      <c r="F74" s="52"/>
      <c r="G74" s="52"/>
      <c r="H74" s="52"/>
      <c r="I74" s="148"/>
      <c r="J74" s="52"/>
      <c r="K74" s="52"/>
      <c r="L74" s="119"/>
      <c r="S74" s="36"/>
      <c r="T74" s="36"/>
      <c r="U74" s="36"/>
      <c r="V74" s="36"/>
      <c r="W74" s="36"/>
      <c r="X74" s="36"/>
      <c r="Y74" s="36"/>
      <c r="Z74" s="36"/>
      <c r="AA74" s="36"/>
      <c r="AB74" s="36"/>
      <c r="AC74" s="36"/>
      <c r="AD74" s="36"/>
      <c r="AE74" s="36"/>
    </row>
    <row r="75" spans="1:31" s="2" customFormat="1" ht="24.95" customHeight="1" x14ac:dyDescent="0.2">
      <c r="A75" s="36"/>
      <c r="B75" s="37"/>
      <c r="C75" s="25" t="s">
        <v>252</v>
      </c>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6.95" customHeight="1" x14ac:dyDescent="0.2">
      <c r="A76" s="36"/>
      <c r="B76" s="37"/>
      <c r="C76" s="38"/>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2" customHeight="1" x14ac:dyDescent="0.2">
      <c r="A77" s="36"/>
      <c r="B77" s="37"/>
      <c r="C77" s="31" t="s">
        <v>16</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6.5" customHeight="1" x14ac:dyDescent="0.2">
      <c r="A78" s="36"/>
      <c r="B78" s="37"/>
      <c r="C78" s="38"/>
      <c r="D78" s="38"/>
      <c r="E78" s="413" t="str">
        <f>E7</f>
        <v>Sportovní hala při ZŠ Rychnovská 139, Praha 18</v>
      </c>
      <c r="F78" s="414"/>
      <c r="G78" s="414"/>
      <c r="H78" s="414"/>
      <c r="I78" s="118"/>
      <c r="J78" s="38"/>
      <c r="K78" s="38"/>
      <c r="L78" s="119"/>
      <c r="S78" s="36"/>
      <c r="T78" s="36"/>
      <c r="U78" s="36"/>
      <c r="V78" s="36"/>
      <c r="W78" s="36"/>
      <c r="X78" s="36"/>
      <c r="Y78" s="36"/>
      <c r="Z78" s="36"/>
      <c r="AA78" s="36"/>
      <c r="AB78" s="36"/>
      <c r="AC78" s="36"/>
      <c r="AD78" s="36"/>
      <c r="AE78" s="36"/>
    </row>
    <row r="79" spans="1:31" s="1" customFormat="1" ht="12" customHeight="1" x14ac:dyDescent="0.2">
      <c r="B79" s="23"/>
      <c r="C79" s="31" t="s">
        <v>159</v>
      </c>
      <c r="D79" s="24"/>
      <c r="E79" s="24"/>
      <c r="F79" s="24"/>
      <c r="G79" s="24"/>
      <c r="H79" s="24"/>
      <c r="I79" s="110"/>
      <c r="J79" s="24"/>
      <c r="K79" s="24"/>
      <c r="L79" s="22"/>
    </row>
    <row r="80" spans="1:31" s="2" customFormat="1" ht="16.5" customHeight="1" x14ac:dyDescent="0.2">
      <c r="A80" s="36"/>
      <c r="B80" s="37"/>
      <c r="C80" s="38"/>
      <c r="D80" s="38"/>
      <c r="E80" s="413" t="s">
        <v>163</v>
      </c>
      <c r="F80" s="412"/>
      <c r="G80" s="412"/>
      <c r="H80" s="412"/>
      <c r="I80" s="118"/>
      <c r="J80" s="38"/>
      <c r="K80" s="38"/>
      <c r="L80" s="119"/>
      <c r="S80" s="36"/>
      <c r="T80" s="36"/>
      <c r="U80" s="36"/>
      <c r="V80" s="36"/>
      <c r="W80" s="36"/>
      <c r="X80" s="36"/>
      <c r="Y80" s="36"/>
      <c r="Z80" s="36"/>
      <c r="AA80" s="36"/>
      <c r="AB80" s="36"/>
      <c r="AC80" s="36"/>
      <c r="AD80" s="36"/>
      <c r="AE80" s="36"/>
    </row>
    <row r="81" spans="1:65" s="2" customFormat="1" ht="12" customHeight="1" x14ac:dyDescent="0.2">
      <c r="A81" s="36"/>
      <c r="B81" s="37"/>
      <c r="C81" s="31" t="s">
        <v>167</v>
      </c>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16.5" customHeight="1" x14ac:dyDescent="0.2">
      <c r="A82" s="36"/>
      <c r="B82" s="37"/>
      <c r="C82" s="38"/>
      <c r="D82" s="38"/>
      <c r="E82" s="408" t="str">
        <f>E11</f>
        <v>D.1.4.e1 - Slaboproud - SK</v>
      </c>
      <c r="F82" s="412"/>
      <c r="G82" s="412"/>
      <c r="H82" s="412"/>
      <c r="I82" s="118"/>
      <c r="J82" s="38"/>
      <c r="K82" s="38"/>
      <c r="L82" s="119"/>
      <c r="S82" s="36"/>
      <c r="T82" s="36"/>
      <c r="U82" s="36"/>
      <c r="V82" s="36"/>
      <c r="W82" s="36"/>
      <c r="X82" s="36"/>
      <c r="Y82" s="36"/>
      <c r="Z82" s="36"/>
      <c r="AA82" s="36"/>
      <c r="AB82" s="36"/>
      <c r="AC82" s="36"/>
      <c r="AD82" s="36"/>
      <c r="AE82" s="36"/>
    </row>
    <row r="83" spans="1:65" s="2" customFormat="1" ht="6.95" customHeight="1" x14ac:dyDescent="0.2">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ht="12" customHeight="1" x14ac:dyDescent="0.2">
      <c r="A84" s="36"/>
      <c r="B84" s="37"/>
      <c r="C84" s="31" t="s">
        <v>22</v>
      </c>
      <c r="D84" s="38"/>
      <c r="E84" s="38"/>
      <c r="F84" s="29" t="str">
        <f>F14</f>
        <v xml:space="preserve"> </v>
      </c>
      <c r="G84" s="38"/>
      <c r="H84" s="38"/>
      <c r="I84" s="120" t="s">
        <v>24</v>
      </c>
      <c r="J84" s="61" t="str">
        <f>IF(J14="","",J14)</f>
        <v>17. 4. 2020</v>
      </c>
      <c r="K84" s="38"/>
      <c r="L84" s="119"/>
      <c r="S84" s="36"/>
      <c r="T84" s="36"/>
      <c r="U84" s="36"/>
      <c r="V84" s="36"/>
      <c r="W84" s="36"/>
      <c r="X84" s="36"/>
      <c r="Y84" s="36"/>
      <c r="Z84" s="36"/>
      <c r="AA84" s="36"/>
      <c r="AB84" s="36"/>
      <c r="AC84" s="36"/>
      <c r="AD84" s="36"/>
      <c r="AE84" s="36"/>
    </row>
    <row r="85" spans="1:65" s="2" customFormat="1" ht="6.95" customHeight="1" x14ac:dyDescent="0.2">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2" customFormat="1" ht="15.2" customHeight="1" x14ac:dyDescent="0.2">
      <c r="A86" s="36"/>
      <c r="B86" s="37"/>
      <c r="C86" s="31" t="s">
        <v>26</v>
      </c>
      <c r="D86" s="38"/>
      <c r="E86" s="38"/>
      <c r="F86" s="29" t="str">
        <f>E17</f>
        <v>Městská část Praha 18</v>
      </c>
      <c r="G86" s="38"/>
      <c r="H86" s="38"/>
      <c r="I86" s="120" t="s">
        <v>32</v>
      </c>
      <c r="J86" s="34" t="str">
        <f>E23</f>
        <v>Arch.Design, s.r.o</v>
      </c>
      <c r="K86" s="38"/>
      <c r="L86" s="119"/>
      <c r="S86" s="36"/>
      <c r="T86" s="36"/>
      <c r="U86" s="36"/>
      <c r="V86" s="36"/>
      <c r="W86" s="36"/>
      <c r="X86" s="36"/>
      <c r="Y86" s="36"/>
      <c r="Z86" s="36"/>
      <c r="AA86" s="36"/>
      <c r="AB86" s="36"/>
      <c r="AC86" s="36"/>
      <c r="AD86" s="36"/>
      <c r="AE86" s="36"/>
    </row>
    <row r="87" spans="1:65" s="2" customFormat="1" ht="15.2" customHeight="1" x14ac:dyDescent="0.2">
      <c r="A87" s="36"/>
      <c r="B87" s="37"/>
      <c r="C87" s="31" t="s">
        <v>30</v>
      </c>
      <c r="D87" s="38"/>
      <c r="E87" s="38"/>
      <c r="F87" s="29" t="str">
        <f>IF(E20="","",E20)</f>
        <v>Vyplň údaj</v>
      </c>
      <c r="G87" s="38"/>
      <c r="H87" s="38"/>
      <c r="I87" s="120" t="s">
        <v>36</v>
      </c>
      <c r="J87" s="34" t="str">
        <f>E26</f>
        <v xml:space="preserve"> </v>
      </c>
      <c r="K87" s="38"/>
      <c r="L87" s="119"/>
      <c r="S87" s="36"/>
      <c r="T87" s="36"/>
      <c r="U87" s="36"/>
      <c r="V87" s="36"/>
      <c r="W87" s="36"/>
      <c r="X87" s="36"/>
      <c r="Y87" s="36"/>
      <c r="Z87" s="36"/>
      <c r="AA87" s="36"/>
      <c r="AB87" s="36"/>
      <c r="AC87" s="36"/>
      <c r="AD87" s="36"/>
      <c r="AE87" s="36"/>
    </row>
    <row r="88" spans="1:65" s="2" customFormat="1" ht="10.35" customHeight="1" x14ac:dyDescent="0.2">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11" customFormat="1" ht="29.25" customHeight="1" x14ac:dyDescent="0.2">
      <c r="A89" s="167"/>
      <c r="B89" s="168"/>
      <c r="C89" s="169" t="s">
        <v>253</v>
      </c>
      <c r="D89" s="170" t="s">
        <v>58</v>
      </c>
      <c r="E89" s="170" t="s">
        <v>54</v>
      </c>
      <c r="F89" s="170" t="s">
        <v>55</v>
      </c>
      <c r="G89" s="170" t="s">
        <v>254</v>
      </c>
      <c r="H89" s="170" t="s">
        <v>255</v>
      </c>
      <c r="I89" s="171" t="s">
        <v>256</v>
      </c>
      <c r="J89" s="170" t="s">
        <v>213</v>
      </c>
      <c r="K89" s="172" t="s">
        <v>257</v>
      </c>
      <c r="L89" s="173"/>
      <c r="M89" s="70" t="s">
        <v>21</v>
      </c>
      <c r="N89" s="71" t="s">
        <v>43</v>
      </c>
      <c r="O89" s="71" t="s">
        <v>258</v>
      </c>
      <c r="P89" s="71" t="s">
        <v>259</v>
      </c>
      <c r="Q89" s="71" t="s">
        <v>260</v>
      </c>
      <c r="R89" s="71" t="s">
        <v>261</v>
      </c>
      <c r="S89" s="71" t="s">
        <v>262</v>
      </c>
      <c r="T89" s="72" t="s">
        <v>263</v>
      </c>
      <c r="U89" s="167"/>
      <c r="V89" s="167"/>
      <c r="W89" s="167"/>
      <c r="X89" s="167"/>
      <c r="Y89" s="167"/>
      <c r="Z89" s="167"/>
      <c r="AA89" s="167"/>
      <c r="AB89" s="167"/>
      <c r="AC89" s="167"/>
      <c r="AD89" s="167"/>
      <c r="AE89" s="167"/>
    </row>
    <row r="90" spans="1:65" s="2" customFormat="1" ht="22.9" customHeight="1" x14ac:dyDescent="0.25">
      <c r="A90" s="36"/>
      <c r="B90" s="37"/>
      <c r="C90" s="77" t="s">
        <v>264</v>
      </c>
      <c r="D90" s="38"/>
      <c r="E90" s="38"/>
      <c r="F90" s="38"/>
      <c r="G90" s="38"/>
      <c r="H90" s="38"/>
      <c r="I90" s="118"/>
      <c r="J90" s="174">
        <f>BK90</f>
        <v>0</v>
      </c>
      <c r="K90" s="38"/>
      <c r="L90" s="41"/>
      <c r="M90" s="73"/>
      <c r="N90" s="175"/>
      <c r="O90" s="74"/>
      <c r="P90" s="176">
        <f>P91+P108+P114+P127+P130</f>
        <v>0</v>
      </c>
      <c r="Q90" s="74"/>
      <c r="R90" s="176">
        <f>R91+R108+R114+R127+R130</f>
        <v>0</v>
      </c>
      <c r="S90" s="74"/>
      <c r="T90" s="177">
        <f>T91+T108+T114+T127+T130</f>
        <v>0</v>
      </c>
      <c r="U90" s="36"/>
      <c r="V90" s="36"/>
      <c r="W90" s="36"/>
      <c r="X90" s="36"/>
      <c r="Y90" s="36"/>
      <c r="Z90" s="36"/>
      <c r="AA90" s="36"/>
      <c r="AB90" s="36"/>
      <c r="AC90" s="36"/>
      <c r="AD90" s="36"/>
      <c r="AE90" s="36"/>
      <c r="AT90" s="19" t="s">
        <v>72</v>
      </c>
      <c r="AU90" s="19" t="s">
        <v>214</v>
      </c>
      <c r="BK90" s="178">
        <f>BK91+BK108+BK114+BK127+BK130</f>
        <v>0</v>
      </c>
    </row>
    <row r="91" spans="1:65" s="12" customFormat="1" ht="25.9" customHeight="1" x14ac:dyDescent="0.2">
      <c r="B91" s="179"/>
      <c r="C91" s="180"/>
      <c r="D91" s="181" t="s">
        <v>72</v>
      </c>
      <c r="E91" s="182" t="s">
        <v>80</v>
      </c>
      <c r="F91" s="182" t="s">
        <v>3434</v>
      </c>
      <c r="G91" s="180"/>
      <c r="H91" s="180"/>
      <c r="I91" s="183"/>
      <c r="J91" s="184">
        <f>BK91</f>
        <v>0</v>
      </c>
      <c r="K91" s="180"/>
      <c r="L91" s="185"/>
      <c r="M91" s="186"/>
      <c r="N91" s="187"/>
      <c r="O91" s="187"/>
      <c r="P91" s="188">
        <f>SUM(P92:P107)</f>
        <v>0</v>
      </c>
      <c r="Q91" s="187"/>
      <c r="R91" s="188">
        <f>SUM(R92:R107)</f>
        <v>0</v>
      </c>
      <c r="S91" s="187"/>
      <c r="T91" s="189">
        <f>SUM(T92:T107)</f>
        <v>0</v>
      </c>
      <c r="AR91" s="190" t="s">
        <v>80</v>
      </c>
      <c r="AT91" s="191" t="s">
        <v>72</v>
      </c>
      <c r="AU91" s="191" t="s">
        <v>73</v>
      </c>
      <c r="AY91" s="190" t="s">
        <v>267</v>
      </c>
      <c r="BK91" s="192">
        <f>SUM(BK92:BK107)</f>
        <v>0</v>
      </c>
    </row>
    <row r="92" spans="1:65" s="2" customFormat="1" ht="16.5" customHeight="1" x14ac:dyDescent="0.2">
      <c r="A92" s="36"/>
      <c r="B92" s="37"/>
      <c r="C92" s="195" t="s">
        <v>80</v>
      </c>
      <c r="D92" s="195" t="s">
        <v>269</v>
      </c>
      <c r="E92" s="196" t="s">
        <v>3435</v>
      </c>
      <c r="F92" s="197" t="s">
        <v>3436</v>
      </c>
      <c r="G92" s="198" t="s">
        <v>296</v>
      </c>
      <c r="H92" s="199">
        <v>100</v>
      </c>
      <c r="I92" s="200"/>
      <c r="J92" s="201">
        <f t="shared" ref="J92:J107" si="0">ROUND(I92*H92,2)</f>
        <v>0</v>
      </c>
      <c r="K92" s="197" t="s">
        <v>21</v>
      </c>
      <c r="L92" s="41"/>
      <c r="M92" s="202" t="s">
        <v>21</v>
      </c>
      <c r="N92" s="203" t="s">
        <v>44</v>
      </c>
      <c r="O92" s="66"/>
      <c r="P92" s="204">
        <f t="shared" ref="P92:P107" si="1">O92*H92</f>
        <v>0</v>
      </c>
      <c r="Q92" s="204">
        <v>0</v>
      </c>
      <c r="R92" s="204">
        <f t="shared" ref="R92:R107" si="2">Q92*H92</f>
        <v>0</v>
      </c>
      <c r="S92" s="204">
        <v>0</v>
      </c>
      <c r="T92" s="205">
        <f t="shared" ref="T92:T107" si="3">S92*H92</f>
        <v>0</v>
      </c>
      <c r="U92" s="36"/>
      <c r="V92" s="36"/>
      <c r="W92" s="36"/>
      <c r="X92" s="36"/>
      <c r="Y92" s="36"/>
      <c r="Z92" s="36"/>
      <c r="AA92" s="36"/>
      <c r="AB92" s="36"/>
      <c r="AC92" s="36"/>
      <c r="AD92" s="36"/>
      <c r="AE92" s="36"/>
      <c r="AR92" s="206" t="s">
        <v>274</v>
      </c>
      <c r="AT92" s="206" t="s">
        <v>269</v>
      </c>
      <c r="AU92" s="206" t="s">
        <v>80</v>
      </c>
      <c r="AY92" s="19" t="s">
        <v>267</v>
      </c>
      <c r="BE92" s="207">
        <f t="shared" ref="BE92:BE107" si="4">IF(N92="základní",J92,0)</f>
        <v>0</v>
      </c>
      <c r="BF92" s="207">
        <f t="shared" ref="BF92:BF107" si="5">IF(N92="snížená",J92,0)</f>
        <v>0</v>
      </c>
      <c r="BG92" s="207">
        <f t="shared" ref="BG92:BG107" si="6">IF(N92="zákl. přenesená",J92,0)</f>
        <v>0</v>
      </c>
      <c r="BH92" s="207">
        <f t="shared" ref="BH92:BH107" si="7">IF(N92="sníž. přenesená",J92,0)</f>
        <v>0</v>
      </c>
      <c r="BI92" s="207">
        <f t="shared" ref="BI92:BI107" si="8">IF(N92="nulová",J92,0)</f>
        <v>0</v>
      </c>
      <c r="BJ92" s="19" t="s">
        <v>80</v>
      </c>
      <c r="BK92" s="207">
        <f t="shared" ref="BK92:BK107" si="9">ROUND(I92*H92,2)</f>
        <v>0</v>
      </c>
      <c r="BL92" s="19" t="s">
        <v>274</v>
      </c>
      <c r="BM92" s="206" t="s">
        <v>82</v>
      </c>
    </row>
    <row r="93" spans="1:65" s="2" customFormat="1" ht="16.5" customHeight="1" x14ac:dyDescent="0.2">
      <c r="A93" s="36"/>
      <c r="B93" s="37"/>
      <c r="C93" s="195" t="s">
        <v>82</v>
      </c>
      <c r="D93" s="195" t="s">
        <v>269</v>
      </c>
      <c r="E93" s="196" t="s">
        <v>3437</v>
      </c>
      <c r="F93" s="197" t="s">
        <v>3438</v>
      </c>
      <c r="G93" s="198" t="s">
        <v>2484</v>
      </c>
      <c r="H93" s="199">
        <v>100</v>
      </c>
      <c r="I93" s="200"/>
      <c r="J93" s="201">
        <f t="shared" si="0"/>
        <v>0</v>
      </c>
      <c r="K93" s="197" t="s">
        <v>21</v>
      </c>
      <c r="L93" s="41"/>
      <c r="M93" s="202" t="s">
        <v>21</v>
      </c>
      <c r="N93" s="203" t="s">
        <v>44</v>
      </c>
      <c r="O93" s="66"/>
      <c r="P93" s="204">
        <f t="shared" si="1"/>
        <v>0</v>
      </c>
      <c r="Q93" s="204">
        <v>0</v>
      </c>
      <c r="R93" s="204">
        <f t="shared" si="2"/>
        <v>0</v>
      </c>
      <c r="S93" s="204">
        <v>0</v>
      </c>
      <c r="T93" s="205">
        <f t="shared" si="3"/>
        <v>0</v>
      </c>
      <c r="U93" s="36"/>
      <c r="V93" s="36"/>
      <c r="W93" s="36"/>
      <c r="X93" s="36"/>
      <c r="Y93" s="36"/>
      <c r="Z93" s="36"/>
      <c r="AA93" s="36"/>
      <c r="AB93" s="36"/>
      <c r="AC93" s="36"/>
      <c r="AD93" s="36"/>
      <c r="AE93" s="36"/>
      <c r="AR93" s="206" t="s">
        <v>274</v>
      </c>
      <c r="AT93" s="206" t="s">
        <v>269</v>
      </c>
      <c r="AU93" s="206" t="s">
        <v>80</v>
      </c>
      <c r="AY93" s="19" t="s">
        <v>267</v>
      </c>
      <c r="BE93" s="207">
        <f t="shared" si="4"/>
        <v>0</v>
      </c>
      <c r="BF93" s="207">
        <f t="shared" si="5"/>
        <v>0</v>
      </c>
      <c r="BG93" s="207">
        <f t="shared" si="6"/>
        <v>0</v>
      </c>
      <c r="BH93" s="207">
        <f t="shared" si="7"/>
        <v>0</v>
      </c>
      <c r="BI93" s="207">
        <f t="shared" si="8"/>
        <v>0</v>
      </c>
      <c r="BJ93" s="19" t="s">
        <v>80</v>
      </c>
      <c r="BK93" s="207">
        <f t="shared" si="9"/>
        <v>0</v>
      </c>
      <c r="BL93" s="19" t="s">
        <v>274</v>
      </c>
      <c r="BM93" s="206" t="s">
        <v>274</v>
      </c>
    </row>
    <row r="94" spans="1:65" s="2" customFormat="1" ht="16.5" customHeight="1" x14ac:dyDescent="0.2">
      <c r="A94" s="36"/>
      <c r="B94" s="37"/>
      <c r="C94" s="195" t="s">
        <v>142</v>
      </c>
      <c r="D94" s="195" t="s">
        <v>269</v>
      </c>
      <c r="E94" s="196" t="s">
        <v>3439</v>
      </c>
      <c r="F94" s="197" t="s">
        <v>3440</v>
      </c>
      <c r="G94" s="198" t="s">
        <v>296</v>
      </c>
      <c r="H94" s="199">
        <v>100</v>
      </c>
      <c r="I94" s="200"/>
      <c r="J94" s="201">
        <f t="shared" si="0"/>
        <v>0</v>
      </c>
      <c r="K94" s="197" t="s">
        <v>21</v>
      </c>
      <c r="L94" s="41"/>
      <c r="M94" s="202" t="s">
        <v>21</v>
      </c>
      <c r="N94" s="203" t="s">
        <v>44</v>
      </c>
      <c r="O94" s="66"/>
      <c r="P94" s="204">
        <f t="shared" si="1"/>
        <v>0</v>
      </c>
      <c r="Q94" s="204">
        <v>0</v>
      </c>
      <c r="R94" s="204">
        <f t="shared" si="2"/>
        <v>0</v>
      </c>
      <c r="S94" s="204">
        <v>0</v>
      </c>
      <c r="T94" s="205">
        <f t="shared" si="3"/>
        <v>0</v>
      </c>
      <c r="U94" s="36"/>
      <c r="V94" s="36"/>
      <c r="W94" s="36"/>
      <c r="X94" s="36"/>
      <c r="Y94" s="36"/>
      <c r="Z94" s="36"/>
      <c r="AA94" s="36"/>
      <c r="AB94" s="36"/>
      <c r="AC94" s="36"/>
      <c r="AD94" s="36"/>
      <c r="AE94" s="36"/>
      <c r="AR94" s="206" t="s">
        <v>274</v>
      </c>
      <c r="AT94" s="206" t="s">
        <v>269</v>
      </c>
      <c r="AU94" s="206" t="s">
        <v>80</v>
      </c>
      <c r="AY94" s="19" t="s">
        <v>267</v>
      </c>
      <c r="BE94" s="207">
        <f t="shared" si="4"/>
        <v>0</v>
      </c>
      <c r="BF94" s="207">
        <f t="shared" si="5"/>
        <v>0</v>
      </c>
      <c r="BG94" s="207">
        <f t="shared" si="6"/>
        <v>0</v>
      </c>
      <c r="BH94" s="207">
        <f t="shared" si="7"/>
        <v>0</v>
      </c>
      <c r="BI94" s="207">
        <f t="shared" si="8"/>
        <v>0</v>
      </c>
      <c r="BJ94" s="19" t="s">
        <v>80</v>
      </c>
      <c r="BK94" s="207">
        <f t="shared" si="9"/>
        <v>0</v>
      </c>
      <c r="BL94" s="19" t="s">
        <v>274</v>
      </c>
      <c r="BM94" s="206" t="s">
        <v>309</v>
      </c>
    </row>
    <row r="95" spans="1:65" s="2" customFormat="1" ht="16.5" customHeight="1" x14ac:dyDescent="0.2">
      <c r="A95" s="36"/>
      <c r="B95" s="37"/>
      <c r="C95" s="195" t="s">
        <v>274</v>
      </c>
      <c r="D95" s="195" t="s">
        <v>269</v>
      </c>
      <c r="E95" s="196" t="s">
        <v>3441</v>
      </c>
      <c r="F95" s="197" t="s">
        <v>3442</v>
      </c>
      <c r="G95" s="198" t="s">
        <v>296</v>
      </c>
      <c r="H95" s="199">
        <v>30</v>
      </c>
      <c r="I95" s="200"/>
      <c r="J95" s="201">
        <f t="shared" si="0"/>
        <v>0</v>
      </c>
      <c r="K95" s="197" t="s">
        <v>21</v>
      </c>
      <c r="L95" s="41"/>
      <c r="M95" s="202" t="s">
        <v>21</v>
      </c>
      <c r="N95" s="203" t="s">
        <v>44</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274</v>
      </c>
      <c r="AT95" s="206" t="s">
        <v>269</v>
      </c>
      <c r="AU95" s="206" t="s">
        <v>80</v>
      </c>
      <c r="AY95" s="19" t="s">
        <v>267</v>
      </c>
      <c r="BE95" s="207">
        <f t="shared" si="4"/>
        <v>0</v>
      </c>
      <c r="BF95" s="207">
        <f t="shared" si="5"/>
        <v>0</v>
      </c>
      <c r="BG95" s="207">
        <f t="shared" si="6"/>
        <v>0</v>
      </c>
      <c r="BH95" s="207">
        <f t="shared" si="7"/>
        <v>0</v>
      </c>
      <c r="BI95" s="207">
        <f t="shared" si="8"/>
        <v>0</v>
      </c>
      <c r="BJ95" s="19" t="s">
        <v>80</v>
      </c>
      <c r="BK95" s="207">
        <f t="shared" si="9"/>
        <v>0</v>
      </c>
      <c r="BL95" s="19" t="s">
        <v>274</v>
      </c>
      <c r="BM95" s="206" t="s">
        <v>356</v>
      </c>
    </row>
    <row r="96" spans="1:65" s="2" customFormat="1" ht="16.5" customHeight="1" x14ac:dyDescent="0.2">
      <c r="A96" s="36"/>
      <c r="B96" s="37"/>
      <c r="C96" s="195" t="s">
        <v>301</v>
      </c>
      <c r="D96" s="195" t="s">
        <v>269</v>
      </c>
      <c r="E96" s="196" t="s">
        <v>3443</v>
      </c>
      <c r="F96" s="197" t="s">
        <v>3444</v>
      </c>
      <c r="G96" s="198" t="s">
        <v>296</v>
      </c>
      <c r="H96" s="199">
        <v>10</v>
      </c>
      <c r="I96" s="200"/>
      <c r="J96" s="201">
        <f t="shared" si="0"/>
        <v>0</v>
      </c>
      <c r="K96" s="197" t="s">
        <v>21</v>
      </c>
      <c r="L96" s="41"/>
      <c r="M96" s="202" t="s">
        <v>21</v>
      </c>
      <c r="N96" s="203" t="s">
        <v>44</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274</v>
      </c>
      <c r="AT96" s="206" t="s">
        <v>269</v>
      </c>
      <c r="AU96" s="206" t="s">
        <v>80</v>
      </c>
      <c r="AY96" s="19" t="s">
        <v>267</v>
      </c>
      <c r="BE96" s="207">
        <f t="shared" si="4"/>
        <v>0</v>
      </c>
      <c r="BF96" s="207">
        <f t="shared" si="5"/>
        <v>0</v>
      </c>
      <c r="BG96" s="207">
        <f t="shared" si="6"/>
        <v>0</v>
      </c>
      <c r="BH96" s="207">
        <f t="shared" si="7"/>
        <v>0</v>
      </c>
      <c r="BI96" s="207">
        <f t="shared" si="8"/>
        <v>0</v>
      </c>
      <c r="BJ96" s="19" t="s">
        <v>80</v>
      </c>
      <c r="BK96" s="207">
        <f t="shared" si="9"/>
        <v>0</v>
      </c>
      <c r="BL96" s="19" t="s">
        <v>274</v>
      </c>
      <c r="BM96" s="206" t="s">
        <v>371</v>
      </c>
    </row>
    <row r="97" spans="1:65" s="2" customFormat="1" ht="16.5" customHeight="1" x14ac:dyDescent="0.2">
      <c r="A97" s="36"/>
      <c r="B97" s="37"/>
      <c r="C97" s="195" t="s">
        <v>309</v>
      </c>
      <c r="D97" s="195" t="s">
        <v>269</v>
      </c>
      <c r="E97" s="196" t="s">
        <v>3445</v>
      </c>
      <c r="F97" s="197" t="s">
        <v>3446</v>
      </c>
      <c r="G97" s="198" t="s">
        <v>296</v>
      </c>
      <c r="H97" s="199">
        <v>140</v>
      </c>
      <c r="I97" s="200"/>
      <c r="J97" s="201">
        <f t="shared" si="0"/>
        <v>0</v>
      </c>
      <c r="K97" s="197" t="s">
        <v>21</v>
      </c>
      <c r="L97" s="41"/>
      <c r="M97" s="202" t="s">
        <v>21</v>
      </c>
      <c r="N97" s="203"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274</v>
      </c>
      <c r="AT97" s="206" t="s">
        <v>269</v>
      </c>
      <c r="AU97" s="206" t="s">
        <v>80</v>
      </c>
      <c r="AY97" s="19" t="s">
        <v>267</v>
      </c>
      <c r="BE97" s="207">
        <f t="shared" si="4"/>
        <v>0</v>
      </c>
      <c r="BF97" s="207">
        <f t="shared" si="5"/>
        <v>0</v>
      </c>
      <c r="BG97" s="207">
        <f t="shared" si="6"/>
        <v>0</v>
      </c>
      <c r="BH97" s="207">
        <f t="shared" si="7"/>
        <v>0</v>
      </c>
      <c r="BI97" s="207">
        <f t="shared" si="8"/>
        <v>0</v>
      </c>
      <c r="BJ97" s="19" t="s">
        <v>80</v>
      </c>
      <c r="BK97" s="207">
        <f t="shared" si="9"/>
        <v>0</v>
      </c>
      <c r="BL97" s="19" t="s">
        <v>274</v>
      </c>
      <c r="BM97" s="206" t="s">
        <v>386</v>
      </c>
    </row>
    <row r="98" spans="1:65" s="2" customFormat="1" ht="16.5" customHeight="1" x14ac:dyDescent="0.2">
      <c r="A98" s="36"/>
      <c r="B98" s="37"/>
      <c r="C98" s="195" t="s">
        <v>317</v>
      </c>
      <c r="D98" s="195" t="s">
        <v>269</v>
      </c>
      <c r="E98" s="196" t="s">
        <v>3447</v>
      </c>
      <c r="F98" s="197" t="s">
        <v>3448</v>
      </c>
      <c r="G98" s="198" t="s">
        <v>296</v>
      </c>
      <c r="H98" s="199">
        <v>15</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80</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401</v>
      </c>
    </row>
    <row r="99" spans="1:65" s="2" customFormat="1" ht="16.5" customHeight="1" x14ac:dyDescent="0.2">
      <c r="A99" s="36"/>
      <c r="B99" s="37"/>
      <c r="C99" s="195" t="s">
        <v>356</v>
      </c>
      <c r="D99" s="195" t="s">
        <v>269</v>
      </c>
      <c r="E99" s="196" t="s">
        <v>3449</v>
      </c>
      <c r="F99" s="197" t="s">
        <v>3450</v>
      </c>
      <c r="G99" s="198" t="s">
        <v>296</v>
      </c>
      <c r="H99" s="199">
        <v>100</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80</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441</v>
      </c>
    </row>
    <row r="100" spans="1:65" s="2" customFormat="1" ht="16.5" customHeight="1" x14ac:dyDescent="0.2">
      <c r="A100" s="36"/>
      <c r="B100" s="37"/>
      <c r="C100" s="195" t="s">
        <v>365</v>
      </c>
      <c r="D100" s="195" t="s">
        <v>269</v>
      </c>
      <c r="E100" s="196" t="s">
        <v>3451</v>
      </c>
      <c r="F100" s="197" t="s">
        <v>3452</v>
      </c>
      <c r="G100" s="198" t="s">
        <v>296</v>
      </c>
      <c r="H100" s="199">
        <v>200</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274</v>
      </c>
      <c r="AT100" s="206" t="s">
        <v>269</v>
      </c>
      <c r="AU100" s="206" t="s">
        <v>80</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458</v>
      </c>
    </row>
    <row r="101" spans="1:65" s="2" customFormat="1" ht="16.5" customHeight="1" x14ac:dyDescent="0.2">
      <c r="A101" s="36"/>
      <c r="B101" s="37"/>
      <c r="C101" s="195" t="s">
        <v>371</v>
      </c>
      <c r="D101" s="195" t="s">
        <v>269</v>
      </c>
      <c r="E101" s="196" t="s">
        <v>3453</v>
      </c>
      <c r="F101" s="197" t="s">
        <v>3454</v>
      </c>
      <c r="G101" s="198" t="s">
        <v>296</v>
      </c>
      <c r="H101" s="199">
        <v>80</v>
      </c>
      <c r="I101" s="200"/>
      <c r="J101" s="201">
        <f t="shared" si="0"/>
        <v>0</v>
      </c>
      <c r="K101" s="197" t="s">
        <v>21</v>
      </c>
      <c r="L101" s="41"/>
      <c r="M101" s="202" t="s">
        <v>21</v>
      </c>
      <c r="N101" s="203"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274</v>
      </c>
      <c r="AT101" s="206" t="s">
        <v>269</v>
      </c>
      <c r="AU101" s="206" t="s">
        <v>80</v>
      </c>
      <c r="AY101" s="19" t="s">
        <v>267</v>
      </c>
      <c r="BE101" s="207">
        <f t="shared" si="4"/>
        <v>0</v>
      </c>
      <c r="BF101" s="207">
        <f t="shared" si="5"/>
        <v>0</v>
      </c>
      <c r="BG101" s="207">
        <f t="shared" si="6"/>
        <v>0</v>
      </c>
      <c r="BH101" s="207">
        <f t="shared" si="7"/>
        <v>0</v>
      </c>
      <c r="BI101" s="207">
        <f t="shared" si="8"/>
        <v>0</v>
      </c>
      <c r="BJ101" s="19" t="s">
        <v>80</v>
      </c>
      <c r="BK101" s="207">
        <f t="shared" si="9"/>
        <v>0</v>
      </c>
      <c r="BL101" s="19" t="s">
        <v>274</v>
      </c>
      <c r="BM101" s="206" t="s">
        <v>496</v>
      </c>
    </row>
    <row r="102" spans="1:65" s="2" customFormat="1" ht="16.5" customHeight="1" x14ac:dyDescent="0.2">
      <c r="A102" s="36"/>
      <c r="B102" s="37"/>
      <c r="C102" s="195" t="s">
        <v>381</v>
      </c>
      <c r="D102" s="195" t="s">
        <v>269</v>
      </c>
      <c r="E102" s="196" t="s">
        <v>3455</v>
      </c>
      <c r="F102" s="197" t="s">
        <v>3456</v>
      </c>
      <c r="G102" s="198" t="s">
        <v>296</v>
      </c>
      <c r="H102" s="199">
        <v>545</v>
      </c>
      <c r="I102" s="200"/>
      <c r="J102" s="201">
        <f t="shared" si="0"/>
        <v>0</v>
      </c>
      <c r="K102" s="197" t="s">
        <v>21</v>
      </c>
      <c r="L102" s="41"/>
      <c r="M102" s="202" t="s">
        <v>21</v>
      </c>
      <c r="N102" s="203" t="s">
        <v>44</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274</v>
      </c>
      <c r="AT102" s="206" t="s">
        <v>269</v>
      </c>
      <c r="AU102" s="206" t="s">
        <v>80</v>
      </c>
      <c r="AY102" s="19" t="s">
        <v>267</v>
      </c>
      <c r="BE102" s="207">
        <f t="shared" si="4"/>
        <v>0</v>
      </c>
      <c r="BF102" s="207">
        <f t="shared" si="5"/>
        <v>0</v>
      </c>
      <c r="BG102" s="207">
        <f t="shared" si="6"/>
        <v>0</v>
      </c>
      <c r="BH102" s="207">
        <f t="shared" si="7"/>
        <v>0</v>
      </c>
      <c r="BI102" s="207">
        <f t="shared" si="8"/>
        <v>0</v>
      </c>
      <c r="BJ102" s="19" t="s">
        <v>80</v>
      </c>
      <c r="BK102" s="207">
        <f t="shared" si="9"/>
        <v>0</v>
      </c>
      <c r="BL102" s="19" t="s">
        <v>274</v>
      </c>
      <c r="BM102" s="206" t="s">
        <v>529</v>
      </c>
    </row>
    <row r="103" spans="1:65" s="2" customFormat="1" ht="16.5" customHeight="1" x14ac:dyDescent="0.2">
      <c r="A103" s="36"/>
      <c r="B103" s="37"/>
      <c r="C103" s="195" t="s">
        <v>386</v>
      </c>
      <c r="D103" s="195" t="s">
        <v>269</v>
      </c>
      <c r="E103" s="196" t="s">
        <v>3457</v>
      </c>
      <c r="F103" s="197" t="s">
        <v>3458</v>
      </c>
      <c r="G103" s="198" t="s">
        <v>2484</v>
      </c>
      <c r="H103" s="199">
        <v>8</v>
      </c>
      <c r="I103" s="200"/>
      <c r="J103" s="201">
        <f t="shared" si="0"/>
        <v>0</v>
      </c>
      <c r="K103" s="197" t="s">
        <v>21</v>
      </c>
      <c r="L103" s="41"/>
      <c r="M103" s="202" t="s">
        <v>21</v>
      </c>
      <c r="N103" s="203" t="s">
        <v>44</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274</v>
      </c>
      <c r="AT103" s="206" t="s">
        <v>269</v>
      </c>
      <c r="AU103" s="206" t="s">
        <v>80</v>
      </c>
      <c r="AY103" s="19" t="s">
        <v>267</v>
      </c>
      <c r="BE103" s="207">
        <f t="shared" si="4"/>
        <v>0</v>
      </c>
      <c r="BF103" s="207">
        <f t="shared" si="5"/>
        <v>0</v>
      </c>
      <c r="BG103" s="207">
        <f t="shared" si="6"/>
        <v>0</v>
      </c>
      <c r="BH103" s="207">
        <f t="shared" si="7"/>
        <v>0</v>
      </c>
      <c r="BI103" s="207">
        <f t="shared" si="8"/>
        <v>0</v>
      </c>
      <c r="BJ103" s="19" t="s">
        <v>80</v>
      </c>
      <c r="BK103" s="207">
        <f t="shared" si="9"/>
        <v>0</v>
      </c>
      <c r="BL103" s="19" t="s">
        <v>274</v>
      </c>
      <c r="BM103" s="206" t="s">
        <v>542</v>
      </c>
    </row>
    <row r="104" spans="1:65" s="2" customFormat="1" ht="16.5" customHeight="1" x14ac:dyDescent="0.2">
      <c r="A104" s="36"/>
      <c r="B104" s="37"/>
      <c r="C104" s="195" t="s">
        <v>392</v>
      </c>
      <c r="D104" s="195" t="s">
        <v>269</v>
      </c>
      <c r="E104" s="196" t="s">
        <v>3459</v>
      </c>
      <c r="F104" s="197" t="s">
        <v>3460</v>
      </c>
      <c r="G104" s="198" t="s">
        <v>2484</v>
      </c>
      <c r="H104" s="199">
        <v>4</v>
      </c>
      <c r="I104" s="200"/>
      <c r="J104" s="201">
        <f t="shared" si="0"/>
        <v>0</v>
      </c>
      <c r="K104" s="197" t="s">
        <v>21</v>
      </c>
      <c r="L104" s="41"/>
      <c r="M104" s="202" t="s">
        <v>21</v>
      </c>
      <c r="N104" s="203" t="s">
        <v>44</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274</v>
      </c>
      <c r="AT104" s="206" t="s">
        <v>269</v>
      </c>
      <c r="AU104" s="206" t="s">
        <v>80</v>
      </c>
      <c r="AY104" s="19" t="s">
        <v>267</v>
      </c>
      <c r="BE104" s="207">
        <f t="shared" si="4"/>
        <v>0</v>
      </c>
      <c r="BF104" s="207">
        <f t="shared" si="5"/>
        <v>0</v>
      </c>
      <c r="BG104" s="207">
        <f t="shared" si="6"/>
        <v>0</v>
      </c>
      <c r="BH104" s="207">
        <f t="shared" si="7"/>
        <v>0</v>
      </c>
      <c r="BI104" s="207">
        <f t="shared" si="8"/>
        <v>0</v>
      </c>
      <c r="BJ104" s="19" t="s">
        <v>80</v>
      </c>
      <c r="BK104" s="207">
        <f t="shared" si="9"/>
        <v>0</v>
      </c>
      <c r="BL104" s="19" t="s">
        <v>274</v>
      </c>
      <c r="BM104" s="206" t="s">
        <v>552</v>
      </c>
    </row>
    <row r="105" spans="1:65" s="2" customFormat="1" ht="16.5" customHeight="1" x14ac:dyDescent="0.2">
      <c r="A105" s="36"/>
      <c r="B105" s="37"/>
      <c r="C105" s="195" t="s">
        <v>401</v>
      </c>
      <c r="D105" s="195" t="s">
        <v>269</v>
      </c>
      <c r="E105" s="196" t="s">
        <v>3461</v>
      </c>
      <c r="F105" s="197" t="s">
        <v>3462</v>
      </c>
      <c r="G105" s="198" t="s">
        <v>2484</v>
      </c>
      <c r="H105" s="199">
        <v>4</v>
      </c>
      <c r="I105" s="200"/>
      <c r="J105" s="201">
        <f t="shared" si="0"/>
        <v>0</v>
      </c>
      <c r="K105" s="197" t="s">
        <v>21</v>
      </c>
      <c r="L105" s="41"/>
      <c r="M105" s="202" t="s">
        <v>21</v>
      </c>
      <c r="N105" s="203" t="s">
        <v>44</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274</v>
      </c>
      <c r="AT105" s="206" t="s">
        <v>269</v>
      </c>
      <c r="AU105" s="206" t="s">
        <v>80</v>
      </c>
      <c r="AY105" s="19" t="s">
        <v>267</v>
      </c>
      <c r="BE105" s="207">
        <f t="shared" si="4"/>
        <v>0</v>
      </c>
      <c r="BF105" s="207">
        <f t="shared" si="5"/>
        <v>0</v>
      </c>
      <c r="BG105" s="207">
        <f t="shared" si="6"/>
        <v>0</v>
      </c>
      <c r="BH105" s="207">
        <f t="shared" si="7"/>
        <v>0</v>
      </c>
      <c r="BI105" s="207">
        <f t="shared" si="8"/>
        <v>0</v>
      </c>
      <c r="BJ105" s="19" t="s">
        <v>80</v>
      </c>
      <c r="BK105" s="207">
        <f t="shared" si="9"/>
        <v>0</v>
      </c>
      <c r="BL105" s="19" t="s">
        <v>274</v>
      </c>
      <c r="BM105" s="206" t="s">
        <v>564</v>
      </c>
    </row>
    <row r="106" spans="1:65" s="2" customFormat="1" ht="16.5" customHeight="1" x14ac:dyDescent="0.2">
      <c r="A106" s="36"/>
      <c r="B106" s="37"/>
      <c r="C106" s="195" t="s">
        <v>8</v>
      </c>
      <c r="D106" s="195" t="s">
        <v>269</v>
      </c>
      <c r="E106" s="196" t="s">
        <v>3463</v>
      </c>
      <c r="F106" s="197" t="s">
        <v>3464</v>
      </c>
      <c r="G106" s="198" t="s">
        <v>2629</v>
      </c>
      <c r="H106" s="199">
        <v>1</v>
      </c>
      <c r="I106" s="200"/>
      <c r="J106" s="201">
        <f t="shared" si="0"/>
        <v>0</v>
      </c>
      <c r="K106" s="197" t="s">
        <v>21</v>
      </c>
      <c r="L106" s="41"/>
      <c r="M106" s="202" t="s">
        <v>21</v>
      </c>
      <c r="N106" s="203" t="s">
        <v>44</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274</v>
      </c>
      <c r="AT106" s="206" t="s">
        <v>269</v>
      </c>
      <c r="AU106" s="206" t="s">
        <v>80</v>
      </c>
      <c r="AY106" s="19" t="s">
        <v>267</v>
      </c>
      <c r="BE106" s="207">
        <f t="shared" si="4"/>
        <v>0</v>
      </c>
      <c r="BF106" s="207">
        <f t="shared" si="5"/>
        <v>0</v>
      </c>
      <c r="BG106" s="207">
        <f t="shared" si="6"/>
        <v>0</v>
      </c>
      <c r="BH106" s="207">
        <f t="shared" si="7"/>
        <v>0</v>
      </c>
      <c r="BI106" s="207">
        <f t="shared" si="8"/>
        <v>0</v>
      </c>
      <c r="BJ106" s="19" t="s">
        <v>80</v>
      </c>
      <c r="BK106" s="207">
        <f t="shared" si="9"/>
        <v>0</v>
      </c>
      <c r="BL106" s="19" t="s">
        <v>274</v>
      </c>
      <c r="BM106" s="206" t="s">
        <v>639</v>
      </c>
    </row>
    <row r="107" spans="1:65" s="2" customFormat="1" ht="16.5" customHeight="1" x14ac:dyDescent="0.2">
      <c r="A107" s="36"/>
      <c r="B107" s="37"/>
      <c r="C107" s="195" t="s">
        <v>441</v>
      </c>
      <c r="D107" s="195" t="s">
        <v>269</v>
      </c>
      <c r="E107" s="196" t="s">
        <v>3465</v>
      </c>
      <c r="F107" s="197" t="s">
        <v>3466</v>
      </c>
      <c r="G107" s="198" t="s">
        <v>3467</v>
      </c>
      <c r="H107" s="199">
        <v>1</v>
      </c>
      <c r="I107" s="200"/>
      <c r="J107" s="201">
        <f t="shared" si="0"/>
        <v>0</v>
      </c>
      <c r="K107" s="197" t="s">
        <v>21</v>
      </c>
      <c r="L107" s="41"/>
      <c r="M107" s="202" t="s">
        <v>21</v>
      </c>
      <c r="N107" s="203"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274</v>
      </c>
      <c r="AT107" s="206" t="s">
        <v>269</v>
      </c>
      <c r="AU107" s="206" t="s">
        <v>80</v>
      </c>
      <c r="AY107" s="19" t="s">
        <v>267</v>
      </c>
      <c r="BE107" s="207">
        <f t="shared" si="4"/>
        <v>0</v>
      </c>
      <c r="BF107" s="207">
        <f t="shared" si="5"/>
        <v>0</v>
      </c>
      <c r="BG107" s="207">
        <f t="shared" si="6"/>
        <v>0</v>
      </c>
      <c r="BH107" s="207">
        <f t="shared" si="7"/>
        <v>0</v>
      </c>
      <c r="BI107" s="207">
        <f t="shared" si="8"/>
        <v>0</v>
      </c>
      <c r="BJ107" s="19" t="s">
        <v>80</v>
      </c>
      <c r="BK107" s="207">
        <f t="shared" si="9"/>
        <v>0</v>
      </c>
      <c r="BL107" s="19" t="s">
        <v>274</v>
      </c>
      <c r="BM107" s="206" t="s">
        <v>696</v>
      </c>
    </row>
    <row r="108" spans="1:65" s="12" customFormat="1" ht="25.9" customHeight="1" x14ac:dyDescent="0.2">
      <c r="B108" s="179"/>
      <c r="C108" s="180"/>
      <c r="D108" s="181" t="s">
        <v>72</v>
      </c>
      <c r="E108" s="182" t="s">
        <v>82</v>
      </c>
      <c r="F108" s="182" t="s">
        <v>3468</v>
      </c>
      <c r="G108" s="180"/>
      <c r="H108" s="180"/>
      <c r="I108" s="183"/>
      <c r="J108" s="184">
        <f>BK108</f>
        <v>0</v>
      </c>
      <c r="K108" s="180"/>
      <c r="L108" s="185"/>
      <c r="M108" s="186"/>
      <c r="N108" s="187"/>
      <c r="O108" s="187"/>
      <c r="P108" s="188">
        <f>SUM(P109:P113)</f>
        <v>0</v>
      </c>
      <c r="Q108" s="187"/>
      <c r="R108" s="188">
        <f>SUM(R109:R113)</f>
        <v>0</v>
      </c>
      <c r="S108" s="187"/>
      <c r="T108" s="189">
        <f>SUM(T109:T113)</f>
        <v>0</v>
      </c>
      <c r="AR108" s="190" t="s">
        <v>80</v>
      </c>
      <c r="AT108" s="191" t="s">
        <v>72</v>
      </c>
      <c r="AU108" s="191" t="s">
        <v>73</v>
      </c>
      <c r="AY108" s="190" t="s">
        <v>267</v>
      </c>
      <c r="BK108" s="192">
        <f>SUM(BK109:BK113)</f>
        <v>0</v>
      </c>
    </row>
    <row r="109" spans="1:65" s="2" customFormat="1" ht="16.5" customHeight="1" x14ac:dyDescent="0.2">
      <c r="A109" s="36"/>
      <c r="B109" s="37"/>
      <c r="C109" s="195" t="s">
        <v>450</v>
      </c>
      <c r="D109" s="195" t="s">
        <v>269</v>
      </c>
      <c r="E109" s="196" t="s">
        <v>3469</v>
      </c>
      <c r="F109" s="197" t="s">
        <v>3470</v>
      </c>
      <c r="G109" s="198" t="s">
        <v>296</v>
      </c>
      <c r="H109" s="199">
        <v>1200</v>
      </c>
      <c r="I109" s="200"/>
      <c r="J109" s="201">
        <f>ROUND(I109*H109,2)</f>
        <v>0</v>
      </c>
      <c r="K109" s="197" t="s">
        <v>21</v>
      </c>
      <c r="L109" s="41"/>
      <c r="M109" s="202" t="s">
        <v>21</v>
      </c>
      <c r="N109" s="203" t="s">
        <v>44</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274</v>
      </c>
      <c r="AT109" s="206" t="s">
        <v>269</v>
      </c>
      <c r="AU109" s="206" t="s">
        <v>80</v>
      </c>
      <c r="AY109" s="19" t="s">
        <v>267</v>
      </c>
      <c r="BE109" s="207">
        <f>IF(N109="základní",J109,0)</f>
        <v>0</v>
      </c>
      <c r="BF109" s="207">
        <f>IF(N109="snížená",J109,0)</f>
        <v>0</v>
      </c>
      <c r="BG109" s="207">
        <f>IF(N109="zákl. přenesená",J109,0)</f>
        <v>0</v>
      </c>
      <c r="BH109" s="207">
        <f>IF(N109="sníž. přenesená",J109,0)</f>
        <v>0</v>
      </c>
      <c r="BI109" s="207">
        <f>IF(N109="nulová",J109,0)</f>
        <v>0</v>
      </c>
      <c r="BJ109" s="19" t="s">
        <v>80</v>
      </c>
      <c r="BK109" s="207">
        <f>ROUND(I109*H109,2)</f>
        <v>0</v>
      </c>
      <c r="BL109" s="19" t="s">
        <v>274</v>
      </c>
      <c r="BM109" s="206" t="s">
        <v>722</v>
      </c>
    </row>
    <row r="110" spans="1:65" s="2" customFormat="1" ht="16.5" customHeight="1" x14ac:dyDescent="0.2">
      <c r="A110" s="36"/>
      <c r="B110" s="37"/>
      <c r="C110" s="195" t="s">
        <v>458</v>
      </c>
      <c r="D110" s="195" t="s">
        <v>269</v>
      </c>
      <c r="E110" s="196" t="s">
        <v>3471</v>
      </c>
      <c r="F110" s="197" t="s">
        <v>3472</v>
      </c>
      <c r="G110" s="198" t="s">
        <v>2484</v>
      </c>
      <c r="H110" s="199">
        <v>10</v>
      </c>
      <c r="I110" s="200"/>
      <c r="J110" s="201">
        <f>ROUND(I110*H110,2)</f>
        <v>0</v>
      </c>
      <c r="K110" s="197" t="s">
        <v>21</v>
      </c>
      <c r="L110" s="41"/>
      <c r="M110" s="202" t="s">
        <v>21</v>
      </c>
      <c r="N110" s="203" t="s">
        <v>44</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274</v>
      </c>
      <c r="AT110" s="206" t="s">
        <v>269</v>
      </c>
      <c r="AU110" s="206" t="s">
        <v>80</v>
      </c>
      <c r="AY110" s="19" t="s">
        <v>267</v>
      </c>
      <c r="BE110" s="207">
        <f>IF(N110="základní",J110,0)</f>
        <v>0</v>
      </c>
      <c r="BF110" s="207">
        <f>IF(N110="snížená",J110,0)</f>
        <v>0</v>
      </c>
      <c r="BG110" s="207">
        <f>IF(N110="zákl. přenesená",J110,0)</f>
        <v>0</v>
      </c>
      <c r="BH110" s="207">
        <f>IF(N110="sníž. přenesená",J110,0)</f>
        <v>0</v>
      </c>
      <c r="BI110" s="207">
        <f>IF(N110="nulová",J110,0)</f>
        <v>0</v>
      </c>
      <c r="BJ110" s="19" t="s">
        <v>80</v>
      </c>
      <c r="BK110" s="207">
        <f>ROUND(I110*H110,2)</f>
        <v>0</v>
      </c>
      <c r="BL110" s="19" t="s">
        <v>274</v>
      </c>
      <c r="BM110" s="206" t="s">
        <v>742</v>
      </c>
    </row>
    <row r="111" spans="1:65" s="2" customFormat="1" ht="16.5" customHeight="1" x14ac:dyDescent="0.2">
      <c r="A111" s="36"/>
      <c r="B111" s="37"/>
      <c r="C111" s="195" t="s">
        <v>483</v>
      </c>
      <c r="D111" s="195" t="s">
        <v>269</v>
      </c>
      <c r="E111" s="196" t="s">
        <v>3473</v>
      </c>
      <c r="F111" s="197" t="s">
        <v>3474</v>
      </c>
      <c r="G111" s="198" t="s">
        <v>2484</v>
      </c>
      <c r="H111" s="199">
        <v>10</v>
      </c>
      <c r="I111" s="200"/>
      <c r="J111" s="201">
        <f>ROUND(I111*H111,2)</f>
        <v>0</v>
      </c>
      <c r="K111" s="197" t="s">
        <v>21</v>
      </c>
      <c r="L111" s="41"/>
      <c r="M111" s="202" t="s">
        <v>21</v>
      </c>
      <c r="N111" s="203" t="s">
        <v>44</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274</v>
      </c>
      <c r="AT111" s="206" t="s">
        <v>269</v>
      </c>
      <c r="AU111" s="206" t="s">
        <v>80</v>
      </c>
      <c r="AY111" s="19" t="s">
        <v>267</v>
      </c>
      <c r="BE111" s="207">
        <f>IF(N111="základní",J111,0)</f>
        <v>0</v>
      </c>
      <c r="BF111" s="207">
        <f>IF(N111="snížená",J111,0)</f>
        <v>0</v>
      </c>
      <c r="BG111" s="207">
        <f>IF(N111="zákl. přenesená",J111,0)</f>
        <v>0</v>
      </c>
      <c r="BH111" s="207">
        <f>IF(N111="sníž. přenesená",J111,0)</f>
        <v>0</v>
      </c>
      <c r="BI111" s="207">
        <f>IF(N111="nulová",J111,0)</f>
        <v>0</v>
      </c>
      <c r="BJ111" s="19" t="s">
        <v>80</v>
      </c>
      <c r="BK111" s="207">
        <f>ROUND(I111*H111,2)</f>
        <v>0</v>
      </c>
      <c r="BL111" s="19" t="s">
        <v>274</v>
      </c>
      <c r="BM111" s="206" t="s">
        <v>756</v>
      </c>
    </row>
    <row r="112" spans="1:65" s="2" customFormat="1" ht="16.5" customHeight="1" x14ac:dyDescent="0.2">
      <c r="A112" s="36"/>
      <c r="B112" s="37"/>
      <c r="C112" s="195" t="s">
        <v>496</v>
      </c>
      <c r="D112" s="195" t="s">
        <v>269</v>
      </c>
      <c r="E112" s="196" t="s">
        <v>3475</v>
      </c>
      <c r="F112" s="197" t="s">
        <v>3476</v>
      </c>
      <c r="G112" s="198" t="s">
        <v>296</v>
      </c>
      <c r="H112" s="199">
        <v>150</v>
      </c>
      <c r="I112" s="200"/>
      <c r="J112" s="201">
        <f>ROUND(I112*H112,2)</f>
        <v>0</v>
      </c>
      <c r="K112" s="197" t="s">
        <v>21</v>
      </c>
      <c r="L112" s="41"/>
      <c r="M112" s="202" t="s">
        <v>21</v>
      </c>
      <c r="N112" s="203" t="s">
        <v>44</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274</v>
      </c>
      <c r="AT112" s="206" t="s">
        <v>269</v>
      </c>
      <c r="AU112" s="206" t="s">
        <v>80</v>
      </c>
      <c r="AY112" s="19" t="s">
        <v>267</v>
      </c>
      <c r="BE112" s="207">
        <f>IF(N112="základní",J112,0)</f>
        <v>0</v>
      </c>
      <c r="BF112" s="207">
        <f>IF(N112="snížená",J112,0)</f>
        <v>0</v>
      </c>
      <c r="BG112" s="207">
        <f>IF(N112="zákl. přenesená",J112,0)</f>
        <v>0</v>
      </c>
      <c r="BH112" s="207">
        <f>IF(N112="sníž. přenesená",J112,0)</f>
        <v>0</v>
      </c>
      <c r="BI112" s="207">
        <f>IF(N112="nulová",J112,0)</f>
        <v>0</v>
      </c>
      <c r="BJ112" s="19" t="s">
        <v>80</v>
      </c>
      <c r="BK112" s="207">
        <f>ROUND(I112*H112,2)</f>
        <v>0</v>
      </c>
      <c r="BL112" s="19" t="s">
        <v>274</v>
      </c>
      <c r="BM112" s="206" t="s">
        <v>772</v>
      </c>
    </row>
    <row r="113" spans="1:65" s="2" customFormat="1" ht="16.5" customHeight="1" x14ac:dyDescent="0.2">
      <c r="A113" s="36"/>
      <c r="B113" s="37"/>
      <c r="C113" s="195" t="s">
        <v>7</v>
      </c>
      <c r="D113" s="195" t="s">
        <v>269</v>
      </c>
      <c r="E113" s="196" t="s">
        <v>3477</v>
      </c>
      <c r="F113" s="197" t="s">
        <v>3478</v>
      </c>
      <c r="G113" s="198" t="s">
        <v>296</v>
      </c>
      <c r="H113" s="199">
        <v>8</v>
      </c>
      <c r="I113" s="200"/>
      <c r="J113" s="201">
        <f>ROUND(I113*H113,2)</f>
        <v>0</v>
      </c>
      <c r="K113" s="197" t="s">
        <v>21</v>
      </c>
      <c r="L113" s="41"/>
      <c r="M113" s="202" t="s">
        <v>21</v>
      </c>
      <c r="N113" s="203" t="s">
        <v>44</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274</v>
      </c>
      <c r="AT113" s="206" t="s">
        <v>269</v>
      </c>
      <c r="AU113" s="206" t="s">
        <v>80</v>
      </c>
      <c r="AY113" s="19" t="s">
        <v>267</v>
      </c>
      <c r="BE113" s="207">
        <f>IF(N113="základní",J113,0)</f>
        <v>0</v>
      </c>
      <c r="BF113" s="207">
        <f>IF(N113="snížená",J113,0)</f>
        <v>0</v>
      </c>
      <c r="BG113" s="207">
        <f>IF(N113="zákl. přenesená",J113,0)</f>
        <v>0</v>
      </c>
      <c r="BH113" s="207">
        <f>IF(N113="sníž. přenesená",J113,0)</f>
        <v>0</v>
      </c>
      <c r="BI113" s="207">
        <f>IF(N113="nulová",J113,0)</f>
        <v>0</v>
      </c>
      <c r="BJ113" s="19" t="s">
        <v>80</v>
      </c>
      <c r="BK113" s="207">
        <f>ROUND(I113*H113,2)</f>
        <v>0</v>
      </c>
      <c r="BL113" s="19" t="s">
        <v>274</v>
      </c>
      <c r="BM113" s="206" t="s">
        <v>782</v>
      </c>
    </row>
    <row r="114" spans="1:65" s="12" customFormat="1" ht="25.9" customHeight="1" x14ac:dyDescent="0.2">
      <c r="B114" s="179"/>
      <c r="C114" s="180"/>
      <c r="D114" s="181" t="s">
        <v>72</v>
      </c>
      <c r="E114" s="182" t="s">
        <v>142</v>
      </c>
      <c r="F114" s="182" t="s">
        <v>3479</v>
      </c>
      <c r="G114" s="180"/>
      <c r="H114" s="180"/>
      <c r="I114" s="183"/>
      <c r="J114" s="184">
        <f>BK114</f>
        <v>0</v>
      </c>
      <c r="K114" s="180"/>
      <c r="L114" s="185"/>
      <c r="M114" s="186"/>
      <c r="N114" s="187"/>
      <c r="O114" s="187"/>
      <c r="P114" s="188">
        <f>SUM(P115:P126)</f>
        <v>0</v>
      </c>
      <c r="Q114" s="187"/>
      <c r="R114" s="188">
        <f>SUM(R115:R126)</f>
        <v>0</v>
      </c>
      <c r="S114" s="187"/>
      <c r="T114" s="189">
        <f>SUM(T115:T126)</f>
        <v>0</v>
      </c>
      <c r="AR114" s="190" t="s">
        <v>80</v>
      </c>
      <c r="AT114" s="191" t="s">
        <v>72</v>
      </c>
      <c r="AU114" s="191" t="s">
        <v>73</v>
      </c>
      <c r="AY114" s="190" t="s">
        <v>267</v>
      </c>
      <c r="BK114" s="192">
        <f>SUM(BK115:BK126)</f>
        <v>0</v>
      </c>
    </row>
    <row r="115" spans="1:65" s="2" customFormat="1" ht="16.5" customHeight="1" x14ac:dyDescent="0.2">
      <c r="A115" s="36"/>
      <c r="B115" s="37"/>
      <c r="C115" s="195" t="s">
        <v>529</v>
      </c>
      <c r="D115" s="195" t="s">
        <v>269</v>
      </c>
      <c r="E115" s="196" t="s">
        <v>3480</v>
      </c>
      <c r="F115" s="197" t="s">
        <v>3481</v>
      </c>
      <c r="G115" s="198" t="s">
        <v>2484</v>
      </c>
      <c r="H115" s="199">
        <v>4</v>
      </c>
      <c r="I115" s="200"/>
      <c r="J115" s="201">
        <f t="shared" ref="J115:J126" si="10">ROUND(I115*H115,2)</f>
        <v>0</v>
      </c>
      <c r="K115" s="197" t="s">
        <v>21</v>
      </c>
      <c r="L115" s="41"/>
      <c r="M115" s="202" t="s">
        <v>21</v>
      </c>
      <c r="N115" s="203" t="s">
        <v>44</v>
      </c>
      <c r="O115" s="66"/>
      <c r="P115" s="204">
        <f t="shared" ref="P115:P126" si="11">O115*H115</f>
        <v>0</v>
      </c>
      <c r="Q115" s="204">
        <v>0</v>
      </c>
      <c r="R115" s="204">
        <f t="shared" ref="R115:R126" si="12">Q115*H115</f>
        <v>0</v>
      </c>
      <c r="S115" s="204">
        <v>0</v>
      </c>
      <c r="T115" s="205">
        <f t="shared" ref="T115:T126" si="13">S115*H115</f>
        <v>0</v>
      </c>
      <c r="U115" s="36"/>
      <c r="V115" s="36"/>
      <c r="W115" s="36"/>
      <c r="X115" s="36"/>
      <c r="Y115" s="36"/>
      <c r="Z115" s="36"/>
      <c r="AA115" s="36"/>
      <c r="AB115" s="36"/>
      <c r="AC115" s="36"/>
      <c r="AD115" s="36"/>
      <c r="AE115" s="36"/>
      <c r="AR115" s="206" t="s">
        <v>274</v>
      </c>
      <c r="AT115" s="206" t="s">
        <v>269</v>
      </c>
      <c r="AU115" s="206" t="s">
        <v>80</v>
      </c>
      <c r="AY115" s="19" t="s">
        <v>267</v>
      </c>
      <c r="BE115" s="207">
        <f t="shared" ref="BE115:BE126" si="14">IF(N115="základní",J115,0)</f>
        <v>0</v>
      </c>
      <c r="BF115" s="207">
        <f t="shared" ref="BF115:BF126" si="15">IF(N115="snížená",J115,0)</f>
        <v>0</v>
      </c>
      <c r="BG115" s="207">
        <f t="shared" ref="BG115:BG126" si="16">IF(N115="zákl. přenesená",J115,0)</f>
        <v>0</v>
      </c>
      <c r="BH115" s="207">
        <f t="shared" ref="BH115:BH126" si="17">IF(N115="sníž. přenesená",J115,0)</f>
        <v>0</v>
      </c>
      <c r="BI115" s="207">
        <f t="shared" ref="BI115:BI126" si="18">IF(N115="nulová",J115,0)</f>
        <v>0</v>
      </c>
      <c r="BJ115" s="19" t="s">
        <v>80</v>
      </c>
      <c r="BK115" s="207">
        <f t="shared" ref="BK115:BK126" si="19">ROUND(I115*H115,2)</f>
        <v>0</v>
      </c>
      <c r="BL115" s="19" t="s">
        <v>274</v>
      </c>
      <c r="BM115" s="206" t="s">
        <v>793</v>
      </c>
    </row>
    <row r="116" spans="1:65" s="2" customFormat="1" ht="16.5" customHeight="1" x14ac:dyDescent="0.2">
      <c r="A116" s="36"/>
      <c r="B116" s="37"/>
      <c r="C116" s="195" t="s">
        <v>533</v>
      </c>
      <c r="D116" s="195" t="s">
        <v>269</v>
      </c>
      <c r="E116" s="196" t="s">
        <v>3482</v>
      </c>
      <c r="F116" s="197" t="s">
        <v>3483</v>
      </c>
      <c r="G116" s="198" t="s">
        <v>2484</v>
      </c>
      <c r="H116" s="199">
        <v>8</v>
      </c>
      <c r="I116" s="200"/>
      <c r="J116" s="201">
        <f t="shared" si="10"/>
        <v>0</v>
      </c>
      <c r="K116" s="197" t="s">
        <v>21</v>
      </c>
      <c r="L116" s="41"/>
      <c r="M116" s="202" t="s">
        <v>21</v>
      </c>
      <c r="N116" s="203" t="s">
        <v>44</v>
      </c>
      <c r="O116" s="66"/>
      <c r="P116" s="204">
        <f t="shared" si="11"/>
        <v>0</v>
      </c>
      <c r="Q116" s="204">
        <v>0</v>
      </c>
      <c r="R116" s="204">
        <f t="shared" si="12"/>
        <v>0</v>
      </c>
      <c r="S116" s="204">
        <v>0</v>
      </c>
      <c r="T116" s="205">
        <f t="shared" si="13"/>
        <v>0</v>
      </c>
      <c r="U116" s="36"/>
      <c r="V116" s="36"/>
      <c r="W116" s="36"/>
      <c r="X116" s="36"/>
      <c r="Y116" s="36"/>
      <c r="Z116" s="36"/>
      <c r="AA116" s="36"/>
      <c r="AB116" s="36"/>
      <c r="AC116" s="36"/>
      <c r="AD116" s="36"/>
      <c r="AE116" s="36"/>
      <c r="AR116" s="206" t="s">
        <v>274</v>
      </c>
      <c r="AT116" s="206" t="s">
        <v>269</v>
      </c>
      <c r="AU116" s="206" t="s">
        <v>80</v>
      </c>
      <c r="AY116" s="19" t="s">
        <v>267</v>
      </c>
      <c r="BE116" s="207">
        <f t="shared" si="14"/>
        <v>0</v>
      </c>
      <c r="BF116" s="207">
        <f t="shared" si="15"/>
        <v>0</v>
      </c>
      <c r="BG116" s="207">
        <f t="shared" si="16"/>
        <v>0</v>
      </c>
      <c r="BH116" s="207">
        <f t="shared" si="17"/>
        <v>0</v>
      </c>
      <c r="BI116" s="207">
        <f t="shared" si="18"/>
        <v>0</v>
      </c>
      <c r="BJ116" s="19" t="s">
        <v>80</v>
      </c>
      <c r="BK116" s="207">
        <f t="shared" si="19"/>
        <v>0</v>
      </c>
      <c r="BL116" s="19" t="s">
        <v>274</v>
      </c>
      <c r="BM116" s="206" t="s">
        <v>806</v>
      </c>
    </row>
    <row r="117" spans="1:65" s="2" customFormat="1" ht="16.5" customHeight="1" x14ac:dyDescent="0.2">
      <c r="A117" s="36"/>
      <c r="B117" s="37"/>
      <c r="C117" s="195" t="s">
        <v>542</v>
      </c>
      <c r="D117" s="195" t="s">
        <v>269</v>
      </c>
      <c r="E117" s="196" t="s">
        <v>3484</v>
      </c>
      <c r="F117" s="197" t="s">
        <v>3485</v>
      </c>
      <c r="G117" s="198" t="s">
        <v>2484</v>
      </c>
      <c r="H117" s="199">
        <v>4</v>
      </c>
      <c r="I117" s="200"/>
      <c r="J117" s="201">
        <f t="shared" si="10"/>
        <v>0</v>
      </c>
      <c r="K117" s="197" t="s">
        <v>21</v>
      </c>
      <c r="L117" s="41"/>
      <c r="M117" s="202" t="s">
        <v>21</v>
      </c>
      <c r="N117" s="203" t="s">
        <v>44</v>
      </c>
      <c r="O117" s="66"/>
      <c r="P117" s="204">
        <f t="shared" si="11"/>
        <v>0</v>
      </c>
      <c r="Q117" s="204">
        <v>0</v>
      </c>
      <c r="R117" s="204">
        <f t="shared" si="12"/>
        <v>0</v>
      </c>
      <c r="S117" s="204">
        <v>0</v>
      </c>
      <c r="T117" s="205">
        <f t="shared" si="13"/>
        <v>0</v>
      </c>
      <c r="U117" s="36"/>
      <c r="V117" s="36"/>
      <c r="W117" s="36"/>
      <c r="X117" s="36"/>
      <c r="Y117" s="36"/>
      <c r="Z117" s="36"/>
      <c r="AA117" s="36"/>
      <c r="AB117" s="36"/>
      <c r="AC117" s="36"/>
      <c r="AD117" s="36"/>
      <c r="AE117" s="36"/>
      <c r="AR117" s="206" t="s">
        <v>274</v>
      </c>
      <c r="AT117" s="206" t="s">
        <v>269</v>
      </c>
      <c r="AU117" s="206" t="s">
        <v>80</v>
      </c>
      <c r="AY117" s="19" t="s">
        <v>267</v>
      </c>
      <c r="BE117" s="207">
        <f t="shared" si="14"/>
        <v>0</v>
      </c>
      <c r="BF117" s="207">
        <f t="shared" si="15"/>
        <v>0</v>
      </c>
      <c r="BG117" s="207">
        <f t="shared" si="16"/>
        <v>0</v>
      </c>
      <c r="BH117" s="207">
        <f t="shared" si="17"/>
        <v>0</v>
      </c>
      <c r="BI117" s="207">
        <f t="shared" si="18"/>
        <v>0</v>
      </c>
      <c r="BJ117" s="19" t="s">
        <v>80</v>
      </c>
      <c r="BK117" s="207">
        <f t="shared" si="19"/>
        <v>0</v>
      </c>
      <c r="BL117" s="19" t="s">
        <v>274</v>
      </c>
      <c r="BM117" s="206" t="s">
        <v>814</v>
      </c>
    </row>
    <row r="118" spans="1:65" s="2" customFormat="1" ht="16.5" customHeight="1" x14ac:dyDescent="0.2">
      <c r="A118" s="36"/>
      <c r="B118" s="37"/>
      <c r="C118" s="195" t="s">
        <v>548</v>
      </c>
      <c r="D118" s="195" t="s">
        <v>269</v>
      </c>
      <c r="E118" s="196" t="s">
        <v>3486</v>
      </c>
      <c r="F118" s="197" t="s">
        <v>3487</v>
      </c>
      <c r="G118" s="198" t="s">
        <v>2484</v>
      </c>
      <c r="H118" s="199">
        <v>1</v>
      </c>
      <c r="I118" s="200"/>
      <c r="J118" s="201">
        <f t="shared" si="10"/>
        <v>0</v>
      </c>
      <c r="K118" s="197" t="s">
        <v>21</v>
      </c>
      <c r="L118" s="41"/>
      <c r="M118" s="202" t="s">
        <v>21</v>
      </c>
      <c r="N118" s="203" t="s">
        <v>44</v>
      </c>
      <c r="O118" s="66"/>
      <c r="P118" s="204">
        <f t="shared" si="11"/>
        <v>0</v>
      </c>
      <c r="Q118" s="204">
        <v>0</v>
      </c>
      <c r="R118" s="204">
        <f t="shared" si="12"/>
        <v>0</v>
      </c>
      <c r="S118" s="204">
        <v>0</v>
      </c>
      <c r="T118" s="205">
        <f t="shared" si="13"/>
        <v>0</v>
      </c>
      <c r="U118" s="36"/>
      <c r="V118" s="36"/>
      <c r="W118" s="36"/>
      <c r="X118" s="36"/>
      <c r="Y118" s="36"/>
      <c r="Z118" s="36"/>
      <c r="AA118" s="36"/>
      <c r="AB118" s="36"/>
      <c r="AC118" s="36"/>
      <c r="AD118" s="36"/>
      <c r="AE118" s="36"/>
      <c r="AR118" s="206" t="s">
        <v>274</v>
      </c>
      <c r="AT118" s="206" t="s">
        <v>269</v>
      </c>
      <c r="AU118" s="206" t="s">
        <v>80</v>
      </c>
      <c r="AY118" s="19" t="s">
        <v>267</v>
      </c>
      <c r="BE118" s="207">
        <f t="shared" si="14"/>
        <v>0</v>
      </c>
      <c r="BF118" s="207">
        <f t="shared" si="15"/>
        <v>0</v>
      </c>
      <c r="BG118" s="207">
        <f t="shared" si="16"/>
        <v>0</v>
      </c>
      <c r="BH118" s="207">
        <f t="shared" si="17"/>
        <v>0</v>
      </c>
      <c r="BI118" s="207">
        <f t="shared" si="18"/>
        <v>0</v>
      </c>
      <c r="BJ118" s="19" t="s">
        <v>80</v>
      </c>
      <c r="BK118" s="207">
        <f t="shared" si="19"/>
        <v>0</v>
      </c>
      <c r="BL118" s="19" t="s">
        <v>274</v>
      </c>
      <c r="BM118" s="206" t="s">
        <v>308</v>
      </c>
    </row>
    <row r="119" spans="1:65" s="2" customFormat="1" ht="16.5" customHeight="1" x14ac:dyDescent="0.2">
      <c r="A119" s="36"/>
      <c r="B119" s="37"/>
      <c r="C119" s="195" t="s">
        <v>552</v>
      </c>
      <c r="D119" s="195" t="s">
        <v>269</v>
      </c>
      <c r="E119" s="196" t="s">
        <v>3488</v>
      </c>
      <c r="F119" s="197" t="s">
        <v>3489</v>
      </c>
      <c r="G119" s="198" t="s">
        <v>2484</v>
      </c>
      <c r="H119" s="199">
        <v>1</v>
      </c>
      <c r="I119" s="200"/>
      <c r="J119" s="201">
        <f t="shared" si="10"/>
        <v>0</v>
      </c>
      <c r="K119" s="197" t="s">
        <v>21</v>
      </c>
      <c r="L119" s="41"/>
      <c r="M119" s="202" t="s">
        <v>21</v>
      </c>
      <c r="N119" s="203" t="s">
        <v>44</v>
      </c>
      <c r="O119" s="66"/>
      <c r="P119" s="204">
        <f t="shared" si="11"/>
        <v>0</v>
      </c>
      <c r="Q119" s="204">
        <v>0</v>
      </c>
      <c r="R119" s="204">
        <f t="shared" si="12"/>
        <v>0</v>
      </c>
      <c r="S119" s="204">
        <v>0</v>
      </c>
      <c r="T119" s="205">
        <f t="shared" si="13"/>
        <v>0</v>
      </c>
      <c r="U119" s="36"/>
      <c r="V119" s="36"/>
      <c r="W119" s="36"/>
      <c r="X119" s="36"/>
      <c r="Y119" s="36"/>
      <c r="Z119" s="36"/>
      <c r="AA119" s="36"/>
      <c r="AB119" s="36"/>
      <c r="AC119" s="36"/>
      <c r="AD119" s="36"/>
      <c r="AE119" s="36"/>
      <c r="AR119" s="206" t="s">
        <v>274</v>
      </c>
      <c r="AT119" s="206" t="s">
        <v>269</v>
      </c>
      <c r="AU119" s="206" t="s">
        <v>80</v>
      </c>
      <c r="AY119" s="19" t="s">
        <v>267</v>
      </c>
      <c r="BE119" s="207">
        <f t="shared" si="14"/>
        <v>0</v>
      </c>
      <c r="BF119" s="207">
        <f t="shared" si="15"/>
        <v>0</v>
      </c>
      <c r="BG119" s="207">
        <f t="shared" si="16"/>
        <v>0</v>
      </c>
      <c r="BH119" s="207">
        <f t="shared" si="17"/>
        <v>0</v>
      </c>
      <c r="BI119" s="207">
        <f t="shared" si="18"/>
        <v>0</v>
      </c>
      <c r="BJ119" s="19" t="s">
        <v>80</v>
      </c>
      <c r="BK119" s="207">
        <f t="shared" si="19"/>
        <v>0</v>
      </c>
      <c r="BL119" s="19" t="s">
        <v>274</v>
      </c>
      <c r="BM119" s="206" t="s">
        <v>830</v>
      </c>
    </row>
    <row r="120" spans="1:65" s="2" customFormat="1" ht="16.5" customHeight="1" x14ac:dyDescent="0.2">
      <c r="A120" s="36"/>
      <c r="B120" s="37"/>
      <c r="C120" s="195" t="s">
        <v>557</v>
      </c>
      <c r="D120" s="195" t="s">
        <v>269</v>
      </c>
      <c r="E120" s="196" t="s">
        <v>3490</v>
      </c>
      <c r="F120" s="197" t="s">
        <v>3491</v>
      </c>
      <c r="G120" s="198" t="s">
        <v>2484</v>
      </c>
      <c r="H120" s="199">
        <v>2</v>
      </c>
      <c r="I120" s="200"/>
      <c r="J120" s="201">
        <f t="shared" si="10"/>
        <v>0</v>
      </c>
      <c r="K120" s="197" t="s">
        <v>21</v>
      </c>
      <c r="L120" s="41"/>
      <c r="M120" s="202" t="s">
        <v>21</v>
      </c>
      <c r="N120" s="203" t="s">
        <v>44</v>
      </c>
      <c r="O120" s="66"/>
      <c r="P120" s="204">
        <f t="shared" si="11"/>
        <v>0</v>
      </c>
      <c r="Q120" s="204">
        <v>0</v>
      </c>
      <c r="R120" s="204">
        <f t="shared" si="12"/>
        <v>0</v>
      </c>
      <c r="S120" s="204">
        <v>0</v>
      </c>
      <c r="T120" s="205">
        <f t="shared" si="13"/>
        <v>0</v>
      </c>
      <c r="U120" s="36"/>
      <c r="V120" s="36"/>
      <c r="W120" s="36"/>
      <c r="X120" s="36"/>
      <c r="Y120" s="36"/>
      <c r="Z120" s="36"/>
      <c r="AA120" s="36"/>
      <c r="AB120" s="36"/>
      <c r="AC120" s="36"/>
      <c r="AD120" s="36"/>
      <c r="AE120" s="36"/>
      <c r="AR120" s="206" t="s">
        <v>274</v>
      </c>
      <c r="AT120" s="206" t="s">
        <v>269</v>
      </c>
      <c r="AU120" s="206" t="s">
        <v>80</v>
      </c>
      <c r="AY120" s="19" t="s">
        <v>267</v>
      </c>
      <c r="BE120" s="207">
        <f t="shared" si="14"/>
        <v>0</v>
      </c>
      <c r="BF120" s="207">
        <f t="shared" si="15"/>
        <v>0</v>
      </c>
      <c r="BG120" s="207">
        <f t="shared" si="16"/>
        <v>0</v>
      </c>
      <c r="BH120" s="207">
        <f t="shared" si="17"/>
        <v>0</v>
      </c>
      <c r="BI120" s="207">
        <f t="shared" si="18"/>
        <v>0</v>
      </c>
      <c r="BJ120" s="19" t="s">
        <v>80</v>
      </c>
      <c r="BK120" s="207">
        <f t="shared" si="19"/>
        <v>0</v>
      </c>
      <c r="BL120" s="19" t="s">
        <v>274</v>
      </c>
      <c r="BM120" s="206" t="s">
        <v>839</v>
      </c>
    </row>
    <row r="121" spans="1:65" s="2" customFormat="1" ht="16.5" customHeight="1" x14ac:dyDescent="0.2">
      <c r="A121" s="36"/>
      <c r="B121" s="37"/>
      <c r="C121" s="195" t="s">
        <v>564</v>
      </c>
      <c r="D121" s="195" t="s">
        <v>269</v>
      </c>
      <c r="E121" s="196" t="s">
        <v>3492</v>
      </c>
      <c r="F121" s="197" t="s">
        <v>3493</v>
      </c>
      <c r="G121" s="198" t="s">
        <v>2484</v>
      </c>
      <c r="H121" s="199">
        <v>2</v>
      </c>
      <c r="I121" s="200"/>
      <c r="J121" s="201">
        <f t="shared" si="10"/>
        <v>0</v>
      </c>
      <c r="K121" s="197" t="s">
        <v>21</v>
      </c>
      <c r="L121" s="41"/>
      <c r="M121" s="202" t="s">
        <v>21</v>
      </c>
      <c r="N121" s="203" t="s">
        <v>44</v>
      </c>
      <c r="O121" s="66"/>
      <c r="P121" s="204">
        <f t="shared" si="11"/>
        <v>0</v>
      </c>
      <c r="Q121" s="204">
        <v>0</v>
      </c>
      <c r="R121" s="204">
        <f t="shared" si="12"/>
        <v>0</v>
      </c>
      <c r="S121" s="204">
        <v>0</v>
      </c>
      <c r="T121" s="205">
        <f t="shared" si="13"/>
        <v>0</v>
      </c>
      <c r="U121" s="36"/>
      <c r="V121" s="36"/>
      <c r="W121" s="36"/>
      <c r="X121" s="36"/>
      <c r="Y121" s="36"/>
      <c r="Z121" s="36"/>
      <c r="AA121" s="36"/>
      <c r="AB121" s="36"/>
      <c r="AC121" s="36"/>
      <c r="AD121" s="36"/>
      <c r="AE121" s="36"/>
      <c r="AR121" s="206" t="s">
        <v>274</v>
      </c>
      <c r="AT121" s="206" t="s">
        <v>269</v>
      </c>
      <c r="AU121" s="206" t="s">
        <v>80</v>
      </c>
      <c r="AY121" s="19" t="s">
        <v>267</v>
      </c>
      <c r="BE121" s="207">
        <f t="shared" si="14"/>
        <v>0</v>
      </c>
      <c r="BF121" s="207">
        <f t="shared" si="15"/>
        <v>0</v>
      </c>
      <c r="BG121" s="207">
        <f t="shared" si="16"/>
        <v>0</v>
      </c>
      <c r="BH121" s="207">
        <f t="shared" si="17"/>
        <v>0</v>
      </c>
      <c r="BI121" s="207">
        <f t="shared" si="18"/>
        <v>0</v>
      </c>
      <c r="BJ121" s="19" t="s">
        <v>80</v>
      </c>
      <c r="BK121" s="207">
        <f t="shared" si="19"/>
        <v>0</v>
      </c>
      <c r="BL121" s="19" t="s">
        <v>274</v>
      </c>
      <c r="BM121" s="206" t="s">
        <v>854</v>
      </c>
    </row>
    <row r="122" spans="1:65" s="2" customFormat="1" ht="16.5" customHeight="1" x14ac:dyDescent="0.2">
      <c r="A122" s="36"/>
      <c r="B122" s="37"/>
      <c r="C122" s="195" t="s">
        <v>608</v>
      </c>
      <c r="D122" s="195" t="s">
        <v>269</v>
      </c>
      <c r="E122" s="196" t="s">
        <v>3494</v>
      </c>
      <c r="F122" s="197" t="s">
        <v>3495</v>
      </c>
      <c r="G122" s="198" t="s">
        <v>2484</v>
      </c>
      <c r="H122" s="199">
        <v>1</v>
      </c>
      <c r="I122" s="200"/>
      <c r="J122" s="201">
        <f t="shared" si="10"/>
        <v>0</v>
      </c>
      <c r="K122" s="197" t="s">
        <v>21</v>
      </c>
      <c r="L122" s="41"/>
      <c r="M122" s="202" t="s">
        <v>21</v>
      </c>
      <c r="N122" s="203" t="s">
        <v>44</v>
      </c>
      <c r="O122" s="66"/>
      <c r="P122" s="204">
        <f t="shared" si="11"/>
        <v>0</v>
      </c>
      <c r="Q122" s="204">
        <v>0</v>
      </c>
      <c r="R122" s="204">
        <f t="shared" si="12"/>
        <v>0</v>
      </c>
      <c r="S122" s="204">
        <v>0</v>
      </c>
      <c r="T122" s="205">
        <f t="shared" si="13"/>
        <v>0</v>
      </c>
      <c r="U122" s="36"/>
      <c r="V122" s="36"/>
      <c r="W122" s="36"/>
      <c r="X122" s="36"/>
      <c r="Y122" s="36"/>
      <c r="Z122" s="36"/>
      <c r="AA122" s="36"/>
      <c r="AB122" s="36"/>
      <c r="AC122" s="36"/>
      <c r="AD122" s="36"/>
      <c r="AE122" s="36"/>
      <c r="AR122" s="206" t="s">
        <v>274</v>
      </c>
      <c r="AT122" s="206" t="s">
        <v>269</v>
      </c>
      <c r="AU122" s="206" t="s">
        <v>80</v>
      </c>
      <c r="AY122" s="19" t="s">
        <v>267</v>
      </c>
      <c r="BE122" s="207">
        <f t="shared" si="14"/>
        <v>0</v>
      </c>
      <c r="BF122" s="207">
        <f t="shared" si="15"/>
        <v>0</v>
      </c>
      <c r="BG122" s="207">
        <f t="shared" si="16"/>
        <v>0</v>
      </c>
      <c r="BH122" s="207">
        <f t="shared" si="17"/>
        <v>0</v>
      </c>
      <c r="BI122" s="207">
        <f t="shared" si="18"/>
        <v>0</v>
      </c>
      <c r="BJ122" s="19" t="s">
        <v>80</v>
      </c>
      <c r="BK122" s="207">
        <f t="shared" si="19"/>
        <v>0</v>
      </c>
      <c r="BL122" s="19" t="s">
        <v>274</v>
      </c>
      <c r="BM122" s="206" t="s">
        <v>913</v>
      </c>
    </row>
    <row r="123" spans="1:65" s="2" customFormat="1" ht="16.5" customHeight="1" x14ac:dyDescent="0.2">
      <c r="A123" s="36"/>
      <c r="B123" s="37"/>
      <c r="C123" s="195" t="s">
        <v>639</v>
      </c>
      <c r="D123" s="195" t="s">
        <v>269</v>
      </c>
      <c r="E123" s="196" t="s">
        <v>3496</v>
      </c>
      <c r="F123" s="197" t="s">
        <v>3497</v>
      </c>
      <c r="G123" s="198" t="s">
        <v>2484</v>
      </c>
      <c r="H123" s="199">
        <v>2</v>
      </c>
      <c r="I123" s="200"/>
      <c r="J123" s="201">
        <f t="shared" si="10"/>
        <v>0</v>
      </c>
      <c r="K123" s="197" t="s">
        <v>21</v>
      </c>
      <c r="L123" s="41"/>
      <c r="M123" s="202" t="s">
        <v>21</v>
      </c>
      <c r="N123" s="203" t="s">
        <v>44</v>
      </c>
      <c r="O123" s="66"/>
      <c r="P123" s="204">
        <f t="shared" si="11"/>
        <v>0</v>
      </c>
      <c r="Q123" s="204">
        <v>0</v>
      </c>
      <c r="R123" s="204">
        <f t="shared" si="12"/>
        <v>0</v>
      </c>
      <c r="S123" s="204">
        <v>0</v>
      </c>
      <c r="T123" s="205">
        <f t="shared" si="13"/>
        <v>0</v>
      </c>
      <c r="U123" s="36"/>
      <c r="V123" s="36"/>
      <c r="W123" s="36"/>
      <c r="X123" s="36"/>
      <c r="Y123" s="36"/>
      <c r="Z123" s="36"/>
      <c r="AA123" s="36"/>
      <c r="AB123" s="36"/>
      <c r="AC123" s="36"/>
      <c r="AD123" s="36"/>
      <c r="AE123" s="36"/>
      <c r="AR123" s="206" t="s">
        <v>274</v>
      </c>
      <c r="AT123" s="206" t="s">
        <v>269</v>
      </c>
      <c r="AU123" s="206" t="s">
        <v>80</v>
      </c>
      <c r="AY123" s="19" t="s">
        <v>267</v>
      </c>
      <c r="BE123" s="207">
        <f t="shared" si="14"/>
        <v>0</v>
      </c>
      <c r="BF123" s="207">
        <f t="shared" si="15"/>
        <v>0</v>
      </c>
      <c r="BG123" s="207">
        <f t="shared" si="16"/>
        <v>0</v>
      </c>
      <c r="BH123" s="207">
        <f t="shared" si="17"/>
        <v>0</v>
      </c>
      <c r="BI123" s="207">
        <f t="shared" si="18"/>
        <v>0</v>
      </c>
      <c r="BJ123" s="19" t="s">
        <v>80</v>
      </c>
      <c r="BK123" s="207">
        <f t="shared" si="19"/>
        <v>0</v>
      </c>
      <c r="BL123" s="19" t="s">
        <v>274</v>
      </c>
      <c r="BM123" s="206" t="s">
        <v>316</v>
      </c>
    </row>
    <row r="124" spans="1:65" s="2" customFormat="1" ht="16.5" customHeight="1" x14ac:dyDescent="0.2">
      <c r="A124" s="36"/>
      <c r="B124" s="37"/>
      <c r="C124" s="195" t="s">
        <v>691</v>
      </c>
      <c r="D124" s="195" t="s">
        <v>269</v>
      </c>
      <c r="E124" s="196" t="s">
        <v>3498</v>
      </c>
      <c r="F124" s="197" t="s">
        <v>3499</v>
      </c>
      <c r="G124" s="198" t="s">
        <v>2629</v>
      </c>
      <c r="H124" s="199">
        <v>1</v>
      </c>
      <c r="I124" s="200"/>
      <c r="J124" s="201">
        <f t="shared" si="10"/>
        <v>0</v>
      </c>
      <c r="K124" s="197" t="s">
        <v>21</v>
      </c>
      <c r="L124" s="41"/>
      <c r="M124" s="202" t="s">
        <v>21</v>
      </c>
      <c r="N124" s="203" t="s">
        <v>44</v>
      </c>
      <c r="O124" s="66"/>
      <c r="P124" s="204">
        <f t="shared" si="11"/>
        <v>0</v>
      </c>
      <c r="Q124" s="204">
        <v>0</v>
      </c>
      <c r="R124" s="204">
        <f t="shared" si="12"/>
        <v>0</v>
      </c>
      <c r="S124" s="204">
        <v>0</v>
      </c>
      <c r="T124" s="205">
        <f t="shared" si="13"/>
        <v>0</v>
      </c>
      <c r="U124" s="36"/>
      <c r="V124" s="36"/>
      <c r="W124" s="36"/>
      <c r="X124" s="36"/>
      <c r="Y124" s="36"/>
      <c r="Z124" s="36"/>
      <c r="AA124" s="36"/>
      <c r="AB124" s="36"/>
      <c r="AC124" s="36"/>
      <c r="AD124" s="36"/>
      <c r="AE124" s="36"/>
      <c r="AR124" s="206" t="s">
        <v>274</v>
      </c>
      <c r="AT124" s="206" t="s">
        <v>269</v>
      </c>
      <c r="AU124" s="206" t="s">
        <v>80</v>
      </c>
      <c r="AY124" s="19" t="s">
        <v>267</v>
      </c>
      <c r="BE124" s="207">
        <f t="shared" si="14"/>
        <v>0</v>
      </c>
      <c r="BF124" s="207">
        <f t="shared" si="15"/>
        <v>0</v>
      </c>
      <c r="BG124" s="207">
        <f t="shared" si="16"/>
        <v>0</v>
      </c>
      <c r="BH124" s="207">
        <f t="shared" si="17"/>
        <v>0</v>
      </c>
      <c r="BI124" s="207">
        <f t="shared" si="18"/>
        <v>0</v>
      </c>
      <c r="BJ124" s="19" t="s">
        <v>80</v>
      </c>
      <c r="BK124" s="207">
        <f t="shared" si="19"/>
        <v>0</v>
      </c>
      <c r="BL124" s="19" t="s">
        <v>274</v>
      </c>
      <c r="BM124" s="206" t="s">
        <v>946</v>
      </c>
    </row>
    <row r="125" spans="1:65" s="2" customFormat="1" ht="16.5" customHeight="1" x14ac:dyDescent="0.2">
      <c r="A125" s="36"/>
      <c r="B125" s="37"/>
      <c r="C125" s="195" t="s">
        <v>696</v>
      </c>
      <c r="D125" s="195" t="s">
        <v>269</v>
      </c>
      <c r="E125" s="196" t="s">
        <v>3500</v>
      </c>
      <c r="F125" s="197" t="s">
        <v>3501</v>
      </c>
      <c r="G125" s="198" t="s">
        <v>3502</v>
      </c>
      <c r="H125" s="199">
        <v>4</v>
      </c>
      <c r="I125" s="200"/>
      <c r="J125" s="201">
        <f t="shared" si="10"/>
        <v>0</v>
      </c>
      <c r="K125" s="197" t="s">
        <v>21</v>
      </c>
      <c r="L125" s="41"/>
      <c r="M125" s="202" t="s">
        <v>21</v>
      </c>
      <c r="N125" s="203" t="s">
        <v>44</v>
      </c>
      <c r="O125" s="66"/>
      <c r="P125" s="204">
        <f t="shared" si="11"/>
        <v>0</v>
      </c>
      <c r="Q125" s="204">
        <v>0</v>
      </c>
      <c r="R125" s="204">
        <f t="shared" si="12"/>
        <v>0</v>
      </c>
      <c r="S125" s="204">
        <v>0</v>
      </c>
      <c r="T125" s="205">
        <f t="shared" si="13"/>
        <v>0</v>
      </c>
      <c r="U125" s="36"/>
      <c r="V125" s="36"/>
      <c r="W125" s="36"/>
      <c r="X125" s="36"/>
      <c r="Y125" s="36"/>
      <c r="Z125" s="36"/>
      <c r="AA125" s="36"/>
      <c r="AB125" s="36"/>
      <c r="AC125" s="36"/>
      <c r="AD125" s="36"/>
      <c r="AE125" s="36"/>
      <c r="AR125" s="206" t="s">
        <v>274</v>
      </c>
      <c r="AT125" s="206" t="s">
        <v>269</v>
      </c>
      <c r="AU125" s="206" t="s">
        <v>80</v>
      </c>
      <c r="AY125" s="19" t="s">
        <v>267</v>
      </c>
      <c r="BE125" s="207">
        <f t="shared" si="14"/>
        <v>0</v>
      </c>
      <c r="BF125" s="207">
        <f t="shared" si="15"/>
        <v>0</v>
      </c>
      <c r="BG125" s="207">
        <f t="shared" si="16"/>
        <v>0</v>
      </c>
      <c r="BH125" s="207">
        <f t="shared" si="17"/>
        <v>0</v>
      </c>
      <c r="BI125" s="207">
        <f t="shared" si="18"/>
        <v>0</v>
      </c>
      <c r="BJ125" s="19" t="s">
        <v>80</v>
      </c>
      <c r="BK125" s="207">
        <f t="shared" si="19"/>
        <v>0</v>
      </c>
      <c r="BL125" s="19" t="s">
        <v>274</v>
      </c>
      <c r="BM125" s="206" t="s">
        <v>966</v>
      </c>
    </row>
    <row r="126" spans="1:65" s="2" customFormat="1" ht="16.5" customHeight="1" x14ac:dyDescent="0.2">
      <c r="A126" s="36"/>
      <c r="B126" s="37"/>
      <c r="C126" s="195" t="s">
        <v>717</v>
      </c>
      <c r="D126" s="195" t="s">
        <v>269</v>
      </c>
      <c r="E126" s="196" t="s">
        <v>3503</v>
      </c>
      <c r="F126" s="197" t="s">
        <v>3504</v>
      </c>
      <c r="G126" s="198" t="s">
        <v>2629</v>
      </c>
      <c r="H126" s="199">
        <v>1</v>
      </c>
      <c r="I126" s="200"/>
      <c r="J126" s="201">
        <f t="shared" si="10"/>
        <v>0</v>
      </c>
      <c r="K126" s="197" t="s">
        <v>21</v>
      </c>
      <c r="L126" s="41"/>
      <c r="M126" s="202" t="s">
        <v>21</v>
      </c>
      <c r="N126" s="203" t="s">
        <v>44</v>
      </c>
      <c r="O126" s="66"/>
      <c r="P126" s="204">
        <f t="shared" si="11"/>
        <v>0</v>
      </c>
      <c r="Q126" s="204">
        <v>0</v>
      </c>
      <c r="R126" s="204">
        <f t="shared" si="12"/>
        <v>0</v>
      </c>
      <c r="S126" s="204">
        <v>0</v>
      </c>
      <c r="T126" s="205">
        <f t="shared" si="13"/>
        <v>0</v>
      </c>
      <c r="U126" s="36"/>
      <c r="V126" s="36"/>
      <c r="W126" s="36"/>
      <c r="X126" s="36"/>
      <c r="Y126" s="36"/>
      <c r="Z126" s="36"/>
      <c r="AA126" s="36"/>
      <c r="AB126" s="36"/>
      <c r="AC126" s="36"/>
      <c r="AD126" s="36"/>
      <c r="AE126" s="36"/>
      <c r="AR126" s="206" t="s">
        <v>274</v>
      </c>
      <c r="AT126" s="206" t="s">
        <v>269</v>
      </c>
      <c r="AU126" s="206" t="s">
        <v>80</v>
      </c>
      <c r="AY126" s="19" t="s">
        <v>267</v>
      </c>
      <c r="BE126" s="207">
        <f t="shared" si="14"/>
        <v>0</v>
      </c>
      <c r="BF126" s="207">
        <f t="shared" si="15"/>
        <v>0</v>
      </c>
      <c r="BG126" s="207">
        <f t="shared" si="16"/>
        <v>0</v>
      </c>
      <c r="BH126" s="207">
        <f t="shared" si="17"/>
        <v>0</v>
      </c>
      <c r="BI126" s="207">
        <f t="shared" si="18"/>
        <v>0</v>
      </c>
      <c r="BJ126" s="19" t="s">
        <v>80</v>
      </c>
      <c r="BK126" s="207">
        <f t="shared" si="19"/>
        <v>0</v>
      </c>
      <c r="BL126" s="19" t="s">
        <v>274</v>
      </c>
      <c r="BM126" s="206" t="s">
        <v>977</v>
      </c>
    </row>
    <row r="127" spans="1:65" s="12" customFormat="1" ht="25.9" customHeight="1" x14ac:dyDescent="0.2">
      <c r="B127" s="179"/>
      <c r="C127" s="180"/>
      <c r="D127" s="181" t="s">
        <v>72</v>
      </c>
      <c r="E127" s="182" t="s">
        <v>274</v>
      </c>
      <c r="F127" s="182" t="s">
        <v>3505</v>
      </c>
      <c r="G127" s="180"/>
      <c r="H127" s="180"/>
      <c r="I127" s="183"/>
      <c r="J127" s="184">
        <f>BK127</f>
        <v>0</v>
      </c>
      <c r="K127" s="180"/>
      <c r="L127" s="185"/>
      <c r="M127" s="186"/>
      <c r="N127" s="187"/>
      <c r="O127" s="187"/>
      <c r="P127" s="188">
        <f>SUM(P128:P129)</f>
        <v>0</v>
      </c>
      <c r="Q127" s="187"/>
      <c r="R127" s="188">
        <f>SUM(R128:R129)</f>
        <v>0</v>
      </c>
      <c r="S127" s="187"/>
      <c r="T127" s="189">
        <f>SUM(T128:T129)</f>
        <v>0</v>
      </c>
      <c r="AR127" s="190" t="s">
        <v>80</v>
      </c>
      <c r="AT127" s="191" t="s">
        <v>72</v>
      </c>
      <c r="AU127" s="191" t="s">
        <v>73</v>
      </c>
      <c r="AY127" s="190" t="s">
        <v>267</v>
      </c>
      <c r="BK127" s="192">
        <f>SUM(BK128:BK129)</f>
        <v>0</v>
      </c>
    </row>
    <row r="128" spans="1:65" s="2" customFormat="1" ht="16.5" customHeight="1" x14ac:dyDescent="0.2">
      <c r="A128" s="36"/>
      <c r="B128" s="37"/>
      <c r="C128" s="195" t="s">
        <v>722</v>
      </c>
      <c r="D128" s="195" t="s">
        <v>269</v>
      </c>
      <c r="E128" s="196" t="s">
        <v>3506</v>
      </c>
      <c r="F128" s="197" t="s">
        <v>3507</v>
      </c>
      <c r="G128" s="198" t="s">
        <v>2484</v>
      </c>
      <c r="H128" s="199">
        <v>1</v>
      </c>
      <c r="I128" s="200"/>
      <c r="J128" s="201">
        <f>ROUND(I128*H128,2)</f>
        <v>0</v>
      </c>
      <c r="K128" s="197" t="s">
        <v>21</v>
      </c>
      <c r="L128" s="41"/>
      <c r="M128" s="202" t="s">
        <v>21</v>
      </c>
      <c r="N128" s="203" t="s">
        <v>44</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274</v>
      </c>
      <c r="AT128" s="206" t="s">
        <v>269</v>
      </c>
      <c r="AU128" s="206" t="s">
        <v>80</v>
      </c>
      <c r="AY128" s="19" t="s">
        <v>267</v>
      </c>
      <c r="BE128" s="207">
        <f>IF(N128="základní",J128,0)</f>
        <v>0</v>
      </c>
      <c r="BF128" s="207">
        <f>IF(N128="snížená",J128,0)</f>
        <v>0</v>
      </c>
      <c r="BG128" s="207">
        <f>IF(N128="zákl. přenesená",J128,0)</f>
        <v>0</v>
      </c>
      <c r="BH128" s="207">
        <f>IF(N128="sníž. přenesená",J128,0)</f>
        <v>0</v>
      </c>
      <c r="BI128" s="207">
        <f>IF(N128="nulová",J128,0)</f>
        <v>0</v>
      </c>
      <c r="BJ128" s="19" t="s">
        <v>80</v>
      </c>
      <c r="BK128" s="207">
        <f>ROUND(I128*H128,2)</f>
        <v>0</v>
      </c>
      <c r="BL128" s="19" t="s">
        <v>274</v>
      </c>
      <c r="BM128" s="206" t="s">
        <v>988</v>
      </c>
    </row>
    <row r="129" spans="1:65" s="2" customFormat="1" ht="16.5" customHeight="1" x14ac:dyDescent="0.2">
      <c r="A129" s="36"/>
      <c r="B129" s="37"/>
      <c r="C129" s="195" t="s">
        <v>736</v>
      </c>
      <c r="D129" s="195" t="s">
        <v>269</v>
      </c>
      <c r="E129" s="196" t="s">
        <v>3508</v>
      </c>
      <c r="F129" s="197" t="s">
        <v>3509</v>
      </c>
      <c r="G129" s="198" t="s">
        <v>3502</v>
      </c>
      <c r="H129" s="199">
        <v>2</v>
      </c>
      <c r="I129" s="200"/>
      <c r="J129" s="201">
        <f>ROUND(I129*H129,2)</f>
        <v>0</v>
      </c>
      <c r="K129" s="197" t="s">
        <v>21</v>
      </c>
      <c r="L129" s="41"/>
      <c r="M129" s="202" t="s">
        <v>21</v>
      </c>
      <c r="N129" s="203" t="s">
        <v>44</v>
      </c>
      <c r="O129" s="66"/>
      <c r="P129" s="204">
        <f>O129*H129</f>
        <v>0</v>
      </c>
      <c r="Q129" s="204">
        <v>0</v>
      </c>
      <c r="R129" s="204">
        <f>Q129*H129</f>
        <v>0</v>
      </c>
      <c r="S129" s="204">
        <v>0</v>
      </c>
      <c r="T129" s="205">
        <f>S129*H129</f>
        <v>0</v>
      </c>
      <c r="U129" s="36"/>
      <c r="V129" s="36"/>
      <c r="W129" s="36"/>
      <c r="X129" s="36"/>
      <c r="Y129" s="36"/>
      <c r="Z129" s="36"/>
      <c r="AA129" s="36"/>
      <c r="AB129" s="36"/>
      <c r="AC129" s="36"/>
      <c r="AD129" s="36"/>
      <c r="AE129" s="36"/>
      <c r="AR129" s="206" t="s">
        <v>274</v>
      </c>
      <c r="AT129" s="206" t="s">
        <v>269</v>
      </c>
      <c r="AU129" s="206" t="s">
        <v>80</v>
      </c>
      <c r="AY129" s="19" t="s">
        <v>267</v>
      </c>
      <c r="BE129" s="207">
        <f>IF(N129="základní",J129,0)</f>
        <v>0</v>
      </c>
      <c r="BF129" s="207">
        <f>IF(N129="snížená",J129,0)</f>
        <v>0</v>
      </c>
      <c r="BG129" s="207">
        <f>IF(N129="zákl. přenesená",J129,0)</f>
        <v>0</v>
      </c>
      <c r="BH129" s="207">
        <f>IF(N129="sníž. přenesená",J129,0)</f>
        <v>0</v>
      </c>
      <c r="BI129" s="207">
        <f>IF(N129="nulová",J129,0)</f>
        <v>0</v>
      </c>
      <c r="BJ129" s="19" t="s">
        <v>80</v>
      </c>
      <c r="BK129" s="207">
        <f>ROUND(I129*H129,2)</f>
        <v>0</v>
      </c>
      <c r="BL129" s="19" t="s">
        <v>274</v>
      </c>
      <c r="BM129" s="206" t="s">
        <v>1003</v>
      </c>
    </row>
    <row r="130" spans="1:65" s="12" customFormat="1" ht="25.9" customHeight="1" x14ac:dyDescent="0.2">
      <c r="B130" s="179"/>
      <c r="C130" s="180"/>
      <c r="D130" s="181" t="s">
        <v>72</v>
      </c>
      <c r="E130" s="182" t="s">
        <v>301</v>
      </c>
      <c r="F130" s="182" t="s">
        <v>3510</v>
      </c>
      <c r="G130" s="180"/>
      <c r="H130" s="180"/>
      <c r="I130" s="183"/>
      <c r="J130" s="184">
        <f>BK130</f>
        <v>0</v>
      </c>
      <c r="K130" s="180"/>
      <c r="L130" s="185"/>
      <c r="M130" s="186"/>
      <c r="N130" s="187"/>
      <c r="O130" s="187"/>
      <c r="P130" s="188">
        <f>SUM(P131:P137)</f>
        <v>0</v>
      </c>
      <c r="Q130" s="187"/>
      <c r="R130" s="188">
        <f>SUM(R131:R137)</f>
        <v>0</v>
      </c>
      <c r="S130" s="187"/>
      <c r="T130" s="189">
        <f>SUM(T131:T137)</f>
        <v>0</v>
      </c>
      <c r="AR130" s="190" t="s">
        <v>80</v>
      </c>
      <c r="AT130" s="191" t="s">
        <v>72</v>
      </c>
      <c r="AU130" s="191" t="s">
        <v>73</v>
      </c>
      <c r="AY130" s="190" t="s">
        <v>267</v>
      </c>
      <c r="BK130" s="192">
        <f>SUM(BK131:BK137)</f>
        <v>0</v>
      </c>
    </row>
    <row r="131" spans="1:65" s="2" customFormat="1" ht="16.5" customHeight="1" x14ac:dyDescent="0.2">
      <c r="A131" s="36"/>
      <c r="B131" s="37"/>
      <c r="C131" s="195" t="s">
        <v>742</v>
      </c>
      <c r="D131" s="195" t="s">
        <v>269</v>
      </c>
      <c r="E131" s="196" t="s">
        <v>3511</v>
      </c>
      <c r="F131" s="197" t="s">
        <v>3512</v>
      </c>
      <c r="G131" s="198" t="s">
        <v>3502</v>
      </c>
      <c r="H131" s="199">
        <v>8</v>
      </c>
      <c r="I131" s="200"/>
      <c r="J131" s="201">
        <f t="shared" ref="J131:J137" si="20">ROUND(I131*H131,2)</f>
        <v>0</v>
      </c>
      <c r="K131" s="197" t="s">
        <v>21</v>
      </c>
      <c r="L131" s="41"/>
      <c r="M131" s="202" t="s">
        <v>21</v>
      </c>
      <c r="N131" s="203" t="s">
        <v>44</v>
      </c>
      <c r="O131" s="66"/>
      <c r="P131" s="204">
        <f t="shared" ref="P131:P137" si="21">O131*H131</f>
        <v>0</v>
      </c>
      <c r="Q131" s="204">
        <v>0</v>
      </c>
      <c r="R131" s="204">
        <f t="shared" ref="R131:R137" si="22">Q131*H131</f>
        <v>0</v>
      </c>
      <c r="S131" s="204">
        <v>0</v>
      </c>
      <c r="T131" s="205">
        <f t="shared" ref="T131:T137" si="23">S131*H131</f>
        <v>0</v>
      </c>
      <c r="U131" s="36"/>
      <c r="V131" s="36"/>
      <c r="W131" s="36"/>
      <c r="X131" s="36"/>
      <c r="Y131" s="36"/>
      <c r="Z131" s="36"/>
      <c r="AA131" s="36"/>
      <c r="AB131" s="36"/>
      <c r="AC131" s="36"/>
      <c r="AD131" s="36"/>
      <c r="AE131" s="36"/>
      <c r="AR131" s="206" t="s">
        <v>274</v>
      </c>
      <c r="AT131" s="206" t="s">
        <v>269</v>
      </c>
      <c r="AU131" s="206" t="s">
        <v>80</v>
      </c>
      <c r="AY131" s="19" t="s">
        <v>267</v>
      </c>
      <c r="BE131" s="207">
        <f t="shared" ref="BE131:BE137" si="24">IF(N131="základní",J131,0)</f>
        <v>0</v>
      </c>
      <c r="BF131" s="207">
        <f t="shared" ref="BF131:BF137" si="25">IF(N131="snížená",J131,0)</f>
        <v>0</v>
      </c>
      <c r="BG131" s="207">
        <f t="shared" ref="BG131:BG137" si="26">IF(N131="zákl. přenesená",J131,0)</f>
        <v>0</v>
      </c>
      <c r="BH131" s="207">
        <f t="shared" ref="BH131:BH137" si="27">IF(N131="sníž. přenesená",J131,0)</f>
        <v>0</v>
      </c>
      <c r="BI131" s="207">
        <f t="shared" ref="BI131:BI137" si="28">IF(N131="nulová",J131,0)</f>
        <v>0</v>
      </c>
      <c r="BJ131" s="19" t="s">
        <v>80</v>
      </c>
      <c r="BK131" s="207">
        <f t="shared" ref="BK131:BK137" si="29">ROUND(I131*H131,2)</f>
        <v>0</v>
      </c>
      <c r="BL131" s="19" t="s">
        <v>274</v>
      </c>
      <c r="BM131" s="206" t="s">
        <v>1012</v>
      </c>
    </row>
    <row r="132" spans="1:65" s="2" customFormat="1" ht="16.5" customHeight="1" x14ac:dyDescent="0.2">
      <c r="A132" s="36"/>
      <c r="B132" s="37"/>
      <c r="C132" s="195" t="s">
        <v>750</v>
      </c>
      <c r="D132" s="195" t="s">
        <v>269</v>
      </c>
      <c r="E132" s="196" t="s">
        <v>3513</v>
      </c>
      <c r="F132" s="197" t="s">
        <v>3514</v>
      </c>
      <c r="G132" s="198" t="s">
        <v>3502</v>
      </c>
      <c r="H132" s="199">
        <v>16</v>
      </c>
      <c r="I132" s="200"/>
      <c r="J132" s="201">
        <f t="shared" si="20"/>
        <v>0</v>
      </c>
      <c r="K132" s="197" t="s">
        <v>21</v>
      </c>
      <c r="L132" s="41"/>
      <c r="M132" s="202" t="s">
        <v>21</v>
      </c>
      <c r="N132" s="203" t="s">
        <v>44</v>
      </c>
      <c r="O132" s="66"/>
      <c r="P132" s="204">
        <f t="shared" si="21"/>
        <v>0</v>
      </c>
      <c r="Q132" s="204">
        <v>0</v>
      </c>
      <c r="R132" s="204">
        <f t="shared" si="22"/>
        <v>0</v>
      </c>
      <c r="S132" s="204">
        <v>0</v>
      </c>
      <c r="T132" s="205">
        <f t="shared" si="23"/>
        <v>0</v>
      </c>
      <c r="U132" s="36"/>
      <c r="V132" s="36"/>
      <c r="W132" s="36"/>
      <c r="X132" s="36"/>
      <c r="Y132" s="36"/>
      <c r="Z132" s="36"/>
      <c r="AA132" s="36"/>
      <c r="AB132" s="36"/>
      <c r="AC132" s="36"/>
      <c r="AD132" s="36"/>
      <c r="AE132" s="36"/>
      <c r="AR132" s="206" t="s">
        <v>274</v>
      </c>
      <c r="AT132" s="206" t="s">
        <v>269</v>
      </c>
      <c r="AU132" s="206" t="s">
        <v>80</v>
      </c>
      <c r="AY132" s="19" t="s">
        <v>267</v>
      </c>
      <c r="BE132" s="207">
        <f t="shared" si="24"/>
        <v>0</v>
      </c>
      <c r="BF132" s="207">
        <f t="shared" si="25"/>
        <v>0</v>
      </c>
      <c r="BG132" s="207">
        <f t="shared" si="26"/>
        <v>0</v>
      </c>
      <c r="BH132" s="207">
        <f t="shared" si="27"/>
        <v>0</v>
      </c>
      <c r="BI132" s="207">
        <f t="shared" si="28"/>
        <v>0</v>
      </c>
      <c r="BJ132" s="19" t="s">
        <v>80</v>
      </c>
      <c r="BK132" s="207">
        <f t="shared" si="29"/>
        <v>0</v>
      </c>
      <c r="BL132" s="19" t="s">
        <v>274</v>
      </c>
      <c r="BM132" s="206" t="s">
        <v>1024</v>
      </c>
    </row>
    <row r="133" spans="1:65" s="2" customFormat="1" ht="16.5" customHeight="1" x14ac:dyDescent="0.2">
      <c r="A133" s="36"/>
      <c r="B133" s="37"/>
      <c r="C133" s="195" t="s">
        <v>756</v>
      </c>
      <c r="D133" s="195" t="s">
        <v>269</v>
      </c>
      <c r="E133" s="196" t="s">
        <v>3515</v>
      </c>
      <c r="F133" s="197" t="s">
        <v>3516</v>
      </c>
      <c r="G133" s="198" t="s">
        <v>3502</v>
      </c>
      <c r="H133" s="199">
        <v>8</v>
      </c>
      <c r="I133" s="200"/>
      <c r="J133" s="201">
        <f t="shared" si="20"/>
        <v>0</v>
      </c>
      <c r="K133" s="197" t="s">
        <v>21</v>
      </c>
      <c r="L133" s="41"/>
      <c r="M133" s="202" t="s">
        <v>21</v>
      </c>
      <c r="N133" s="203" t="s">
        <v>44</v>
      </c>
      <c r="O133" s="66"/>
      <c r="P133" s="204">
        <f t="shared" si="21"/>
        <v>0</v>
      </c>
      <c r="Q133" s="204">
        <v>0</v>
      </c>
      <c r="R133" s="204">
        <f t="shared" si="22"/>
        <v>0</v>
      </c>
      <c r="S133" s="204">
        <v>0</v>
      </c>
      <c r="T133" s="205">
        <f t="shared" si="23"/>
        <v>0</v>
      </c>
      <c r="U133" s="36"/>
      <c r="V133" s="36"/>
      <c r="W133" s="36"/>
      <c r="X133" s="36"/>
      <c r="Y133" s="36"/>
      <c r="Z133" s="36"/>
      <c r="AA133" s="36"/>
      <c r="AB133" s="36"/>
      <c r="AC133" s="36"/>
      <c r="AD133" s="36"/>
      <c r="AE133" s="36"/>
      <c r="AR133" s="206" t="s">
        <v>274</v>
      </c>
      <c r="AT133" s="206" t="s">
        <v>269</v>
      </c>
      <c r="AU133" s="206" t="s">
        <v>80</v>
      </c>
      <c r="AY133" s="19" t="s">
        <v>267</v>
      </c>
      <c r="BE133" s="207">
        <f t="shared" si="24"/>
        <v>0</v>
      </c>
      <c r="BF133" s="207">
        <f t="shared" si="25"/>
        <v>0</v>
      </c>
      <c r="BG133" s="207">
        <f t="shared" si="26"/>
        <v>0</v>
      </c>
      <c r="BH133" s="207">
        <f t="shared" si="27"/>
        <v>0</v>
      </c>
      <c r="BI133" s="207">
        <f t="shared" si="28"/>
        <v>0</v>
      </c>
      <c r="BJ133" s="19" t="s">
        <v>80</v>
      </c>
      <c r="BK133" s="207">
        <f t="shared" si="29"/>
        <v>0</v>
      </c>
      <c r="BL133" s="19" t="s">
        <v>274</v>
      </c>
      <c r="BM133" s="206" t="s">
        <v>1034</v>
      </c>
    </row>
    <row r="134" spans="1:65" s="2" customFormat="1" ht="16.5" customHeight="1" x14ac:dyDescent="0.2">
      <c r="A134" s="36"/>
      <c r="B134" s="37"/>
      <c r="C134" s="195" t="s">
        <v>764</v>
      </c>
      <c r="D134" s="195" t="s">
        <v>269</v>
      </c>
      <c r="E134" s="196" t="s">
        <v>3517</v>
      </c>
      <c r="F134" s="197" t="s">
        <v>3518</v>
      </c>
      <c r="G134" s="198" t="s">
        <v>2484</v>
      </c>
      <c r="H134" s="199">
        <v>14</v>
      </c>
      <c r="I134" s="200"/>
      <c r="J134" s="201">
        <f t="shared" si="20"/>
        <v>0</v>
      </c>
      <c r="K134" s="197" t="s">
        <v>21</v>
      </c>
      <c r="L134" s="41"/>
      <c r="M134" s="202" t="s">
        <v>21</v>
      </c>
      <c r="N134" s="203" t="s">
        <v>44</v>
      </c>
      <c r="O134" s="66"/>
      <c r="P134" s="204">
        <f t="shared" si="21"/>
        <v>0</v>
      </c>
      <c r="Q134" s="204">
        <v>0</v>
      </c>
      <c r="R134" s="204">
        <f t="shared" si="22"/>
        <v>0</v>
      </c>
      <c r="S134" s="204">
        <v>0</v>
      </c>
      <c r="T134" s="205">
        <f t="shared" si="23"/>
        <v>0</v>
      </c>
      <c r="U134" s="36"/>
      <c r="V134" s="36"/>
      <c r="W134" s="36"/>
      <c r="X134" s="36"/>
      <c r="Y134" s="36"/>
      <c r="Z134" s="36"/>
      <c r="AA134" s="36"/>
      <c r="AB134" s="36"/>
      <c r="AC134" s="36"/>
      <c r="AD134" s="36"/>
      <c r="AE134" s="36"/>
      <c r="AR134" s="206" t="s">
        <v>274</v>
      </c>
      <c r="AT134" s="206" t="s">
        <v>269</v>
      </c>
      <c r="AU134" s="206" t="s">
        <v>80</v>
      </c>
      <c r="AY134" s="19" t="s">
        <v>267</v>
      </c>
      <c r="BE134" s="207">
        <f t="shared" si="24"/>
        <v>0</v>
      </c>
      <c r="BF134" s="207">
        <f t="shared" si="25"/>
        <v>0</v>
      </c>
      <c r="BG134" s="207">
        <f t="shared" si="26"/>
        <v>0</v>
      </c>
      <c r="BH134" s="207">
        <f t="shared" si="27"/>
        <v>0</v>
      </c>
      <c r="BI134" s="207">
        <f t="shared" si="28"/>
        <v>0</v>
      </c>
      <c r="BJ134" s="19" t="s">
        <v>80</v>
      </c>
      <c r="BK134" s="207">
        <f t="shared" si="29"/>
        <v>0</v>
      </c>
      <c r="BL134" s="19" t="s">
        <v>274</v>
      </c>
      <c r="BM134" s="206" t="s">
        <v>1044</v>
      </c>
    </row>
    <row r="135" spans="1:65" s="2" customFormat="1" ht="16.5" customHeight="1" x14ac:dyDescent="0.2">
      <c r="A135" s="36"/>
      <c r="B135" s="37"/>
      <c r="C135" s="195" t="s">
        <v>772</v>
      </c>
      <c r="D135" s="195" t="s">
        <v>269</v>
      </c>
      <c r="E135" s="196" t="s">
        <v>3519</v>
      </c>
      <c r="F135" s="197" t="s">
        <v>3520</v>
      </c>
      <c r="G135" s="198" t="s">
        <v>2484</v>
      </c>
      <c r="H135" s="199">
        <v>4</v>
      </c>
      <c r="I135" s="200"/>
      <c r="J135" s="201">
        <f t="shared" si="20"/>
        <v>0</v>
      </c>
      <c r="K135" s="197" t="s">
        <v>21</v>
      </c>
      <c r="L135" s="41"/>
      <c r="M135" s="202" t="s">
        <v>21</v>
      </c>
      <c r="N135" s="203" t="s">
        <v>44</v>
      </c>
      <c r="O135" s="66"/>
      <c r="P135" s="204">
        <f t="shared" si="21"/>
        <v>0</v>
      </c>
      <c r="Q135" s="204">
        <v>0</v>
      </c>
      <c r="R135" s="204">
        <f t="shared" si="22"/>
        <v>0</v>
      </c>
      <c r="S135" s="204">
        <v>0</v>
      </c>
      <c r="T135" s="205">
        <f t="shared" si="23"/>
        <v>0</v>
      </c>
      <c r="U135" s="36"/>
      <c r="V135" s="36"/>
      <c r="W135" s="36"/>
      <c r="X135" s="36"/>
      <c r="Y135" s="36"/>
      <c r="Z135" s="36"/>
      <c r="AA135" s="36"/>
      <c r="AB135" s="36"/>
      <c r="AC135" s="36"/>
      <c r="AD135" s="36"/>
      <c r="AE135" s="36"/>
      <c r="AR135" s="206" t="s">
        <v>274</v>
      </c>
      <c r="AT135" s="206" t="s">
        <v>269</v>
      </c>
      <c r="AU135" s="206" t="s">
        <v>80</v>
      </c>
      <c r="AY135" s="19" t="s">
        <v>267</v>
      </c>
      <c r="BE135" s="207">
        <f t="shared" si="24"/>
        <v>0</v>
      </c>
      <c r="BF135" s="207">
        <f t="shared" si="25"/>
        <v>0</v>
      </c>
      <c r="BG135" s="207">
        <f t="shared" si="26"/>
        <v>0</v>
      </c>
      <c r="BH135" s="207">
        <f t="shared" si="27"/>
        <v>0</v>
      </c>
      <c r="BI135" s="207">
        <f t="shared" si="28"/>
        <v>0</v>
      </c>
      <c r="BJ135" s="19" t="s">
        <v>80</v>
      </c>
      <c r="BK135" s="207">
        <f t="shared" si="29"/>
        <v>0</v>
      </c>
      <c r="BL135" s="19" t="s">
        <v>274</v>
      </c>
      <c r="BM135" s="206" t="s">
        <v>547</v>
      </c>
    </row>
    <row r="136" spans="1:65" s="2" customFormat="1" ht="16.5" customHeight="1" x14ac:dyDescent="0.2">
      <c r="A136" s="36"/>
      <c r="B136" s="37"/>
      <c r="C136" s="195" t="s">
        <v>778</v>
      </c>
      <c r="D136" s="195" t="s">
        <v>269</v>
      </c>
      <c r="E136" s="196" t="s">
        <v>3521</v>
      </c>
      <c r="F136" s="197" t="s">
        <v>3522</v>
      </c>
      <c r="G136" s="198" t="s">
        <v>2629</v>
      </c>
      <c r="H136" s="199">
        <v>1</v>
      </c>
      <c r="I136" s="200"/>
      <c r="J136" s="201">
        <f t="shared" si="20"/>
        <v>0</v>
      </c>
      <c r="K136" s="197" t="s">
        <v>21</v>
      </c>
      <c r="L136" s="41"/>
      <c r="M136" s="202" t="s">
        <v>21</v>
      </c>
      <c r="N136" s="203" t="s">
        <v>44</v>
      </c>
      <c r="O136" s="66"/>
      <c r="P136" s="204">
        <f t="shared" si="21"/>
        <v>0</v>
      </c>
      <c r="Q136" s="204">
        <v>0</v>
      </c>
      <c r="R136" s="204">
        <f t="shared" si="22"/>
        <v>0</v>
      </c>
      <c r="S136" s="204">
        <v>0</v>
      </c>
      <c r="T136" s="205">
        <f t="shared" si="23"/>
        <v>0</v>
      </c>
      <c r="U136" s="36"/>
      <c r="V136" s="36"/>
      <c r="W136" s="36"/>
      <c r="X136" s="36"/>
      <c r="Y136" s="36"/>
      <c r="Z136" s="36"/>
      <c r="AA136" s="36"/>
      <c r="AB136" s="36"/>
      <c r="AC136" s="36"/>
      <c r="AD136" s="36"/>
      <c r="AE136" s="36"/>
      <c r="AR136" s="206" t="s">
        <v>274</v>
      </c>
      <c r="AT136" s="206" t="s">
        <v>269</v>
      </c>
      <c r="AU136" s="206" t="s">
        <v>80</v>
      </c>
      <c r="AY136" s="19" t="s">
        <v>267</v>
      </c>
      <c r="BE136" s="207">
        <f t="shared" si="24"/>
        <v>0</v>
      </c>
      <c r="BF136" s="207">
        <f t="shared" si="25"/>
        <v>0</v>
      </c>
      <c r="BG136" s="207">
        <f t="shared" si="26"/>
        <v>0</v>
      </c>
      <c r="BH136" s="207">
        <f t="shared" si="27"/>
        <v>0</v>
      </c>
      <c r="BI136" s="207">
        <f t="shared" si="28"/>
        <v>0</v>
      </c>
      <c r="BJ136" s="19" t="s">
        <v>80</v>
      </c>
      <c r="BK136" s="207">
        <f t="shared" si="29"/>
        <v>0</v>
      </c>
      <c r="BL136" s="19" t="s">
        <v>274</v>
      </c>
      <c r="BM136" s="206" t="s">
        <v>1074</v>
      </c>
    </row>
    <row r="137" spans="1:65" s="2" customFormat="1" ht="16.5" customHeight="1" x14ac:dyDescent="0.2">
      <c r="A137" s="36"/>
      <c r="B137" s="37"/>
      <c r="C137" s="195" t="s">
        <v>782</v>
      </c>
      <c r="D137" s="195" t="s">
        <v>269</v>
      </c>
      <c r="E137" s="196" t="s">
        <v>3523</v>
      </c>
      <c r="F137" s="197" t="s">
        <v>2830</v>
      </c>
      <c r="G137" s="198" t="s">
        <v>2629</v>
      </c>
      <c r="H137" s="199">
        <v>1</v>
      </c>
      <c r="I137" s="200"/>
      <c r="J137" s="201">
        <f t="shared" si="20"/>
        <v>0</v>
      </c>
      <c r="K137" s="197" t="s">
        <v>21</v>
      </c>
      <c r="L137" s="41"/>
      <c r="M137" s="265" t="s">
        <v>21</v>
      </c>
      <c r="N137" s="266" t="s">
        <v>44</v>
      </c>
      <c r="O137" s="267"/>
      <c r="P137" s="268">
        <f t="shared" si="21"/>
        <v>0</v>
      </c>
      <c r="Q137" s="268">
        <v>0</v>
      </c>
      <c r="R137" s="268">
        <f t="shared" si="22"/>
        <v>0</v>
      </c>
      <c r="S137" s="268">
        <v>0</v>
      </c>
      <c r="T137" s="269">
        <f t="shared" si="23"/>
        <v>0</v>
      </c>
      <c r="U137" s="36"/>
      <c r="V137" s="36"/>
      <c r="W137" s="36"/>
      <c r="X137" s="36"/>
      <c r="Y137" s="36"/>
      <c r="Z137" s="36"/>
      <c r="AA137" s="36"/>
      <c r="AB137" s="36"/>
      <c r="AC137" s="36"/>
      <c r="AD137" s="36"/>
      <c r="AE137" s="36"/>
      <c r="AR137" s="206" t="s">
        <v>274</v>
      </c>
      <c r="AT137" s="206" t="s">
        <v>269</v>
      </c>
      <c r="AU137" s="206" t="s">
        <v>80</v>
      </c>
      <c r="AY137" s="19" t="s">
        <v>267</v>
      </c>
      <c r="BE137" s="207">
        <f t="shared" si="24"/>
        <v>0</v>
      </c>
      <c r="BF137" s="207">
        <f t="shared" si="25"/>
        <v>0</v>
      </c>
      <c r="BG137" s="207">
        <f t="shared" si="26"/>
        <v>0</v>
      </c>
      <c r="BH137" s="207">
        <f t="shared" si="27"/>
        <v>0</v>
      </c>
      <c r="BI137" s="207">
        <f t="shared" si="28"/>
        <v>0</v>
      </c>
      <c r="BJ137" s="19" t="s">
        <v>80</v>
      </c>
      <c r="BK137" s="207">
        <f t="shared" si="29"/>
        <v>0</v>
      </c>
      <c r="BL137" s="19" t="s">
        <v>274</v>
      </c>
      <c r="BM137" s="206" t="s">
        <v>1088</v>
      </c>
    </row>
    <row r="138" spans="1:65" s="2" customFormat="1" ht="6.95" customHeight="1" x14ac:dyDescent="0.2">
      <c r="A138" s="36"/>
      <c r="B138" s="49"/>
      <c r="C138" s="50"/>
      <c r="D138" s="50"/>
      <c r="E138" s="50"/>
      <c r="F138" s="50"/>
      <c r="G138" s="50"/>
      <c r="H138" s="50"/>
      <c r="I138" s="145"/>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N3OeMJSJrpayVErJ1XvBp3R8jcIDDFfrdN4F0QNUZCtu2xFuBdn6e7yaxO3Z++z9wKeWBofyT2ABxHOGKnUYVA==" saltValue="AriV9ybf38Lle/HeVtoCe9qySXtTT2j7ura+oQ+KHQRZFg2+8Oe+/5CoWOuookP7EnV01D2TjEK3Ir0ORXXPLA==" spinCount="100000" sheet="1" objects="1" scenarios="1" formatColumns="0" formatRows="0" autoFilter="0"/>
  <autoFilter ref="C89:K137" xr:uid="{00000000-0009-0000-0000-000006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11"/>
  <sheetViews>
    <sheetView showGridLines="0" workbookViewId="0"/>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387"/>
      <c r="M2" s="387"/>
      <c r="N2" s="387"/>
      <c r="O2" s="387"/>
      <c r="P2" s="387"/>
      <c r="Q2" s="387"/>
      <c r="R2" s="387"/>
      <c r="S2" s="387"/>
      <c r="T2" s="387"/>
      <c r="U2" s="387"/>
      <c r="V2" s="387"/>
      <c r="AT2" s="19" t="s">
        <v>105</v>
      </c>
    </row>
    <row r="3" spans="1:46" s="1" customFormat="1" ht="6.95" customHeight="1" x14ac:dyDescent="0.2">
      <c r="B3" s="112"/>
      <c r="C3" s="113"/>
      <c r="D3" s="113"/>
      <c r="E3" s="113"/>
      <c r="F3" s="113"/>
      <c r="G3" s="113"/>
      <c r="H3" s="113"/>
      <c r="I3" s="114"/>
      <c r="J3" s="113"/>
      <c r="K3" s="113"/>
      <c r="L3" s="22"/>
      <c r="AT3" s="19" t="s">
        <v>82</v>
      </c>
    </row>
    <row r="4" spans="1:46" s="1" customFormat="1" ht="24.95" customHeight="1" x14ac:dyDescent="0.2">
      <c r="B4" s="22"/>
      <c r="D4" s="115" t="s">
        <v>146</v>
      </c>
      <c r="I4" s="110"/>
      <c r="L4" s="22"/>
      <c r="M4" s="116" t="s">
        <v>10</v>
      </c>
      <c r="AT4" s="19" t="s">
        <v>4</v>
      </c>
    </row>
    <row r="5" spans="1:46" s="1" customFormat="1" ht="6.95"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5" t="str">
        <f>'Rekapitulace stavby'!K6</f>
        <v>Sportovní hala při ZŠ Rychnovská 139, Praha 18</v>
      </c>
      <c r="F7" s="416"/>
      <c r="G7" s="416"/>
      <c r="H7" s="416"/>
      <c r="I7" s="110"/>
      <c r="L7" s="22"/>
    </row>
    <row r="8" spans="1:46" s="1" customFormat="1" ht="12" customHeight="1" x14ac:dyDescent="0.2">
      <c r="B8" s="22"/>
      <c r="D8" s="117" t="s">
        <v>159</v>
      </c>
      <c r="I8" s="110"/>
      <c r="L8" s="22"/>
    </row>
    <row r="9" spans="1:46" s="2" customFormat="1" ht="16.5" customHeight="1" x14ac:dyDescent="0.2">
      <c r="A9" s="36"/>
      <c r="B9" s="41"/>
      <c r="C9" s="36"/>
      <c r="D9" s="36"/>
      <c r="E9" s="415" t="s">
        <v>163</v>
      </c>
      <c r="F9" s="417"/>
      <c r="G9" s="417"/>
      <c r="H9" s="417"/>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8" t="s">
        <v>3524</v>
      </c>
      <c r="F11" s="417"/>
      <c r="G11" s="417"/>
      <c r="H11" s="417"/>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5"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19" t="str">
        <f>'Rekapitulace stavby'!E14</f>
        <v>Vyplň údaj</v>
      </c>
      <c r="F20" s="420"/>
      <c r="G20" s="420"/>
      <c r="H20" s="420"/>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5"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5"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1" t="s">
        <v>21</v>
      </c>
      <c r="F29" s="421"/>
      <c r="G29" s="421"/>
      <c r="H29" s="421"/>
      <c r="I29" s="124"/>
      <c r="J29" s="122"/>
      <c r="K29" s="122"/>
      <c r="L29" s="125"/>
      <c r="S29" s="122"/>
      <c r="T29" s="122"/>
      <c r="U29" s="122"/>
      <c r="V29" s="122"/>
      <c r="W29" s="122"/>
      <c r="X29" s="122"/>
      <c r="Y29" s="122"/>
      <c r="Z29" s="122"/>
      <c r="AA29" s="122"/>
      <c r="AB29" s="122"/>
      <c r="AC29" s="122"/>
      <c r="AD29" s="122"/>
      <c r="AE29" s="122"/>
    </row>
    <row r="30" spans="1:31" s="2" customFormat="1" ht="6.95"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ROUND(J89, 2)</f>
        <v>0</v>
      </c>
      <c r="K32" s="36"/>
      <c r="L32" s="119"/>
      <c r="S32" s="36"/>
      <c r="T32" s="36"/>
      <c r="U32" s="36"/>
      <c r="V32" s="36"/>
      <c r="W32" s="36"/>
      <c r="X32" s="36"/>
      <c r="Y32" s="36"/>
      <c r="Z32" s="36"/>
      <c r="AA32" s="36"/>
      <c r="AB32" s="36"/>
      <c r="AC32" s="36"/>
      <c r="AD32" s="36"/>
      <c r="AE32" s="36"/>
    </row>
    <row r="33" spans="1:31" s="2" customFormat="1" ht="6.95"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x14ac:dyDescent="0.2">
      <c r="A35" s="36"/>
      <c r="B35" s="41"/>
      <c r="C35" s="36"/>
      <c r="D35" s="132" t="s">
        <v>43</v>
      </c>
      <c r="E35" s="117" t="s">
        <v>44</v>
      </c>
      <c r="F35" s="133">
        <f>ROUND((SUM(BE89:BE110)),  2)</f>
        <v>0</v>
      </c>
      <c r="G35" s="36"/>
      <c r="H35" s="36"/>
      <c r="I35" s="134">
        <v>0.21</v>
      </c>
      <c r="J35" s="133">
        <f>ROUND(((SUM(BE89:BE110))*I35),  2)</f>
        <v>0</v>
      </c>
      <c r="K35" s="36"/>
      <c r="L35" s="119"/>
      <c r="S35" s="36"/>
      <c r="T35" s="36"/>
      <c r="U35" s="36"/>
      <c r="V35" s="36"/>
      <c r="W35" s="36"/>
      <c r="X35" s="36"/>
      <c r="Y35" s="36"/>
      <c r="Z35" s="36"/>
      <c r="AA35" s="36"/>
      <c r="AB35" s="36"/>
      <c r="AC35" s="36"/>
      <c r="AD35" s="36"/>
      <c r="AE35" s="36"/>
    </row>
    <row r="36" spans="1:31" s="2" customFormat="1" ht="14.45" customHeight="1" x14ac:dyDescent="0.2">
      <c r="A36" s="36"/>
      <c r="B36" s="41"/>
      <c r="C36" s="36"/>
      <c r="D36" s="36"/>
      <c r="E36" s="117" t="s">
        <v>45</v>
      </c>
      <c r="F36" s="133">
        <f>ROUND((SUM(BF89:BF110)),  2)</f>
        <v>0</v>
      </c>
      <c r="G36" s="36"/>
      <c r="H36" s="36"/>
      <c r="I36" s="134">
        <v>0.15</v>
      </c>
      <c r="J36" s="133">
        <f>ROUND(((SUM(BF89:BF110))*I36),  2)</f>
        <v>0</v>
      </c>
      <c r="K36" s="36"/>
      <c r="L36" s="119"/>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7" t="s">
        <v>46</v>
      </c>
      <c r="F37" s="133">
        <f>ROUND((SUM(BG89:BG110)),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7" t="s">
        <v>47</v>
      </c>
      <c r="F38" s="133">
        <f>ROUND((SUM(BH89:BH110)),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7" t="s">
        <v>48</v>
      </c>
      <c r="F39" s="133">
        <f>ROUND((SUM(BI89:BI110)),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3" t="str">
        <f>E7</f>
        <v>Sportovní hala při ZŠ Rychnovská 139, Praha 18</v>
      </c>
      <c r="F50" s="414"/>
      <c r="G50" s="414"/>
      <c r="H50" s="414"/>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3" t="s">
        <v>163</v>
      </c>
      <c r="F52" s="412"/>
      <c r="G52" s="412"/>
      <c r="H52" s="412"/>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408" t="str">
        <f>E11</f>
        <v>D.1.4.e2 - Slaboproud - CCTV</v>
      </c>
      <c r="F54" s="412"/>
      <c r="G54" s="412"/>
      <c r="H54" s="412"/>
      <c r="I54" s="118"/>
      <c r="J54" s="38"/>
      <c r="K54" s="38"/>
      <c r="L54" s="119"/>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2"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x14ac:dyDescent="0.2">
      <c r="A63" s="36"/>
      <c r="B63" s="37"/>
      <c r="C63" s="153" t="s">
        <v>71</v>
      </c>
      <c r="D63" s="38"/>
      <c r="E63" s="38"/>
      <c r="F63" s="38"/>
      <c r="G63" s="38"/>
      <c r="H63" s="38"/>
      <c r="I63" s="118"/>
      <c r="J63" s="79">
        <f>J89</f>
        <v>0</v>
      </c>
      <c r="K63" s="38"/>
      <c r="L63" s="119"/>
      <c r="S63" s="36"/>
      <c r="T63" s="36"/>
      <c r="U63" s="36"/>
      <c r="V63" s="36"/>
      <c r="W63" s="36"/>
      <c r="X63" s="36"/>
      <c r="Y63" s="36"/>
      <c r="Z63" s="36"/>
      <c r="AA63" s="36"/>
      <c r="AB63" s="36"/>
      <c r="AC63" s="36"/>
      <c r="AD63" s="36"/>
      <c r="AE63" s="36"/>
      <c r="AU63" s="19" t="s">
        <v>214</v>
      </c>
    </row>
    <row r="64" spans="1:47" s="9" customFormat="1" ht="24.95" customHeight="1" x14ac:dyDescent="0.2">
      <c r="B64" s="154"/>
      <c r="C64" s="155"/>
      <c r="D64" s="156" t="s">
        <v>3525</v>
      </c>
      <c r="E64" s="157"/>
      <c r="F64" s="157"/>
      <c r="G64" s="157"/>
      <c r="H64" s="157"/>
      <c r="I64" s="158"/>
      <c r="J64" s="159">
        <f>J90</f>
        <v>0</v>
      </c>
      <c r="K64" s="155"/>
      <c r="L64" s="160"/>
    </row>
    <row r="65" spans="1:31" s="9" customFormat="1" ht="24.95" customHeight="1" x14ac:dyDescent="0.2">
      <c r="B65" s="154"/>
      <c r="C65" s="155"/>
      <c r="D65" s="156" t="s">
        <v>3526</v>
      </c>
      <c r="E65" s="157"/>
      <c r="F65" s="157"/>
      <c r="G65" s="157"/>
      <c r="H65" s="157"/>
      <c r="I65" s="158"/>
      <c r="J65" s="159">
        <f>J94</f>
        <v>0</v>
      </c>
      <c r="K65" s="155"/>
      <c r="L65" s="160"/>
    </row>
    <row r="66" spans="1:31" s="9" customFormat="1" ht="24.95" customHeight="1" x14ac:dyDescent="0.2">
      <c r="B66" s="154"/>
      <c r="C66" s="155"/>
      <c r="D66" s="156" t="s">
        <v>3527</v>
      </c>
      <c r="E66" s="157"/>
      <c r="F66" s="157"/>
      <c r="G66" s="157"/>
      <c r="H66" s="157"/>
      <c r="I66" s="158"/>
      <c r="J66" s="159">
        <f>J100</f>
        <v>0</v>
      </c>
      <c r="K66" s="155"/>
      <c r="L66" s="160"/>
    </row>
    <row r="67" spans="1:31" s="9" customFormat="1" ht="24.95" customHeight="1" x14ac:dyDescent="0.2">
      <c r="B67" s="154"/>
      <c r="C67" s="155"/>
      <c r="D67" s="156" t="s">
        <v>3528</v>
      </c>
      <c r="E67" s="157"/>
      <c r="F67" s="157"/>
      <c r="G67" s="157"/>
      <c r="H67" s="157"/>
      <c r="I67" s="158"/>
      <c r="J67" s="159">
        <f>J104</f>
        <v>0</v>
      </c>
      <c r="K67" s="155"/>
      <c r="L67" s="160"/>
    </row>
    <row r="68" spans="1:31" s="2" customFormat="1" ht="21.75" customHeight="1" x14ac:dyDescent="0.2">
      <c r="A68" s="36"/>
      <c r="B68" s="37"/>
      <c r="C68" s="38"/>
      <c r="D68" s="38"/>
      <c r="E68" s="38"/>
      <c r="F68" s="38"/>
      <c r="G68" s="38"/>
      <c r="H68" s="38"/>
      <c r="I68" s="118"/>
      <c r="J68" s="38"/>
      <c r="K68" s="38"/>
      <c r="L68" s="119"/>
      <c r="S68" s="36"/>
      <c r="T68" s="36"/>
      <c r="U68" s="36"/>
      <c r="V68" s="36"/>
      <c r="W68" s="36"/>
      <c r="X68" s="36"/>
      <c r="Y68" s="36"/>
      <c r="Z68" s="36"/>
      <c r="AA68" s="36"/>
      <c r="AB68" s="36"/>
      <c r="AC68" s="36"/>
      <c r="AD68" s="36"/>
      <c r="AE68" s="36"/>
    </row>
    <row r="69" spans="1:31" s="2" customFormat="1" ht="6.95" customHeight="1" x14ac:dyDescent="0.2">
      <c r="A69" s="36"/>
      <c r="B69" s="49"/>
      <c r="C69" s="50"/>
      <c r="D69" s="50"/>
      <c r="E69" s="50"/>
      <c r="F69" s="50"/>
      <c r="G69" s="50"/>
      <c r="H69" s="50"/>
      <c r="I69" s="145"/>
      <c r="J69" s="50"/>
      <c r="K69" s="50"/>
      <c r="L69" s="119"/>
      <c r="S69" s="36"/>
      <c r="T69" s="36"/>
      <c r="U69" s="36"/>
      <c r="V69" s="36"/>
      <c r="W69" s="36"/>
      <c r="X69" s="36"/>
      <c r="Y69" s="36"/>
      <c r="Z69" s="36"/>
      <c r="AA69" s="36"/>
      <c r="AB69" s="36"/>
      <c r="AC69" s="36"/>
      <c r="AD69" s="36"/>
      <c r="AE69" s="36"/>
    </row>
    <row r="73" spans="1:31" s="2" customFormat="1" ht="6.95" customHeight="1" x14ac:dyDescent="0.2">
      <c r="A73" s="36"/>
      <c r="B73" s="51"/>
      <c r="C73" s="52"/>
      <c r="D73" s="52"/>
      <c r="E73" s="52"/>
      <c r="F73" s="52"/>
      <c r="G73" s="52"/>
      <c r="H73" s="52"/>
      <c r="I73" s="148"/>
      <c r="J73" s="52"/>
      <c r="K73" s="52"/>
      <c r="L73" s="119"/>
      <c r="S73" s="36"/>
      <c r="T73" s="36"/>
      <c r="U73" s="36"/>
      <c r="V73" s="36"/>
      <c r="W73" s="36"/>
      <c r="X73" s="36"/>
      <c r="Y73" s="36"/>
      <c r="Z73" s="36"/>
      <c r="AA73" s="36"/>
      <c r="AB73" s="36"/>
      <c r="AC73" s="36"/>
      <c r="AD73" s="36"/>
      <c r="AE73" s="36"/>
    </row>
    <row r="74" spans="1:31" s="2" customFormat="1" ht="24.95" customHeight="1" x14ac:dyDescent="0.2">
      <c r="A74" s="36"/>
      <c r="B74" s="37"/>
      <c r="C74" s="25" t="s">
        <v>252</v>
      </c>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ht="6.95" customHeight="1" x14ac:dyDescent="0.2">
      <c r="A75" s="36"/>
      <c r="B75" s="37"/>
      <c r="C75" s="38"/>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12" customHeight="1" x14ac:dyDescent="0.2">
      <c r="A76" s="36"/>
      <c r="B76" s="37"/>
      <c r="C76" s="31" t="s">
        <v>16</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6.5" customHeight="1" x14ac:dyDescent="0.2">
      <c r="A77" s="36"/>
      <c r="B77" s="37"/>
      <c r="C77" s="38"/>
      <c r="D77" s="38"/>
      <c r="E77" s="413" t="str">
        <f>E7</f>
        <v>Sportovní hala při ZŠ Rychnovská 139, Praha 18</v>
      </c>
      <c r="F77" s="414"/>
      <c r="G77" s="414"/>
      <c r="H77" s="414"/>
      <c r="I77" s="118"/>
      <c r="J77" s="38"/>
      <c r="K77" s="38"/>
      <c r="L77" s="119"/>
      <c r="S77" s="36"/>
      <c r="T77" s="36"/>
      <c r="U77" s="36"/>
      <c r="V77" s="36"/>
      <c r="W77" s="36"/>
      <c r="X77" s="36"/>
      <c r="Y77" s="36"/>
      <c r="Z77" s="36"/>
      <c r="AA77" s="36"/>
      <c r="AB77" s="36"/>
      <c r="AC77" s="36"/>
      <c r="AD77" s="36"/>
      <c r="AE77" s="36"/>
    </row>
    <row r="78" spans="1:31" s="1" customFormat="1" ht="12" customHeight="1" x14ac:dyDescent="0.2">
      <c r="B78" s="23"/>
      <c r="C78" s="31" t="s">
        <v>159</v>
      </c>
      <c r="D78" s="24"/>
      <c r="E78" s="24"/>
      <c r="F78" s="24"/>
      <c r="G78" s="24"/>
      <c r="H78" s="24"/>
      <c r="I78" s="110"/>
      <c r="J78" s="24"/>
      <c r="K78" s="24"/>
      <c r="L78" s="22"/>
    </row>
    <row r="79" spans="1:31" s="2" customFormat="1" ht="16.5" customHeight="1" x14ac:dyDescent="0.2">
      <c r="A79" s="36"/>
      <c r="B79" s="37"/>
      <c r="C79" s="38"/>
      <c r="D79" s="38"/>
      <c r="E79" s="413" t="s">
        <v>163</v>
      </c>
      <c r="F79" s="412"/>
      <c r="G79" s="412"/>
      <c r="H79" s="412"/>
      <c r="I79" s="118"/>
      <c r="J79" s="38"/>
      <c r="K79" s="38"/>
      <c r="L79" s="119"/>
      <c r="S79" s="36"/>
      <c r="T79" s="36"/>
      <c r="U79" s="36"/>
      <c r="V79" s="36"/>
      <c r="W79" s="36"/>
      <c r="X79" s="36"/>
      <c r="Y79" s="36"/>
      <c r="Z79" s="36"/>
      <c r="AA79" s="36"/>
      <c r="AB79" s="36"/>
      <c r="AC79" s="36"/>
      <c r="AD79" s="36"/>
      <c r="AE79" s="36"/>
    </row>
    <row r="80" spans="1:31" s="2" customFormat="1" ht="12" customHeight="1" x14ac:dyDescent="0.2">
      <c r="A80" s="36"/>
      <c r="B80" s="37"/>
      <c r="C80" s="31" t="s">
        <v>167</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16.5" customHeight="1" x14ac:dyDescent="0.2">
      <c r="A81" s="36"/>
      <c r="B81" s="37"/>
      <c r="C81" s="38"/>
      <c r="D81" s="38"/>
      <c r="E81" s="408" t="str">
        <f>E11</f>
        <v>D.1.4.e2 - Slaboproud - CCTV</v>
      </c>
      <c r="F81" s="412"/>
      <c r="G81" s="412"/>
      <c r="H81" s="412"/>
      <c r="I81" s="118"/>
      <c r="J81" s="38"/>
      <c r="K81" s="38"/>
      <c r="L81" s="119"/>
      <c r="S81" s="36"/>
      <c r="T81" s="36"/>
      <c r="U81" s="36"/>
      <c r="V81" s="36"/>
      <c r="W81" s="36"/>
      <c r="X81" s="36"/>
      <c r="Y81" s="36"/>
      <c r="Z81" s="36"/>
      <c r="AA81" s="36"/>
      <c r="AB81" s="36"/>
      <c r="AC81" s="36"/>
      <c r="AD81" s="36"/>
      <c r="AE81" s="36"/>
    </row>
    <row r="82" spans="1:65" s="2" customFormat="1" ht="6.95" customHeight="1" x14ac:dyDescent="0.2">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2" customHeight="1" x14ac:dyDescent="0.2">
      <c r="A83" s="36"/>
      <c r="B83" s="37"/>
      <c r="C83" s="31" t="s">
        <v>22</v>
      </c>
      <c r="D83" s="38"/>
      <c r="E83" s="38"/>
      <c r="F83" s="29" t="str">
        <f>F14</f>
        <v xml:space="preserve"> </v>
      </c>
      <c r="G83" s="38"/>
      <c r="H83" s="38"/>
      <c r="I83" s="120" t="s">
        <v>24</v>
      </c>
      <c r="J83" s="61" t="str">
        <f>IF(J14="","",J14)</f>
        <v>17. 4. 2020</v>
      </c>
      <c r="K83" s="38"/>
      <c r="L83" s="119"/>
      <c r="S83" s="36"/>
      <c r="T83" s="36"/>
      <c r="U83" s="36"/>
      <c r="V83" s="36"/>
      <c r="W83" s="36"/>
      <c r="X83" s="36"/>
      <c r="Y83" s="36"/>
      <c r="Z83" s="36"/>
      <c r="AA83" s="36"/>
      <c r="AB83" s="36"/>
      <c r="AC83" s="36"/>
      <c r="AD83" s="36"/>
      <c r="AE83" s="36"/>
    </row>
    <row r="84" spans="1:65" s="2" customFormat="1" ht="6.95" customHeight="1" x14ac:dyDescent="0.2">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5.2" customHeight="1" x14ac:dyDescent="0.2">
      <c r="A85" s="36"/>
      <c r="B85" s="37"/>
      <c r="C85" s="31" t="s">
        <v>26</v>
      </c>
      <c r="D85" s="38"/>
      <c r="E85" s="38"/>
      <c r="F85" s="29" t="str">
        <f>E17</f>
        <v>Městská část Praha 18</v>
      </c>
      <c r="G85" s="38"/>
      <c r="H85" s="38"/>
      <c r="I85" s="120" t="s">
        <v>32</v>
      </c>
      <c r="J85" s="34" t="str">
        <f>E23</f>
        <v>Arch.Design, s.r.o</v>
      </c>
      <c r="K85" s="38"/>
      <c r="L85" s="119"/>
      <c r="S85" s="36"/>
      <c r="T85" s="36"/>
      <c r="U85" s="36"/>
      <c r="V85" s="36"/>
      <c r="W85" s="36"/>
      <c r="X85" s="36"/>
      <c r="Y85" s="36"/>
      <c r="Z85" s="36"/>
      <c r="AA85" s="36"/>
      <c r="AB85" s="36"/>
      <c r="AC85" s="36"/>
      <c r="AD85" s="36"/>
      <c r="AE85" s="36"/>
    </row>
    <row r="86" spans="1:65" s="2" customFormat="1" ht="15.2" customHeight="1" x14ac:dyDescent="0.2">
      <c r="A86" s="36"/>
      <c r="B86" s="37"/>
      <c r="C86" s="31" t="s">
        <v>30</v>
      </c>
      <c r="D86" s="38"/>
      <c r="E86" s="38"/>
      <c r="F86" s="29" t="str">
        <f>IF(E20="","",E20)</f>
        <v>Vyplň údaj</v>
      </c>
      <c r="G86" s="38"/>
      <c r="H86" s="38"/>
      <c r="I86" s="120" t="s">
        <v>36</v>
      </c>
      <c r="J86" s="34" t="str">
        <f>E26</f>
        <v xml:space="preserve"> </v>
      </c>
      <c r="K86" s="38"/>
      <c r="L86" s="119"/>
      <c r="S86" s="36"/>
      <c r="T86" s="36"/>
      <c r="U86" s="36"/>
      <c r="V86" s="36"/>
      <c r="W86" s="36"/>
      <c r="X86" s="36"/>
      <c r="Y86" s="36"/>
      <c r="Z86" s="36"/>
      <c r="AA86" s="36"/>
      <c r="AB86" s="36"/>
      <c r="AC86" s="36"/>
      <c r="AD86" s="36"/>
      <c r="AE86" s="36"/>
    </row>
    <row r="87" spans="1:65" s="2" customFormat="1" ht="10.35" customHeight="1" x14ac:dyDescent="0.2">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5" s="11" customFormat="1" ht="29.25" customHeight="1" x14ac:dyDescent="0.2">
      <c r="A88" s="167"/>
      <c r="B88" s="168"/>
      <c r="C88" s="169" t="s">
        <v>253</v>
      </c>
      <c r="D88" s="170" t="s">
        <v>58</v>
      </c>
      <c r="E88" s="170" t="s">
        <v>54</v>
      </c>
      <c r="F88" s="170" t="s">
        <v>55</v>
      </c>
      <c r="G88" s="170" t="s">
        <v>254</v>
      </c>
      <c r="H88" s="170" t="s">
        <v>255</v>
      </c>
      <c r="I88" s="171" t="s">
        <v>256</v>
      </c>
      <c r="J88" s="170" t="s">
        <v>213</v>
      </c>
      <c r="K88" s="172" t="s">
        <v>257</v>
      </c>
      <c r="L88" s="173"/>
      <c r="M88" s="70" t="s">
        <v>21</v>
      </c>
      <c r="N88" s="71" t="s">
        <v>43</v>
      </c>
      <c r="O88" s="71" t="s">
        <v>258</v>
      </c>
      <c r="P88" s="71" t="s">
        <v>259</v>
      </c>
      <c r="Q88" s="71" t="s">
        <v>260</v>
      </c>
      <c r="R88" s="71" t="s">
        <v>261</v>
      </c>
      <c r="S88" s="71" t="s">
        <v>262</v>
      </c>
      <c r="T88" s="72" t="s">
        <v>263</v>
      </c>
      <c r="U88" s="167"/>
      <c r="V88" s="167"/>
      <c r="W88" s="167"/>
      <c r="X88" s="167"/>
      <c r="Y88" s="167"/>
      <c r="Z88" s="167"/>
      <c r="AA88" s="167"/>
      <c r="AB88" s="167"/>
      <c r="AC88" s="167"/>
      <c r="AD88" s="167"/>
      <c r="AE88" s="167"/>
    </row>
    <row r="89" spans="1:65" s="2" customFormat="1" ht="22.9" customHeight="1" x14ac:dyDescent="0.25">
      <c r="A89" s="36"/>
      <c r="B89" s="37"/>
      <c r="C89" s="77" t="s">
        <v>264</v>
      </c>
      <c r="D89" s="38"/>
      <c r="E89" s="38"/>
      <c r="F89" s="38"/>
      <c r="G89" s="38"/>
      <c r="H89" s="38"/>
      <c r="I89" s="118"/>
      <c r="J89" s="174">
        <f>BK89</f>
        <v>0</v>
      </c>
      <c r="K89" s="38"/>
      <c r="L89" s="41"/>
      <c r="M89" s="73"/>
      <c r="N89" s="175"/>
      <c r="O89" s="74"/>
      <c r="P89" s="176">
        <f>P90+P94+P100+P104</f>
        <v>0</v>
      </c>
      <c r="Q89" s="74"/>
      <c r="R89" s="176">
        <f>R90+R94+R100+R104</f>
        <v>0</v>
      </c>
      <c r="S89" s="74"/>
      <c r="T89" s="177">
        <f>T90+T94+T100+T104</f>
        <v>0</v>
      </c>
      <c r="U89" s="36"/>
      <c r="V89" s="36"/>
      <c r="W89" s="36"/>
      <c r="X89" s="36"/>
      <c r="Y89" s="36"/>
      <c r="Z89" s="36"/>
      <c r="AA89" s="36"/>
      <c r="AB89" s="36"/>
      <c r="AC89" s="36"/>
      <c r="AD89" s="36"/>
      <c r="AE89" s="36"/>
      <c r="AT89" s="19" t="s">
        <v>72</v>
      </c>
      <c r="AU89" s="19" t="s">
        <v>214</v>
      </c>
      <c r="BK89" s="178">
        <f>BK90+BK94+BK100+BK104</f>
        <v>0</v>
      </c>
    </row>
    <row r="90" spans="1:65" s="12" customFormat="1" ht="25.9" customHeight="1" x14ac:dyDescent="0.2">
      <c r="B90" s="179"/>
      <c r="C90" s="180"/>
      <c r="D90" s="181" t="s">
        <v>72</v>
      </c>
      <c r="E90" s="182" t="s">
        <v>2852</v>
      </c>
      <c r="F90" s="182" t="s">
        <v>3529</v>
      </c>
      <c r="G90" s="180"/>
      <c r="H90" s="180"/>
      <c r="I90" s="183"/>
      <c r="J90" s="184">
        <f>BK90</f>
        <v>0</v>
      </c>
      <c r="K90" s="180"/>
      <c r="L90" s="185"/>
      <c r="M90" s="186"/>
      <c r="N90" s="187"/>
      <c r="O90" s="187"/>
      <c r="P90" s="188">
        <f>SUM(P91:P93)</f>
        <v>0</v>
      </c>
      <c r="Q90" s="187"/>
      <c r="R90" s="188">
        <f>SUM(R91:R93)</f>
        <v>0</v>
      </c>
      <c r="S90" s="187"/>
      <c r="T90" s="189">
        <f>SUM(T91:T93)</f>
        <v>0</v>
      </c>
      <c r="AR90" s="190" t="s">
        <v>80</v>
      </c>
      <c r="AT90" s="191" t="s">
        <v>72</v>
      </c>
      <c r="AU90" s="191" t="s">
        <v>73</v>
      </c>
      <c r="AY90" s="190" t="s">
        <v>267</v>
      </c>
      <c r="BK90" s="192">
        <f>SUM(BK91:BK93)</f>
        <v>0</v>
      </c>
    </row>
    <row r="91" spans="1:65" s="2" customFormat="1" ht="16.5" customHeight="1" x14ac:dyDescent="0.2">
      <c r="A91" s="36"/>
      <c r="B91" s="37"/>
      <c r="C91" s="195" t="s">
        <v>80</v>
      </c>
      <c r="D91" s="195" t="s">
        <v>269</v>
      </c>
      <c r="E91" s="196" t="s">
        <v>3530</v>
      </c>
      <c r="F91" s="197" t="s">
        <v>3531</v>
      </c>
      <c r="G91" s="198" t="s">
        <v>2484</v>
      </c>
      <c r="H91" s="199">
        <v>3</v>
      </c>
      <c r="I91" s="200"/>
      <c r="J91" s="201">
        <f>ROUND(I91*H91,2)</f>
        <v>0</v>
      </c>
      <c r="K91" s="197" t="s">
        <v>21</v>
      </c>
      <c r="L91" s="41"/>
      <c r="M91" s="202" t="s">
        <v>21</v>
      </c>
      <c r="N91" s="203" t="s">
        <v>44</v>
      </c>
      <c r="O91" s="66"/>
      <c r="P91" s="204">
        <f>O91*H91</f>
        <v>0</v>
      </c>
      <c r="Q91" s="204">
        <v>0</v>
      </c>
      <c r="R91" s="204">
        <f>Q91*H91</f>
        <v>0</v>
      </c>
      <c r="S91" s="204">
        <v>0</v>
      </c>
      <c r="T91" s="205">
        <f>S91*H91</f>
        <v>0</v>
      </c>
      <c r="U91" s="36"/>
      <c r="V91" s="36"/>
      <c r="W91" s="36"/>
      <c r="X91" s="36"/>
      <c r="Y91" s="36"/>
      <c r="Z91" s="36"/>
      <c r="AA91" s="36"/>
      <c r="AB91" s="36"/>
      <c r="AC91" s="36"/>
      <c r="AD91" s="36"/>
      <c r="AE91" s="36"/>
      <c r="AR91" s="206" t="s">
        <v>274</v>
      </c>
      <c r="AT91" s="206" t="s">
        <v>269</v>
      </c>
      <c r="AU91" s="206" t="s">
        <v>80</v>
      </c>
      <c r="AY91" s="19" t="s">
        <v>267</v>
      </c>
      <c r="BE91" s="207">
        <f>IF(N91="základní",J91,0)</f>
        <v>0</v>
      </c>
      <c r="BF91" s="207">
        <f>IF(N91="snížená",J91,0)</f>
        <v>0</v>
      </c>
      <c r="BG91" s="207">
        <f>IF(N91="zákl. přenesená",J91,0)</f>
        <v>0</v>
      </c>
      <c r="BH91" s="207">
        <f>IF(N91="sníž. přenesená",J91,0)</f>
        <v>0</v>
      </c>
      <c r="BI91" s="207">
        <f>IF(N91="nulová",J91,0)</f>
        <v>0</v>
      </c>
      <c r="BJ91" s="19" t="s">
        <v>80</v>
      </c>
      <c r="BK91" s="207">
        <f>ROUND(I91*H91,2)</f>
        <v>0</v>
      </c>
      <c r="BL91" s="19" t="s">
        <v>274</v>
      </c>
      <c r="BM91" s="206" t="s">
        <v>82</v>
      </c>
    </row>
    <row r="92" spans="1:65" s="2" customFormat="1" ht="16.5" customHeight="1" x14ac:dyDescent="0.2">
      <c r="A92" s="36"/>
      <c r="B92" s="37"/>
      <c r="C92" s="195" t="s">
        <v>82</v>
      </c>
      <c r="D92" s="195" t="s">
        <v>269</v>
      </c>
      <c r="E92" s="196" t="s">
        <v>3457</v>
      </c>
      <c r="F92" s="197" t="s">
        <v>3458</v>
      </c>
      <c r="G92" s="198" t="s">
        <v>2484</v>
      </c>
      <c r="H92" s="199">
        <v>3</v>
      </c>
      <c r="I92" s="200"/>
      <c r="J92" s="201">
        <f>ROUND(I92*H92,2)</f>
        <v>0</v>
      </c>
      <c r="K92" s="197" t="s">
        <v>21</v>
      </c>
      <c r="L92" s="41"/>
      <c r="M92" s="202" t="s">
        <v>21</v>
      </c>
      <c r="N92" s="203" t="s">
        <v>44</v>
      </c>
      <c r="O92" s="66"/>
      <c r="P92" s="204">
        <f>O92*H92</f>
        <v>0</v>
      </c>
      <c r="Q92" s="204">
        <v>0</v>
      </c>
      <c r="R92" s="204">
        <f>Q92*H92</f>
        <v>0</v>
      </c>
      <c r="S92" s="204">
        <v>0</v>
      </c>
      <c r="T92" s="205">
        <f>S92*H92</f>
        <v>0</v>
      </c>
      <c r="U92" s="36"/>
      <c r="V92" s="36"/>
      <c r="W92" s="36"/>
      <c r="X92" s="36"/>
      <c r="Y92" s="36"/>
      <c r="Z92" s="36"/>
      <c r="AA92" s="36"/>
      <c r="AB92" s="36"/>
      <c r="AC92" s="36"/>
      <c r="AD92" s="36"/>
      <c r="AE92" s="36"/>
      <c r="AR92" s="206" t="s">
        <v>274</v>
      </c>
      <c r="AT92" s="206" t="s">
        <v>269</v>
      </c>
      <c r="AU92" s="206" t="s">
        <v>80</v>
      </c>
      <c r="AY92" s="19" t="s">
        <v>267</v>
      </c>
      <c r="BE92" s="207">
        <f>IF(N92="základní",J92,0)</f>
        <v>0</v>
      </c>
      <c r="BF92" s="207">
        <f>IF(N92="snížená",J92,0)</f>
        <v>0</v>
      </c>
      <c r="BG92" s="207">
        <f>IF(N92="zákl. přenesená",J92,0)</f>
        <v>0</v>
      </c>
      <c r="BH92" s="207">
        <f>IF(N92="sníž. přenesená",J92,0)</f>
        <v>0</v>
      </c>
      <c r="BI92" s="207">
        <f>IF(N92="nulová",J92,0)</f>
        <v>0</v>
      </c>
      <c r="BJ92" s="19" t="s">
        <v>80</v>
      </c>
      <c r="BK92" s="207">
        <f>ROUND(I92*H92,2)</f>
        <v>0</v>
      </c>
      <c r="BL92" s="19" t="s">
        <v>274</v>
      </c>
      <c r="BM92" s="206" t="s">
        <v>274</v>
      </c>
    </row>
    <row r="93" spans="1:65" s="2" customFormat="1" ht="16.5" customHeight="1" x14ac:dyDescent="0.2">
      <c r="A93" s="36"/>
      <c r="B93" s="37"/>
      <c r="C93" s="195" t="s">
        <v>142</v>
      </c>
      <c r="D93" s="195" t="s">
        <v>269</v>
      </c>
      <c r="E93" s="196" t="s">
        <v>3532</v>
      </c>
      <c r="F93" s="197" t="s">
        <v>3533</v>
      </c>
      <c r="G93" s="198" t="s">
        <v>2629</v>
      </c>
      <c r="H93" s="199">
        <v>1</v>
      </c>
      <c r="I93" s="200"/>
      <c r="J93" s="201">
        <f>ROUND(I93*H93,2)</f>
        <v>0</v>
      </c>
      <c r="K93" s="197" t="s">
        <v>21</v>
      </c>
      <c r="L93" s="41"/>
      <c r="M93" s="202" t="s">
        <v>21</v>
      </c>
      <c r="N93" s="203" t="s">
        <v>44</v>
      </c>
      <c r="O93" s="66"/>
      <c r="P93" s="204">
        <f>O93*H93</f>
        <v>0</v>
      </c>
      <c r="Q93" s="204">
        <v>0</v>
      </c>
      <c r="R93" s="204">
        <f>Q93*H93</f>
        <v>0</v>
      </c>
      <c r="S93" s="204">
        <v>0</v>
      </c>
      <c r="T93" s="205">
        <f>S93*H93</f>
        <v>0</v>
      </c>
      <c r="U93" s="36"/>
      <c r="V93" s="36"/>
      <c r="W93" s="36"/>
      <c r="X93" s="36"/>
      <c r="Y93" s="36"/>
      <c r="Z93" s="36"/>
      <c r="AA93" s="36"/>
      <c r="AB93" s="36"/>
      <c r="AC93" s="36"/>
      <c r="AD93" s="36"/>
      <c r="AE93" s="36"/>
      <c r="AR93" s="206" t="s">
        <v>274</v>
      </c>
      <c r="AT93" s="206" t="s">
        <v>269</v>
      </c>
      <c r="AU93" s="206" t="s">
        <v>80</v>
      </c>
      <c r="AY93" s="19" t="s">
        <v>267</v>
      </c>
      <c r="BE93" s="207">
        <f>IF(N93="základní",J93,0)</f>
        <v>0</v>
      </c>
      <c r="BF93" s="207">
        <f>IF(N93="snížená",J93,0)</f>
        <v>0</v>
      </c>
      <c r="BG93" s="207">
        <f>IF(N93="zákl. přenesená",J93,0)</f>
        <v>0</v>
      </c>
      <c r="BH93" s="207">
        <f>IF(N93="sníž. přenesená",J93,0)</f>
        <v>0</v>
      </c>
      <c r="BI93" s="207">
        <f>IF(N93="nulová",J93,0)</f>
        <v>0</v>
      </c>
      <c r="BJ93" s="19" t="s">
        <v>80</v>
      </c>
      <c r="BK93" s="207">
        <f>ROUND(I93*H93,2)</f>
        <v>0</v>
      </c>
      <c r="BL93" s="19" t="s">
        <v>274</v>
      </c>
      <c r="BM93" s="206" t="s">
        <v>309</v>
      </c>
    </row>
    <row r="94" spans="1:65" s="12" customFormat="1" ht="25.9" customHeight="1" x14ac:dyDescent="0.2">
      <c r="B94" s="179"/>
      <c r="C94" s="180"/>
      <c r="D94" s="181" t="s">
        <v>72</v>
      </c>
      <c r="E94" s="182" t="s">
        <v>2862</v>
      </c>
      <c r="F94" s="182" t="s">
        <v>3534</v>
      </c>
      <c r="G94" s="180"/>
      <c r="H94" s="180"/>
      <c r="I94" s="183"/>
      <c r="J94" s="184">
        <f>BK94</f>
        <v>0</v>
      </c>
      <c r="K94" s="180"/>
      <c r="L94" s="185"/>
      <c r="M94" s="186"/>
      <c r="N94" s="187"/>
      <c r="O94" s="187"/>
      <c r="P94" s="188">
        <f>SUM(P95:P99)</f>
        <v>0</v>
      </c>
      <c r="Q94" s="187"/>
      <c r="R94" s="188">
        <f>SUM(R95:R99)</f>
        <v>0</v>
      </c>
      <c r="S94" s="187"/>
      <c r="T94" s="189">
        <f>SUM(T95:T99)</f>
        <v>0</v>
      </c>
      <c r="AR94" s="190" t="s">
        <v>80</v>
      </c>
      <c r="AT94" s="191" t="s">
        <v>72</v>
      </c>
      <c r="AU94" s="191" t="s">
        <v>73</v>
      </c>
      <c r="AY94" s="190" t="s">
        <v>267</v>
      </c>
      <c r="BK94" s="192">
        <f>SUM(BK95:BK99)</f>
        <v>0</v>
      </c>
    </row>
    <row r="95" spans="1:65" s="2" customFormat="1" ht="66.75" customHeight="1" x14ac:dyDescent="0.2">
      <c r="A95" s="36"/>
      <c r="B95" s="37"/>
      <c r="C95" s="195" t="s">
        <v>274</v>
      </c>
      <c r="D95" s="195" t="s">
        <v>269</v>
      </c>
      <c r="E95" s="196" t="s">
        <v>3535</v>
      </c>
      <c r="F95" s="197" t="s">
        <v>3536</v>
      </c>
      <c r="G95" s="198" t="s">
        <v>2484</v>
      </c>
      <c r="H95" s="199">
        <v>3</v>
      </c>
      <c r="I95" s="200"/>
      <c r="J95" s="201">
        <f>ROUND(I95*H95,2)</f>
        <v>0</v>
      </c>
      <c r="K95" s="197" t="s">
        <v>21</v>
      </c>
      <c r="L95" s="41"/>
      <c r="M95" s="202" t="s">
        <v>21</v>
      </c>
      <c r="N95" s="203" t="s">
        <v>44</v>
      </c>
      <c r="O95" s="66"/>
      <c r="P95" s="204">
        <f>O95*H95</f>
        <v>0</v>
      </c>
      <c r="Q95" s="204">
        <v>0</v>
      </c>
      <c r="R95" s="204">
        <f>Q95*H95</f>
        <v>0</v>
      </c>
      <c r="S95" s="204">
        <v>0</v>
      </c>
      <c r="T95" s="205">
        <f>S95*H95</f>
        <v>0</v>
      </c>
      <c r="U95" s="36"/>
      <c r="V95" s="36"/>
      <c r="W95" s="36"/>
      <c r="X95" s="36"/>
      <c r="Y95" s="36"/>
      <c r="Z95" s="36"/>
      <c r="AA95" s="36"/>
      <c r="AB95" s="36"/>
      <c r="AC95" s="36"/>
      <c r="AD95" s="36"/>
      <c r="AE95" s="36"/>
      <c r="AR95" s="206" t="s">
        <v>274</v>
      </c>
      <c r="AT95" s="206" t="s">
        <v>269</v>
      </c>
      <c r="AU95" s="206" t="s">
        <v>80</v>
      </c>
      <c r="AY95" s="19" t="s">
        <v>267</v>
      </c>
      <c r="BE95" s="207">
        <f>IF(N95="základní",J95,0)</f>
        <v>0</v>
      </c>
      <c r="BF95" s="207">
        <f>IF(N95="snížená",J95,0)</f>
        <v>0</v>
      </c>
      <c r="BG95" s="207">
        <f>IF(N95="zákl. přenesená",J95,0)</f>
        <v>0</v>
      </c>
      <c r="BH95" s="207">
        <f>IF(N95="sníž. přenesená",J95,0)</f>
        <v>0</v>
      </c>
      <c r="BI95" s="207">
        <f>IF(N95="nulová",J95,0)</f>
        <v>0</v>
      </c>
      <c r="BJ95" s="19" t="s">
        <v>80</v>
      </c>
      <c r="BK95" s="207">
        <f>ROUND(I95*H95,2)</f>
        <v>0</v>
      </c>
      <c r="BL95" s="19" t="s">
        <v>274</v>
      </c>
      <c r="BM95" s="206" t="s">
        <v>356</v>
      </c>
    </row>
    <row r="96" spans="1:65" s="2" customFormat="1" ht="16.5" customHeight="1" x14ac:dyDescent="0.2">
      <c r="A96" s="36"/>
      <c r="B96" s="37"/>
      <c r="C96" s="195" t="s">
        <v>301</v>
      </c>
      <c r="D96" s="195" t="s">
        <v>269</v>
      </c>
      <c r="E96" s="196" t="s">
        <v>3537</v>
      </c>
      <c r="F96" s="197" t="s">
        <v>3538</v>
      </c>
      <c r="G96" s="198" t="s">
        <v>2484</v>
      </c>
      <c r="H96" s="199">
        <v>3</v>
      </c>
      <c r="I96" s="200"/>
      <c r="J96" s="201">
        <f>ROUND(I96*H96,2)</f>
        <v>0</v>
      </c>
      <c r="K96" s="197" t="s">
        <v>21</v>
      </c>
      <c r="L96" s="41"/>
      <c r="M96" s="202" t="s">
        <v>21</v>
      </c>
      <c r="N96" s="203" t="s">
        <v>44</v>
      </c>
      <c r="O96" s="66"/>
      <c r="P96" s="204">
        <f>O96*H96</f>
        <v>0</v>
      </c>
      <c r="Q96" s="204">
        <v>0</v>
      </c>
      <c r="R96" s="204">
        <f>Q96*H96</f>
        <v>0</v>
      </c>
      <c r="S96" s="204">
        <v>0</v>
      </c>
      <c r="T96" s="205">
        <f>S96*H96</f>
        <v>0</v>
      </c>
      <c r="U96" s="36"/>
      <c r="V96" s="36"/>
      <c r="W96" s="36"/>
      <c r="X96" s="36"/>
      <c r="Y96" s="36"/>
      <c r="Z96" s="36"/>
      <c r="AA96" s="36"/>
      <c r="AB96" s="36"/>
      <c r="AC96" s="36"/>
      <c r="AD96" s="36"/>
      <c r="AE96" s="36"/>
      <c r="AR96" s="206" t="s">
        <v>274</v>
      </c>
      <c r="AT96" s="206" t="s">
        <v>269</v>
      </c>
      <c r="AU96" s="206" t="s">
        <v>80</v>
      </c>
      <c r="AY96" s="19" t="s">
        <v>267</v>
      </c>
      <c r="BE96" s="207">
        <f>IF(N96="základní",J96,0)</f>
        <v>0</v>
      </c>
      <c r="BF96" s="207">
        <f>IF(N96="snížená",J96,0)</f>
        <v>0</v>
      </c>
      <c r="BG96" s="207">
        <f>IF(N96="zákl. přenesená",J96,0)</f>
        <v>0</v>
      </c>
      <c r="BH96" s="207">
        <f>IF(N96="sníž. přenesená",J96,0)</f>
        <v>0</v>
      </c>
      <c r="BI96" s="207">
        <f>IF(N96="nulová",J96,0)</f>
        <v>0</v>
      </c>
      <c r="BJ96" s="19" t="s">
        <v>80</v>
      </c>
      <c r="BK96" s="207">
        <f>ROUND(I96*H96,2)</f>
        <v>0</v>
      </c>
      <c r="BL96" s="19" t="s">
        <v>274</v>
      </c>
      <c r="BM96" s="206" t="s">
        <v>371</v>
      </c>
    </row>
    <row r="97" spans="1:65" s="2" customFormat="1" ht="21.75" customHeight="1" x14ac:dyDescent="0.2">
      <c r="A97" s="36"/>
      <c r="B97" s="37"/>
      <c r="C97" s="195" t="s">
        <v>309</v>
      </c>
      <c r="D97" s="195" t="s">
        <v>269</v>
      </c>
      <c r="E97" s="196" t="s">
        <v>3539</v>
      </c>
      <c r="F97" s="197" t="s">
        <v>3540</v>
      </c>
      <c r="G97" s="198" t="s">
        <v>2484</v>
      </c>
      <c r="H97" s="199">
        <v>3</v>
      </c>
      <c r="I97" s="200"/>
      <c r="J97" s="201">
        <f>ROUND(I97*H97,2)</f>
        <v>0</v>
      </c>
      <c r="K97" s="197" t="s">
        <v>21</v>
      </c>
      <c r="L97" s="41"/>
      <c r="M97" s="202" t="s">
        <v>21</v>
      </c>
      <c r="N97" s="203" t="s">
        <v>44</v>
      </c>
      <c r="O97" s="66"/>
      <c r="P97" s="204">
        <f>O97*H97</f>
        <v>0</v>
      </c>
      <c r="Q97" s="204">
        <v>0</v>
      </c>
      <c r="R97" s="204">
        <f>Q97*H97</f>
        <v>0</v>
      </c>
      <c r="S97" s="204">
        <v>0</v>
      </c>
      <c r="T97" s="205">
        <f>S97*H97</f>
        <v>0</v>
      </c>
      <c r="U97" s="36"/>
      <c r="V97" s="36"/>
      <c r="W97" s="36"/>
      <c r="X97" s="36"/>
      <c r="Y97" s="36"/>
      <c r="Z97" s="36"/>
      <c r="AA97" s="36"/>
      <c r="AB97" s="36"/>
      <c r="AC97" s="36"/>
      <c r="AD97" s="36"/>
      <c r="AE97" s="36"/>
      <c r="AR97" s="206" t="s">
        <v>274</v>
      </c>
      <c r="AT97" s="206" t="s">
        <v>269</v>
      </c>
      <c r="AU97" s="206" t="s">
        <v>80</v>
      </c>
      <c r="AY97" s="19" t="s">
        <v>267</v>
      </c>
      <c r="BE97" s="207">
        <f>IF(N97="základní",J97,0)</f>
        <v>0</v>
      </c>
      <c r="BF97" s="207">
        <f>IF(N97="snížená",J97,0)</f>
        <v>0</v>
      </c>
      <c r="BG97" s="207">
        <f>IF(N97="zákl. přenesená",J97,0)</f>
        <v>0</v>
      </c>
      <c r="BH97" s="207">
        <f>IF(N97="sníž. přenesená",J97,0)</f>
        <v>0</v>
      </c>
      <c r="BI97" s="207">
        <f>IF(N97="nulová",J97,0)</f>
        <v>0</v>
      </c>
      <c r="BJ97" s="19" t="s">
        <v>80</v>
      </c>
      <c r="BK97" s="207">
        <f>ROUND(I97*H97,2)</f>
        <v>0</v>
      </c>
      <c r="BL97" s="19" t="s">
        <v>274</v>
      </c>
      <c r="BM97" s="206" t="s">
        <v>386</v>
      </c>
    </row>
    <row r="98" spans="1:65" s="2" customFormat="1" ht="16.5" customHeight="1" x14ac:dyDescent="0.2">
      <c r="A98" s="36"/>
      <c r="B98" s="37"/>
      <c r="C98" s="195" t="s">
        <v>317</v>
      </c>
      <c r="D98" s="195" t="s">
        <v>269</v>
      </c>
      <c r="E98" s="196" t="s">
        <v>3541</v>
      </c>
      <c r="F98" s="197" t="s">
        <v>3542</v>
      </c>
      <c r="G98" s="198" t="s">
        <v>3502</v>
      </c>
      <c r="H98" s="199">
        <v>10</v>
      </c>
      <c r="I98" s="200"/>
      <c r="J98" s="201">
        <f>ROUND(I98*H98,2)</f>
        <v>0</v>
      </c>
      <c r="K98" s="197" t="s">
        <v>21</v>
      </c>
      <c r="L98" s="41"/>
      <c r="M98" s="202" t="s">
        <v>21</v>
      </c>
      <c r="N98" s="203" t="s">
        <v>44</v>
      </c>
      <c r="O98" s="66"/>
      <c r="P98" s="204">
        <f>O98*H98</f>
        <v>0</v>
      </c>
      <c r="Q98" s="204">
        <v>0</v>
      </c>
      <c r="R98" s="204">
        <f>Q98*H98</f>
        <v>0</v>
      </c>
      <c r="S98" s="204">
        <v>0</v>
      </c>
      <c r="T98" s="205">
        <f>S98*H98</f>
        <v>0</v>
      </c>
      <c r="U98" s="36"/>
      <c r="V98" s="36"/>
      <c r="W98" s="36"/>
      <c r="X98" s="36"/>
      <c r="Y98" s="36"/>
      <c r="Z98" s="36"/>
      <c r="AA98" s="36"/>
      <c r="AB98" s="36"/>
      <c r="AC98" s="36"/>
      <c r="AD98" s="36"/>
      <c r="AE98" s="36"/>
      <c r="AR98" s="206" t="s">
        <v>274</v>
      </c>
      <c r="AT98" s="206" t="s">
        <v>269</v>
      </c>
      <c r="AU98" s="206" t="s">
        <v>80</v>
      </c>
      <c r="AY98" s="19" t="s">
        <v>267</v>
      </c>
      <c r="BE98" s="207">
        <f>IF(N98="základní",J98,0)</f>
        <v>0</v>
      </c>
      <c r="BF98" s="207">
        <f>IF(N98="snížená",J98,0)</f>
        <v>0</v>
      </c>
      <c r="BG98" s="207">
        <f>IF(N98="zákl. přenesená",J98,0)</f>
        <v>0</v>
      </c>
      <c r="BH98" s="207">
        <f>IF(N98="sníž. přenesená",J98,0)</f>
        <v>0</v>
      </c>
      <c r="BI98" s="207">
        <f>IF(N98="nulová",J98,0)</f>
        <v>0</v>
      </c>
      <c r="BJ98" s="19" t="s">
        <v>80</v>
      </c>
      <c r="BK98" s="207">
        <f>ROUND(I98*H98,2)</f>
        <v>0</v>
      </c>
      <c r="BL98" s="19" t="s">
        <v>274</v>
      </c>
      <c r="BM98" s="206" t="s">
        <v>401</v>
      </c>
    </row>
    <row r="99" spans="1:65" s="2" customFormat="1" ht="16.5" customHeight="1" x14ac:dyDescent="0.2">
      <c r="A99" s="36"/>
      <c r="B99" s="37"/>
      <c r="C99" s="195" t="s">
        <v>356</v>
      </c>
      <c r="D99" s="195" t="s">
        <v>269</v>
      </c>
      <c r="E99" s="196" t="s">
        <v>3503</v>
      </c>
      <c r="F99" s="197" t="s">
        <v>3504</v>
      </c>
      <c r="G99" s="198" t="s">
        <v>2629</v>
      </c>
      <c r="H99" s="199">
        <v>1</v>
      </c>
      <c r="I99" s="200"/>
      <c r="J99" s="201">
        <f>ROUND(I99*H99,2)</f>
        <v>0</v>
      </c>
      <c r="K99" s="197" t="s">
        <v>21</v>
      </c>
      <c r="L99" s="41"/>
      <c r="M99" s="202" t="s">
        <v>21</v>
      </c>
      <c r="N99" s="203" t="s">
        <v>44</v>
      </c>
      <c r="O99" s="66"/>
      <c r="P99" s="204">
        <f>O99*H99</f>
        <v>0</v>
      </c>
      <c r="Q99" s="204">
        <v>0</v>
      </c>
      <c r="R99" s="204">
        <f>Q99*H99</f>
        <v>0</v>
      </c>
      <c r="S99" s="204">
        <v>0</v>
      </c>
      <c r="T99" s="205">
        <f>S99*H99</f>
        <v>0</v>
      </c>
      <c r="U99" s="36"/>
      <c r="V99" s="36"/>
      <c r="W99" s="36"/>
      <c r="X99" s="36"/>
      <c r="Y99" s="36"/>
      <c r="Z99" s="36"/>
      <c r="AA99" s="36"/>
      <c r="AB99" s="36"/>
      <c r="AC99" s="36"/>
      <c r="AD99" s="36"/>
      <c r="AE99" s="36"/>
      <c r="AR99" s="206" t="s">
        <v>274</v>
      </c>
      <c r="AT99" s="206" t="s">
        <v>269</v>
      </c>
      <c r="AU99" s="206" t="s">
        <v>80</v>
      </c>
      <c r="AY99" s="19" t="s">
        <v>267</v>
      </c>
      <c r="BE99" s="207">
        <f>IF(N99="základní",J99,0)</f>
        <v>0</v>
      </c>
      <c r="BF99" s="207">
        <f>IF(N99="snížená",J99,0)</f>
        <v>0</v>
      </c>
      <c r="BG99" s="207">
        <f>IF(N99="zákl. přenesená",J99,0)</f>
        <v>0</v>
      </c>
      <c r="BH99" s="207">
        <f>IF(N99="sníž. přenesená",J99,0)</f>
        <v>0</v>
      </c>
      <c r="BI99" s="207">
        <f>IF(N99="nulová",J99,0)</f>
        <v>0</v>
      </c>
      <c r="BJ99" s="19" t="s">
        <v>80</v>
      </c>
      <c r="BK99" s="207">
        <f>ROUND(I99*H99,2)</f>
        <v>0</v>
      </c>
      <c r="BL99" s="19" t="s">
        <v>274</v>
      </c>
      <c r="BM99" s="206" t="s">
        <v>441</v>
      </c>
    </row>
    <row r="100" spans="1:65" s="12" customFormat="1" ht="25.9" customHeight="1" x14ac:dyDescent="0.2">
      <c r="B100" s="179"/>
      <c r="C100" s="180"/>
      <c r="D100" s="181" t="s">
        <v>72</v>
      </c>
      <c r="E100" s="182" t="s">
        <v>2870</v>
      </c>
      <c r="F100" s="182" t="s">
        <v>3543</v>
      </c>
      <c r="G100" s="180"/>
      <c r="H100" s="180"/>
      <c r="I100" s="183"/>
      <c r="J100" s="184">
        <f>BK100</f>
        <v>0</v>
      </c>
      <c r="K100" s="180"/>
      <c r="L100" s="185"/>
      <c r="M100" s="186"/>
      <c r="N100" s="187"/>
      <c r="O100" s="187"/>
      <c r="P100" s="188">
        <f>SUM(P101:P103)</f>
        <v>0</v>
      </c>
      <c r="Q100" s="187"/>
      <c r="R100" s="188">
        <f>SUM(R101:R103)</f>
        <v>0</v>
      </c>
      <c r="S100" s="187"/>
      <c r="T100" s="189">
        <f>SUM(T101:T103)</f>
        <v>0</v>
      </c>
      <c r="AR100" s="190" t="s">
        <v>80</v>
      </c>
      <c r="AT100" s="191" t="s">
        <v>72</v>
      </c>
      <c r="AU100" s="191" t="s">
        <v>73</v>
      </c>
      <c r="AY100" s="190" t="s">
        <v>267</v>
      </c>
      <c r="BK100" s="192">
        <f>SUM(BK101:BK103)</f>
        <v>0</v>
      </c>
    </row>
    <row r="101" spans="1:65" s="2" customFormat="1" ht="21.75" customHeight="1" x14ac:dyDescent="0.2">
      <c r="A101" s="36"/>
      <c r="B101" s="37"/>
      <c r="C101" s="195" t="s">
        <v>365</v>
      </c>
      <c r="D101" s="195" t="s">
        <v>269</v>
      </c>
      <c r="E101" s="196" t="s">
        <v>3544</v>
      </c>
      <c r="F101" s="197" t="s">
        <v>3545</v>
      </c>
      <c r="G101" s="198" t="s">
        <v>2484</v>
      </c>
      <c r="H101" s="199">
        <v>1</v>
      </c>
      <c r="I101" s="200"/>
      <c r="J101" s="201">
        <f>ROUND(I101*H101,2)</f>
        <v>0</v>
      </c>
      <c r="K101" s="197" t="s">
        <v>21</v>
      </c>
      <c r="L101" s="41"/>
      <c r="M101" s="202" t="s">
        <v>21</v>
      </c>
      <c r="N101" s="203" t="s">
        <v>44</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274</v>
      </c>
      <c r="AT101" s="206" t="s">
        <v>269</v>
      </c>
      <c r="AU101" s="206" t="s">
        <v>80</v>
      </c>
      <c r="AY101" s="19" t="s">
        <v>267</v>
      </c>
      <c r="BE101" s="207">
        <f>IF(N101="základní",J101,0)</f>
        <v>0</v>
      </c>
      <c r="BF101" s="207">
        <f>IF(N101="snížená",J101,0)</f>
        <v>0</v>
      </c>
      <c r="BG101" s="207">
        <f>IF(N101="zákl. přenesená",J101,0)</f>
        <v>0</v>
      </c>
      <c r="BH101" s="207">
        <f>IF(N101="sníž. přenesená",J101,0)</f>
        <v>0</v>
      </c>
      <c r="BI101" s="207">
        <f>IF(N101="nulová",J101,0)</f>
        <v>0</v>
      </c>
      <c r="BJ101" s="19" t="s">
        <v>80</v>
      </c>
      <c r="BK101" s="207">
        <f>ROUND(I101*H101,2)</f>
        <v>0</v>
      </c>
      <c r="BL101" s="19" t="s">
        <v>274</v>
      </c>
      <c r="BM101" s="206" t="s">
        <v>458</v>
      </c>
    </row>
    <row r="102" spans="1:65" s="2" customFormat="1" ht="16.5" customHeight="1" x14ac:dyDescent="0.2">
      <c r="A102" s="36"/>
      <c r="B102" s="37"/>
      <c r="C102" s="195" t="s">
        <v>371</v>
      </c>
      <c r="D102" s="195" t="s">
        <v>269</v>
      </c>
      <c r="E102" s="196" t="s">
        <v>3546</v>
      </c>
      <c r="F102" s="197" t="s">
        <v>3547</v>
      </c>
      <c r="G102" s="198" t="s">
        <v>2484</v>
      </c>
      <c r="H102" s="199">
        <v>1</v>
      </c>
      <c r="I102" s="200"/>
      <c r="J102" s="201">
        <f>ROUND(I102*H102,2)</f>
        <v>0</v>
      </c>
      <c r="K102" s="197" t="s">
        <v>21</v>
      </c>
      <c r="L102" s="41"/>
      <c r="M102" s="202" t="s">
        <v>21</v>
      </c>
      <c r="N102" s="203" t="s">
        <v>44</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274</v>
      </c>
      <c r="AT102" s="206" t="s">
        <v>269</v>
      </c>
      <c r="AU102" s="206" t="s">
        <v>80</v>
      </c>
      <c r="AY102" s="19" t="s">
        <v>267</v>
      </c>
      <c r="BE102" s="207">
        <f>IF(N102="základní",J102,0)</f>
        <v>0</v>
      </c>
      <c r="BF102" s="207">
        <f>IF(N102="snížená",J102,0)</f>
        <v>0</v>
      </c>
      <c r="BG102" s="207">
        <f>IF(N102="zákl. přenesená",J102,0)</f>
        <v>0</v>
      </c>
      <c r="BH102" s="207">
        <f>IF(N102="sníž. přenesená",J102,0)</f>
        <v>0</v>
      </c>
      <c r="BI102" s="207">
        <f>IF(N102="nulová",J102,0)</f>
        <v>0</v>
      </c>
      <c r="BJ102" s="19" t="s">
        <v>80</v>
      </c>
      <c r="BK102" s="207">
        <f>ROUND(I102*H102,2)</f>
        <v>0</v>
      </c>
      <c r="BL102" s="19" t="s">
        <v>274</v>
      </c>
      <c r="BM102" s="206" t="s">
        <v>496</v>
      </c>
    </row>
    <row r="103" spans="1:65" s="2" customFormat="1" ht="21.75" customHeight="1" x14ac:dyDescent="0.2">
      <c r="A103" s="36"/>
      <c r="B103" s="37"/>
      <c r="C103" s="195" t="s">
        <v>381</v>
      </c>
      <c r="D103" s="195" t="s">
        <v>269</v>
      </c>
      <c r="E103" s="196" t="s">
        <v>3548</v>
      </c>
      <c r="F103" s="197" t="s">
        <v>3549</v>
      </c>
      <c r="G103" s="198" t="s">
        <v>2484</v>
      </c>
      <c r="H103" s="199">
        <v>1</v>
      </c>
      <c r="I103" s="200"/>
      <c r="J103" s="201">
        <f>ROUND(I103*H103,2)</f>
        <v>0</v>
      </c>
      <c r="K103" s="197" t="s">
        <v>21</v>
      </c>
      <c r="L103" s="41"/>
      <c r="M103" s="202" t="s">
        <v>21</v>
      </c>
      <c r="N103" s="203" t="s">
        <v>44</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274</v>
      </c>
      <c r="AT103" s="206" t="s">
        <v>269</v>
      </c>
      <c r="AU103" s="206" t="s">
        <v>80</v>
      </c>
      <c r="AY103" s="19" t="s">
        <v>267</v>
      </c>
      <c r="BE103" s="207">
        <f>IF(N103="základní",J103,0)</f>
        <v>0</v>
      </c>
      <c r="BF103" s="207">
        <f>IF(N103="snížená",J103,0)</f>
        <v>0</v>
      </c>
      <c r="BG103" s="207">
        <f>IF(N103="zákl. přenesená",J103,0)</f>
        <v>0</v>
      </c>
      <c r="BH103" s="207">
        <f>IF(N103="sníž. přenesená",J103,0)</f>
        <v>0</v>
      </c>
      <c r="BI103" s="207">
        <f>IF(N103="nulová",J103,0)</f>
        <v>0</v>
      </c>
      <c r="BJ103" s="19" t="s">
        <v>80</v>
      </c>
      <c r="BK103" s="207">
        <f>ROUND(I103*H103,2)</f>
        <v>0</v>
      </c>
      <c r="BL103" s="19" t="s">
        <v>274</v>
      </c>
      <c r="BM103" s="206" t="s">
        <v>529</v>
      </c>
    </row>
    <row r="104" spans="1:65" s="12" customFormat="1" ht="25.9" customHeight="1" x14ac:dyDescent="0.2">
      <c r="B104" s="179"/>
      <c r="C104" s="180"/>
      <c r="D104" s="181" t="s">
        <v>72</v>
      </c>
      <c r="E104" s="182" t="s">
        <v>3003</v>
      </c>
      <c r="F104" s="182" t="s">
        <v>3510</v>
      </c>
      <c r="G104" s="180"/>
      <c r="H104" s="180"/>
      <c r="I104" s="183"/>
      <c r="J104" s="184">
        <f>BK104</f>
        <v>0</v>
      </c>
      <c r="K104" s="180"/>
      <c r="L104" s="185"/>
      <c r="M104" s="186"/>
      <c r="N104" s="187"/>
      <c r="O104" s="187"/>
      <c r="P104" s="188">
        <f>SUM(P105:P110)</f>
        <v>0</v>
      </c>
      <c r="Q104" s="187"/>
      <c r="R104" s="188">
        <f>SUM(R105:R110)</f>
        <v>0</v>
      </c>
      <c r="S104" s="187"/>
      <c r="T104" s="189">
        <f>SUM(T105:T110)</f>
        <v>0</v>
      </c>
      <c r="AR104" s="190" t="s">
        <v>80</v>
      </c>
      <c r="AT104" s="191" t="s">
        <v>72</v>
      </c>
      <c r="AU104" s="191" t="s">
        <v>73</v>
      </c>
      <c r="AY104" s="190" t="s">
        <v>267</v>
      </c>
      <c r="BK104" s="192">
        <f>SUM(BK105:BK110)</f>
        <v>0</v>
      </c>
    </row>
    <row r="105" spans="1:65" s="2" customFormat="1" ht="16.5" customHeight="1" x14ac:dyDescent="0.2">
      <c r="A105" s="36"/>
      <c r="B105" s="37"/>
      <c r="C105" s="195" t="s">
        <v>386</v>
      </c>
      <c r="D105" s="195" t="s">
        <v>269</v>
      </c>
      <c r="E105" s="196" t="s">
        <v>3550</v>
      </c>
      <c r="F105" s="197" t="s">
        <v>3551</v>
      </c>
      <c r="G105" s="198" t="s">
        <v>3502</v>
      </c>
      <c r="H105" s="199">
        <v>4</v>
      </c>
      <c r="I105" s="200"/>
      <c r="J105" s="201">
        <f t="shared" ref="J105:J110" si="0">ROUND(I105*H105,2)</f>
        <v>0</v>
      </c>
      <c r="K105" s="197" t="s">
        <v>21</v>
      </c>
      <c r="L105" s="41"/>
      <c r="M105" s="202" t="s">
        <v>21</v>
      </c>
      <c r="N105" s="203" t="s">
        <v>44</v>
      </c>
      <c r="O105" s="66"/>
      <c r="P105" s="204">
        <f t="shared" ref="P105:P110" si="1">O105*H105</f>
        <v>0</v>
      </c>
      <c r="Q105" s="204">
        <v>0</v>
      </c>
      <c r="R105" s="204">
        <f t="shared" ref="R105:R110" si="2">Q105*H105</f>
        <v>0</v>
      </c>
      <c r="S105" s="204">
        <v>0</v>
      </c>
      <c r="T105" s="205">
        <f t="shared" ref="T105:T110" si="3">S105*H105</f>
        <v>0</v>
      </c>
      <c r="U105" s="36"/>
      <c r="V105" s="36"/>
      <c r="W105" s="36"/>
      <c r="X105" s="36"/>
      <c r="Y105" s="36"/>
      <c r="Z105" s="36"/>
      <c r="AA105" s="36"/>
      <c r="AB105" s="36"/>
      <c r="AC105" s="36"/>
      <c r="AD105" s="36"/>
      <c r="AE105" s="36"/>
      <c r="AR105" s="206" t="s">
        <v>274</v>
      </c>
      <c r="AT105" s="206" t="s">
        <v>269</v>
      </c>
      <c r="AU105" s="206" t="s">
        <v>80</v>
      </c>
      <c r="AY105" s="19" t="s">
        <v>267</v>
      </c>
      <c r="BE105" s="207">
        <f t="shared" ref="BE105:BE110" si="4">IF(N105="základní",J105,0)</f>
        <v>0</v>
      </c>
      <c r="BF105" s="207">
        <f t="shared" ref="BF105:BF110" si="5">IF(N105="snížená",J105,0)</f>
        <v>0</v>
      </c>
      <c r="BG105" s="207">
        <f t="shared" ref="BG105:BG110" si="6">IF(N105="zákl. přenesená",J105,0)</f>
        <v>0</v>
      </c>
      <c r="BH105" s="207">
        <f t="shared" ref="BH105:BH110" si="7">IF(N105="sníž. přenesená",J105,0)</f>
        <v>0</v>
      </c>
      <c r="BI105" s="207">
        <f t="shared" ref="BI105:BI110" si="8">IF(N105="nulová",J105,0)</f>
        <v>0</v>
      </c>
      <c r="BJ105" s="19" t="s">
        <v>80</v>
      </c>
      <c r="BK105" s="207">
        <f t="shared" ref="BK105:BK110" si="9">ROUND(I105*H105,2)</f>
        <v>0</v>
      </c>
      <c r="BL105" s="19" t="s">
        <v>274</v>
      </c>
      <c r="BM105" s="206" t="s">
        <v>542</v>
      </c>
    </row>
    <row r="106" spans="1:65" s="2" customFormat="1" ht="16.5" customHeight="1" x14ac:dyDescent="0.2">
      <c r="A106" s="36"/>
      <c r="B106" s="37"/>
      <c r="C106" s="195" t="s">
        <v>392</v>
      </c>
      <c r="D106" s="195" t="s">
        <v>269</v>
      </c>
      <c r="E106" s="196" t="s">
        <v>3552</v>
      </c>
      <c r="F106" s="197" t="s">
        <v>3553</v>
      </c>
      <c r="G106" s="198" t="s">
        <v>3502</v>
      </c>
      <c r="H106" s="199">
        <v>6</v>
      </c>
      <c r="I106" s="200"/>
      <c r="J106" s="201">
        <f t="shared" si="0"/>
        <v>0</v>
      </c>
      <c r="K106" s="197" t="s">
        <v>21</v>
      </c>
      <c r="L106" s="41"/>
      <c r="M106" s="202" t="s">
        <v>21</v>
      </c>
      <c r="N106" s="203" t="s">
        <v>44</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274</v>
      </c>
      <c r="AT106" s="206" t="s">
        <v>269</v>
      </c>
      <c r="AU106" s="206" t="s">
        <v>80</v>
      </c>
      <c r="AY106" s="19" t="s">
        <v>267</v>
      </c>
      <c r="BE106" s="207">
        <f t="shared" si="4"/>
        <v>0</v>
      </c>
      <c r="BF106" s="207">
        <f t="shared" si="5"/>
        <v>0</v>
      </c>
      <c r="BG106" s="207">
        <f t="shared" si="6"/>
        <v>0</v>
      </c>
      <c r="BH106" s="207">
        <f t="shared" si="7"/>
        <v>0</v>
      </c>
      <c r="BI106" s="207">
        <f t="shared" si="8"/>
        <v>0</v>
      </c>
      <c r="BJ106" s="19" t="s">
        <v>80</v>
      </c>
      <c r="BK106" s="207">
        <f t="shared" si="9"/>
        <v>0</v>
      </c>
      <c r="BL106" s="19" t="s">
        <v>274</v>
      </c>
      <c r="BM106" s="206" t="s">
        <v>552</v>
      </c>
    </row>
    <row r="107" spans="1:65" s="2" customFormat="1" ht="16.5" customHeight="1" x14ac:dyDescent="0.2">
      <c r="A107" s="36"/>
      <c r="B107" s="37"/>
      <c r="C107" s="195" t="s">
        <v>401</v>
      </c>
      <c r="D107" s="195" t="s">
        <v>269</v>
      </c>
      <c r="E107" s="196" t="s">
        <v>3554</v>
      </c>
      <c r="F107" s="197" t="s">
        <v>3555</v>
      </c>
      <c r="G107" s="198" t="s">
        <v>3502</v>
      </c>
      <c r="H107" s="199">
        <v>6</v>
      </c>
      <c r="I107" s="200"/>
      <c r="J107" s="201">
        <f t="shared" si="0"/>
        <v>0</v>
      </c>
      <c r="K107" s="197" t="s">
        <v>21</v>
      </c>
      <c r="L107" s="41"/>
      <c r="M107" s="202" t="s">
        <v>21</v>
      </c>
      <c r="N107" s="203"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274</v>
      </c>
      <c r="AT107" s="206" t="s">
        <v>269</v>
      </c>
      <c r="AU107" s="206" t="s">
        <v>80</v>
      </c>
      <c r="AY107" s="19" t="s">
        <v>267</v>
      </c>
      <c r="BE107" s="207">
        <f t="shared" si="4"/>
        <v>0</v>
      </c>
      <c r="BF107" s="207">
        <f t="shared" si="5"/>
        <v>0</v>
      </c>
      <c r="BG107" s="207">
        <f t="shared" si="6"/>
        <v>0</v>
      </c>
      <c r="BH107" s="207">
        <f t="shared" si="7"/>
        <v>0</v>
      </c>
      <c r="BI107" s="207">
        <f t="shared" si="8"/>
        <v>0</v>
      </c>
      <c r="BJ107" s="19" t="s">
        <v>80</v>
      </c>
      <c r="BK107" s="207">
        <f t="shared" si="9"/>
        <v>0</v>
      </c>
      <c r="BL107" s="19" t="s">
        <v>274</v>
      </c>
      <c r="BM107" s="206" t="s">
        <v>564</v>
      </c>
    </row>
    <row r="108" spans="1:65" s="2" customFormat="1" ht="16.5" customHeight="1" x14ac:dyDescent="0.2">
      <c r="A108" s="36"/>
      <c r="B108" s="37"/>
      <c r="C108" s="195" t="s">
        <v>8</v>
      </c>
      <c r="D108" s="195" t="s">
        <v>269</v>
      </c>
      <c r="E108" s="196" t="s">
        <v>3556</v>
      </c>
      <c r="F108" s="197" t="s">
        <v>3135</v>
      </c>
      <c r="G108" s="198" t="s">
        <v>3502</v>
      </c>
      <c r="H108" s="199">
        <v>4</v>
      </c>
      <c r="I108" s="200"/>
      <c r="J108" s="201">
        <f t="shared" si="0"/>
        <v>0</v>
      </c>
      <c r="K108" s="197" t="s">
        <v>21</v>
      </c>
      <c r="L108" s="41"/>
      <c r="M108" s="202" t="s">
        <v>21</v>
      </c>
      <c r="N108" s="203" t="s">
        <v>44</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274</v>
      </c>
      <c r="AT108" s="206" t="s">
        <v>269</v>
      </c>
      <c r="AU108" s="206" t="s">
        <v>80</v>
      </c>
      <c r="AY108" s="19" t="s">
        <v>267</v>
      </c>
      <c r="BE108" s="207">
        <f t="shared" si="4"/>
        <v>0</v>
      </c>
      <c r="BF108" s="207">
        <f t="shared" si="5"/>
        <v>0</v>
      </c>
      <c r="BG108" s="207">
        <f t="shared" si="6"/>
        <v>0</v>
      </c>
      <c r="BH108" s="207">
        <f t="shared" si="7"/>
        <v>0</v>
      </c>
      <c r="BI108" s="207">
        <f t="shared" si="8"/>
        <v>0</v>
      </c>
      <c r="BJ108" s="19" t="s">
        <v>80</v>
      </c>
      <c r="BK108" s="207">
        <f t="shared" si="9"/>
        <v>0</v>
      </c>
      <c r="BL108" s="19" t="s">
        <v>274</v>
      </c>
      <c r="BM108" s="206" t="s">
        <v>639</v>
      </c>
    </row>
    <row r="109" spans="1:65" s="2" customFormat="1" ht="16.5" customHeight="1" x14ac:dyDescent="0.2">
      <c r="A109" s="36"/>
      <c r="B109" s="37"/>
      <c r="C109" s="195" t="s">
        <v>441</v>
      </c>
      <c r="D109" s="195" t="s">
        <v>269</v>
      </c>
      <c r="E109" s="196" t="s">
        <v>3557</v>
      </c>
      <c r="F109" s="197" t="s">
        <v>3522</v>
      </c>
      <c r="G109" s="198" t="s">
        <v>2629</v>
      </c>
      <c r="H109" s="199">
        <v>1</v>
      </c>
      <c r="I109" s="200"/>
      <c r="J109" s="201">
        <f t="shared" si="0"/>
        <v>0</v>
      </c>
      <c r="K109" s="197" t="s">
        <v>21</v>
      </c>
      <c r="L109" s="41"/>
      <c r="M109" s="202" t="s">
        <v>21</v>
      </c>
      <c r="N109" s="203" t="s">
        <v>44</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274</v>
      </c>
      <c r="AT109" s="206" t="s">
        <v>269</v>
      </c>
      <c r="AU109" s="206" t="s">
        <v>80</v>
      </c>
      <c r="AY109" s="19" t="s">
        <v>267</v>
      </c>
      <c r="BE109" s="207">
        <f t="shared" si="4"/>
        <v>0</v>
      </c>
      <c r="BF109" s="207">
        <f t="shared" si="5"/>
        <v>0</v>
      </c>
      <c r="BG109" s="207">
        <f t="shared" si="6"/>
        <v>0</v>
      </c>
      <c r="BH109" s="207">
        <f t="shared" si="7"/>
        <v>0</v>
      </c>
      <c r="BI109" s="207">
        <f t="shared" si="8"/>
        <v>0</v>
      </c>
      <c r="BJ109" s="19" t="s">
        <v>80</v>
      </c>
      <c r="BK109" s="207">
        <f t="shared" si="9"/>
        <v>0</v>
      </c>
      <c r="BL109" s="19" t="s">
        <v>274</v>
      </c>
      <c r="BM109" s="206" t="s">
        <v>696</v>
      </c>
    </row>
    <row r="110" spans="1:65" s="2" customFormat="1" ht="16.5" customHeight="1" x14ac:dyDescent="0.2">
      <c r="A110" s="36"/>
      <c r="B110" s="37"/>
      <c r="C110" s="195" t="s">
        <v>450</v>
      </c>
      <c r="D110" s="195" t="s">
        <v>269</v>
      </c>
      <c r="E110" s="196" t="s">
        <v>3558</v>
      </c>
      <c r="F110" s="197" t="s">
        <v>2830</v>
      </c>
      <c r="G110" s="198" t="s">
        <v>2629</v>
      </c>
      <c r="H110" s="199">
        <v>1</v>
      </c>
      <c r="I110" s="200"/>
      <c r="J110" s="201">
        <f t="shared" si="0"/>
        <v>0</v>
      </c>
      <c r="K110" s="197" t="s">
        <v>21</v>
      </c>
      <c r="L110" s="41"/>
      <c r="M110" s="265" t="s">
        <v>21</v>
      </c>
      <c r="N110" s="266" t="s">
        <v>44</v>
      </c>
      <c r="O110" s="267"/>
      <c r="P110" s="268">
        <f t="shared" si="1"/>
        <v>0</v>
      </c>
      <c r="Q110" s="268">
        <v>0</v>
      </c>
      <c r="R110" s="268">
        <f t="shared" si="2"/>
        <v>0</v>
      </c>
      <c r="S110" s="268">
        <v>0</v>
      </c>
      <c r="T110" s="269">
        <f t="shared" si="3"/>
        <v>0</v>
      </c>
      <c r="U110" s="36"/>
      <c r="V110" s="36"/>
      <c r="W110" s="36"/>
      <c r="X110" s="36"/>
      <c r="Y110" s="36"/>
      <c r="Z110" s="36"/>
      <c r="AA110" s="36"/>
      <c r="AB110" s="36"/>
      <c r="AC110" s="36"/>
      <c r="AD110" s="36"/>
      <c r="AE110" s="36"/>
      <c r="AR110" s="206" t="s">
        <v>274</v>
      </c>
      <c r="AT110" s="206" t="s">
        <v>269</v>
      </c>
      <c r="AU110" s="206" t="s">
        <v>80</v>
      </c>
      <c r="AY110" s="19" t="s">
        <v>267</v>
      </c>
      <c r="BE110" s="207">
        <f t="shared" si="4"/>
        <v>0</v>
      </c>
      <c r="BF110" s="207">
        <f t="shared" si="5"/>
        <v>0</v>
      </c>
      <c r="BG110" s="207">
        <f t="shared" si="6"/>
        <v>0</v>
      </c>
      <c r="BH110" s="207">
        <f t="shared" si="7"/>
        <v>0</v>
      </c>
      <c r="BI110" s="207">
        <f t="shared" si="8"/>
        <v>0</v>
      </c>
      <c r="BJ110" s="19" t="s">
        <v>80</v>
      </c>
      <c r="BK110" s="207">
        <f t="shared" si="9"/>
        <v>0</v>
      </c>
      <c r="BL110" s="19" t="s">
        <v>274</v>
      </c>
      <c r="BM110" s="206" t="s">
        <v>722</v>
      </c>
    </row>
    <row r="111" spans="1:65" s="2" customFormat="1" ht="6.95" customHeight="1" x14ac:dyDescent="0.2">
      <c r="A111" s="36"/>
      <c r="B111" s="49"/>
      <c r="C111" s="50"/>
      <c r="D111" s="50"/>
      <c r="E111" s="50"/>
      <c r="F111" s="50"/>
      <c r="G111" s="50"/>
      <c r="H111" s="50"/>
      <c r="I111" s="145"/>
      <c r="J111" s="50"/>
      <c r="K111" s="50"/>
      <c r="L111" s="41"/>
      <c r="M111" s="36"/>
      <c r="O111" s="36"/>
      <c r="P111" s="36"/>
      <c r="Q111" s="36"/>
      <c r="R111" s="36"/>
      <c r="S111" s="36"/>
      <c r="T111" s="36"/>
      <c r="U111" s="36"/>
      <c r="V111" s="36"/>
      <c r="W111" s="36"/>
      <c r="X111" s="36"/>
      <c r="Y111" s="36"/>
      <c r="Z111" s="36"/>
      <c r="AA111" s="36"/>
      <c r="AB111" s="36"/>
      <c r="AC111" s="36"/>
      <c r="AD111" s="36"/>
      <c r="AE111" s="36"/>
    </row>
  </sheetData>
  <sheetProtection algorithmName="SHA-512" hashValue="YbiHvJ7vbhPzdG1T9Mw4bU5ubDC5bHouGDgFlEPRR20lqCUdOm6GlQTOZCtFwDotiAm4TCce/N43USmHfpGgjg==" saltValue="7cRWP5e/gJfnVVCVTfQ3RlLtgxCnfAbcGhYwSfp+iP+I6JlWwad/E3m6SGwxdjq/1nZw3BtFPh23ahk/FLiOow==" spinCount="100000" sheet="1" objects="1" scenarios="1" formatColumns="0" formatRows="0" autoFilter="0"/>
  <autoFilter ref="C88:K110" xr:uid="{00000000-0009-0000-0000-000007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30"/>
  <sheetViews>
    <sheetView showGridLines="0" workbookViewId="0"/>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387"/>
      <c r="M2" s="387"/>
      <c r="N2" s="387"/>
      <c r="O2" s="387"/>
      <c r="P2" s="387"/>
      <c r="Q2" s="387"/>
      <c r="R2" s="387"/>
      <c r="S2" s="387"/>
      <c r="T2" s="387"/>
      <c r="U2" s="387"/>
      <c r="V2" s="387"/>
      <c r="AT2" s="19" t="s">
        <v>108</v>
      </c>
    </row>
    <row r="3" spans="1:46" s="1" customFormat="1" ht="6.95" customHeight="1" x14ac:dyDescent="0.2">
      <c r="B3" s="112"/>
      <c r="C3" s="113"/>
      <c r="D3" s="113"/>
      <c r="E3" s="113"/>
      <c r="F3" s="113"/>
      <c r="G3" s="113"/>
      <c r="H3" s="113"/>
      <c r="I3" s="114"/>
      <c r="J3" s="113"/>
      <c r="K3" s="113"/>
      <c r="L3" s="22"/>
      <c r="AT3" s="19" t="s">
        <v>82</v>
      </c>
    </row>
    <row r="4" spans="1:46" s="1" customFormat="1" ht="24.95" customHeight="1" x14ac:dyDescent="0.2">
      <c r="B4" s="22"/>
      <c r="D4" s="115" t="s">
        <v>146</v>
      </c>
      <c r="I4" s="110"/>
      <c r="L4" s="22"/>
      <c r="M4" s="116" t="s">
        <v>10</v>
      </c>
      <c r="AT4" s="19" t="s">
        <v>4</v>
      </c>
    </row>
    <row r="5" spans="1:46" s="1" customFormat="1" ht="6.95"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5" t="str">
        <f>'Rekapitulace stavby'!K6</f>
        <v>Sportovní hala při ZŠ Rychnovská 139, Praha 18</v>
      </c>
      <c r="F7" s="416"/>
      <c r="G7" s="416"/>
      <c r="H7" s="416"/>
      <c r="I7" s="110"/>
      <c r="L7" s="22"/>
    </row>
    <row r="8" spans="1:46" s="1" customFormat="1" ht="12" customHeight="1" x14ac:dyDescent="0.2">
      <c r="B8" s="22"/>
      <c r="D8" s="117" t="s">
        <v>159</v>
      </c>
      <c r="I8" s="110"/>
      <c r="L8" s="22"/>
    </row>
    <row r="9" spans="1:46" s="2" customFormat="1" ht="16.5" customHeight="1" x14ac:dyDescent="0.2">
      <c r="A9" s="36"/>
      <c r="B9" s="41"/>
      <c r="C9" s="36"/>
      <c r="D9" s="36"/>
      <c r="E9" s="415" t="s">
        <v>163</v>
      </c>
      <c r="F9" s="417"/>
      <c r="G9" s="417"/>
      <c r="H9" s="417"/>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8" t="s">
        <v>3559</v>
      </c>
      <c r="F11" s="417"/>
      <c r="G11" s="417"/>
      <c r="H11" s="417"/>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5"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19" t="str">
        <f>'Rekapitulace stavby'!E14</f>
        <v>Vyplň údaj</v>
      </c>
      <c r="F20" s="420"/>
      <c r="G20" s="420"/>
      <c r="H20" s="420"/>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5"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5"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1" t="s">
        <v>21</v>
      </c>
      <c r="F29" s="421"/>
      <c r="G29" s="421"/>
      <c r="H29" s="421"/>
      <c r="I29" s="124"/>
      <c r="J29" s="122"/>
      <c r="K29" s="122"/>
      <c r="L29" s="125"/>
      <c r="S29" s="122"/>
      <c r="T29" s="122"/>
      <c r="U29" s="122"/>
      <c r="V29" s="122"/>
      <c r="W29" s="122"/>
      <c r="X29" s="122"/>
      <c r="Y29" s="122"/>
      <c r="Z29" s="122"/>
      <c r="AA29" s="122"/>
      <c r="AB29" s="122"/>
      <c r="AC29" s="122"/>
      <c r="AD29" s="122"/>
      <c r="AE29" s="122"/>
    </row>
    <row r="30" spans="1:31" s="2" customFormat="1" ht="6.95"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ROUND(J90, 2)</f>
        <v>0</v>
      </c>
      <c r="K32" s="36"/>
      <c r="L32" s="119"/>
      <c r="S32" s="36"/>
      <c r="T32" s="36"/>
      <c r="U32" s="36"/>
      <c r="V32" s="36"/>
      <c r="W32" s="36"/>
      <c r="X32" s="36"/>
      <c r="Y32" s="36"/>
      <c r="Z32" s="36"/>
      <c r="AA32" s="36"/>
      <c r="AB32" s="36"/>
      <c r="AC32" s="36"/>
      <c r="AD32" s="36"/>
      <c r="AE32" s="36"/>
    </row>
    <row r="33" spans="1:31" s="2" customFormat="1" ht="6.95"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x14ac:dyDescent="0.2">
      <c r="A35" s="36"/>
      <c r="B35" s="41"/>
      <c r="C35" s="36"/>
      <c r="D35" s="132" t="s">
        <v>43</v>
      </c>
      <c r="E35" s="117" t="s">
        <v>44</v>
      </c>
      <c r="F35" s="133">
        <f>ROUND((SUM(BE90:BE129)),  2)</f>
        <v>0</v>
      </c>
      <c r="G35" s="36"/>
      <c r="H35" s="36"/>
      <c r="I35" s="134">
        <v>0.21</v>
      </c>
      <c r="J35" s="133">
        <f>ROUND(((SUM(BE90:BE129))*I35),  2)</f>
        <v>0</v>
      </c>
      <c r="K35" s="36"/>
      <c r="L35" s="119"/>
      <c r="S35" s="36"/>
      <c r="T35" s="36"/>
      <c r="U35" s="36"/>
      <c r="V35" s="36"/>
      <c r="W35" s="36"/>
      <c r="X35" s="36"/>
      <c r="Y35" s="36"/>
      <c r="Z35" s="36"/>
      <c r="AA35" s="36"/>
      <c r="AB35" s="36"/>
      <c r="AC35" s="36"/>
      <c r="AD35" s="36"/>
      <c r="AE35" s="36"/>
    </row>
    <row r="36" spans="1:31" s="2" customFormat="1" ht="14.45" customHeight="1" x14ac:dyDescent="0.2">
      <c r="A36" s="36"/>
      <c r="B36" s="41"/>
      <c r="C36" s="36"/>
      <c r="D36" s="36"/>
      <c r="E36" s="117" t="s">
        <v>45</v>
      </c>
      <c r="F36" s="133">
        <f>ROUND((SUM(BF90:BF129)),  2)</f>
        <v>0</v>
      </c>
      <c r="G36" s="36"/>
      <c r="H36" s="36"/>
      <c r="I36" s="134">
        <v>0.15</v>
      </c>
      <c r="J36" s="133">
        <f>ROUND(((SUM(BF90:BF129))*I36),  2)</f>
        <v>0</v>
      </c>
      <c r="K36" s="36"/>
      <c r="L36" s="119"/>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7" t="s">
        <v>46</v>
      </c>
      <c r="F37" s="133">
        <f>ROUND((SUM(BG90:BG129)),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7" t="s">
        <v>47</v>
      </c>
      <c r="F38" s="133">
        <f>ROUND((SUM(BH90:BH129)),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7" t="s">
        <v>48</v>
      </c>
      <c r="F39" s="133">
        <f>ROUND((SUM(BI90:BI129)),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3" t="str">
        <f>E7</f>
        <v>Sportovní hala při ZŠ Rychnovská 139, Praha 18</v>
      </c>
      <c r="F50" s="414"/>
      <c r="G50" s="414"/>
      <c r="H50" s="414"/>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3" t="s">
        <v>163</v>
      </c>
      <c r="F52" s="412"/>
      <c r="G52" s="412"/>
      <c r="H52" s="412"/>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408" t="str">
        <f>E11</f>
        <v>D.1.4.e3 - Slaboproud - PZTS</v>
      </c>
      <c r="F54" s="412"/>
      <c r="G54" s="412"/>
      <c r="H54" s="412"/>
      <c r="I54" s="118"/>
      <c r="J54" s="38"/>
      <c r="K54" s="38"/>
      <c r="L54" s="119"/>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2"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x14ac:dyDescent="0.2">
      <c r="A63" s="36"/>
      <c r="B63" s="37"/>
      <c r="C63" s="153" t="s">
        <v>71</v>
      </c>
      <c r="D63" s="38"/>
      <c r="E63" s="38"/>
      <c r="F63" s="38"/>
      <c r="G63" s="38"/>
      <c r="H63" s="38"/>
      <c r="I63" s="118"/>
      <c r="J63" s="79">
        <f>J90</f>
        <v>0</v>
      </c>
      <c r="K63" s="38"/>
      <c r="L63" s="119"/>
      <c r="S63" s="36"/>
      <c r="T63" s="36"/>
      <c r="U63" s="36"/>
      <c r="V63" s="36"/>
      <c r="W63" s="36"/>
      <c r="X63" s="36"/>
      <c r="Y63" s="36"/>
      <c r="Z63" s="36"/>
      <c r="AA63" s="36"/>
      <c r="AB63" s="36"/>
      <c r="AC63" s="36"/>
      <c r="AD63" s="36"/>
      <c r="AE63" s="36"/>
      <c r="AU63" s="19" t="s">
        <v>214</v>
      </c>
    </row>
    <row r="64" spans="1:47" s="9" customFormat="1" ht="24.95" customHeight="1" x14ac:dyDescent="0.2">
      <c r="B64" s="154"/>
      <c r="C64" s="155"/>
      <c r="D64" s="156" t="s">
        <v>3560</v>
      </c>
      <c r="E64" s="157"/>
      <c r="F64" s="157"/>
      <c r="G64" s="157"/>
      <c r="H64" s="157"/>
      <c r="I64" s="158"/>
      <c r="J64" s="159">
        <f>J91</f>
        <v>0</v>
      </c>
      <c r="K64" s="155"/>
      <c r="L64" s="160"/>
    </row>
    <row r="65" spans="1:31" s="9" customFormat="1" ht="24.95" customHeight="1" x14ac:dyDescent="0.2">
      <c r="B65" s="154"/>
      <c r="C65" s="155"/>
      <c r="D65" s="156" t="s">
        <v>3561</v>
      </c>
      <c r="E65" s="157"/>
      <c r="F65" s="157"/>
      <c r="G65" s="157"/>
      <c r="H65" s="157"/>
      <c r="I65" s="158"/>
      <c r="J65" s="159">
        <f>J101</f>
        <v>0</v>
      </c>
      <c r="K65" s="155"/>
      <c r="L65" s="160"/>
    </row>
    <row r="66" spans="1:31" s="9" customFormat="1" ht="24.95" customHeight="1" x14ac:dyDescent="0.2">
      <c r="B66" s="154"/>
      <c r="C66" s="155"/>
      <c r="D66" s="156" t="s">
        <v>3562</v>
      </c>
      <c r="E66" s="157"/>
      <c r="F66" s="157"/>
      <c r="G66" s="157"/>
      <c r="H66" s="157"/>
      <c r="I66" s="158"/>
      <c r="J66" s="159">
        <f>J107</f>
        <v>0</v>
      </c>
      <c r="K66" s="155"/>
      <c r="L66" s="160"/>
    </row>
    <row r="67" spans="1:31" s="9" customFormat="1" ht="24.95" customHeight="1" x14ac:dyDescent="0.2">
      <c r="B67" s="154"/>
      <c r="C67" s="155"/>
      <c r="D67" s="156" t="s">
        <v>3563</v>
      </c>
      <c r="E67" s="157"/>
      <c r="F67" s="157"/>
      <c r="G67" s="157"/>
      <c r="H67" s="157"/>
      <c r="I67" s="158"/>
      <c r="J67" s="159">
        <f>J121</f>
        <v>0</v>
      </c>
      <c r="K67" s="155"/>
      <c r="L67" s="160"/>
    </row>
    <row r="68" spans="1:31" s="9" customFormat="1" ht="24.95" customHeight="1" x14ac:dyDescent="0.2">
      <c r="B68" s="154"/>
      <c r="C68" s="155"/>
      <c r="D68" s="156" t="s">
        <v>3564</v>
      </c>
      <c r="E68" s="157"/>
      <c r="F68" s="157"/>
      <c r="G68" s="157"/>
      <c r="H68" s="157"/>
      <c r="I68" s="158"/>
      <c r="J68" s="159">
        <f>J126</f>
        <v>0</v>
      </c>
      <c r="K68" s="155"/>
      <c r="L68" s="160"/>
    </row>
    <row r="69" spans="1:31" s="2" customFormat="1" ht="21.75" customHeight="1" x14ac:dyDescent="0.2">
      <c r="A69" s="36"/>
      <c r="B69" s="37"/>
      <c r="C69" s="38"/>
      <c r="D69" s="38"/>
      <c r="E69" s="38"/>
      <c r="F69" s="38"/>
      <c r="G69" s="38"/>
      <c r="H69" s="38"/>
      <c r="I69" s="118"/>
      <c r="J69" s="38"/>
      <c r="K69" s="38"/>
      <c r="L69" s="119"/>
      <c r="S69" s="36"/>
      <c r="T69" s="36"/>
      <c r="U69" s="36"/>
      <c r="V69" s="36"/>
      <c r="W69" s="36"/>
      <c r="X69" s="36"/>
      <c r="Y69" s="36"/>
      <c r="Z69" s="36"/>
      <c r="AA69" s="36"/>
      <c r="AB69" s="36"/>
      <c r="AC69" s="36"/>
      <c r="AD69" s="36"/>
      <c r="AE69" s="36"/>
    </row>
    <row r="70" spans="1:31" s="2" customFormat="1" ht="6.95" customHeight="1" x14ac:dyDescent="0.2">
      <c r="A70" s="36"/>
      <c r="B70" s="49"/>
      <c r="C70" s="50"/>
      <c r="D70" s="50"/>
      <c r="E70" s="50"/>
      <c r="F70" s="50"/>
      <c r="G70" s="50"/>
      <c r="H70" s="50"/>
      <c r="I70" s="145"/>
      <c r="J70" s="50"/>
      <c r="K70" s="50"/>
      <c r="L70" s="119"/>
      <c r="S70" s="36"/>
      <c r="T70" s="36"/>
      <c r="U70" s="36"/>
      <c r="V70" s="36"/>
      <c r="W70" s="36"/>
      <c r="X70" s="36"/>
      <c r="Y70" s="36"/>
      <c r="Z70" s="36"/>
      <c r="AA70" s="36"/>
      <c r="AB70" s="36"/>
      <c r="AC70" s="36"/>
      <c r="AD70" s="36"/>
      <c r="AE70" s="36"/>
    </row>
    <row r="74" spans="1:31" s="2" customFormat="1" ht="6.95" customHeight="1" x14ac:dyDescent="0.2">
      <c r="A74" s="36"/>
      <c r="B74" s="51"/>
      <c r="C74" s="52"/>
      <c r="D74" s="52"/>
      <c r="E74" s="52"/>
      <c r="F74" s="52"/>
      <c r="G74" s="52"/>
      <c r="H74" s="52"/>
      <c r="I74" s="148"/>
      <c r="J74" s="52"/>
      <c r="K74" s="52"/>
      <c r="L74" s="119"/>
      <c r="S74" s="36"/>
      <c r="T74" s="36"/>
      <c r="U74" s="36"/>
      <c r="V74" s="36"/>
      <c r="W74" s="36"/>
      <c r="X74" s="36"/>
      <c r="Y74" s="36"/>
      <c r="Z74" s="36"/>
      <c r="AA74" s="36"/>
      <c r="AB74" s="36"/>
      <c r="AC74" s="36"/>
      <c r="AD74" s="36"/>
      <c r="AE74" s="36"/>
    </row>
    <row r="75" spans="1:31" s="2" customFormat="1" ht="24.95" customHeight="1" x14ac:dyDescent="0.2">
      <c r="A75" s="36"/>
      <c r="B75" s="37"/>
      <c r="C75" s="25" t="s">
        <v>252</v>
      </c>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6.95" customHeight="1" x14ac:dyDescent="0.2">
      <c r="A76" s="36"/>
      <c r="B76" s="37"/>
      <c r="C76" s="38"/>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2" customHeight="1" x14ac:dyDescent="0.2">
      <c r="A77" s="36"/>
      <c r="B77" s="37"/>
      <c r="C77" s="31" t="s">
        <v>16</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6.5" customHeight="1" x14ac:dyDescent="0.2">
      <c r="A78" s="36"/>
      <c r="B78" s="37"/>
      <c r="C78" s="38"/>
      <c r="D78" s="38"/>
      <c r="E78" s="413" t="str">
        <f>E7</f>
        <v>Sportovní hala při ZŠ Rychnovská 139, Praha 18</v>
      </c>
      <c r="F78" s="414"/>
      <c r="G78" s="414"/>
      <c r="H78" s="414"/>
      <c r="I78" s="118"/>
      <c r="J78" s="38"/>
      <c r="K78" s="38"/>
      <c r="L78" s="119"/>
      <c r="S78" s="36"/>
      <c r="T78" s="36"/>
      <c r="U78" s="36"/>
      <c r="V78" s="36"/>
      <c r="W78" s="36"/>
      <c r="X78" s="36"/>
      <c r="Y78" s="36"/>
      <c r="Z78" s="36"/>
      <c r="AA78" s="36"/>
      <c r="AB78" s="36"/>
      <c r="AC78" s="36"/>
      <c r="AD78" s="36"/>
      <c r="AE78" s="36"/>
    </row>
    <row r="79" spans="1:31" s="1" customFormat="1" ht="12" customHeight="1" x14ac:dyDescent="0.2">
      <c r="B79" s="23"/>
      <c r="C79" s="31" t="s">
        <v>159</v>
      </c>
      <c r="D79" s="24"/>
      <c r="E79" s="24"/>
      <c r="F79" s="24"/>
      <c r="G79" s="24"/>
      <c r="H79" s="24"/>
      <c r="I79" s="110"/>
      <c r="J79" s="24"/>
      <c r="K79" s="24"/>
      <c r="L79" s="22"/>
    </row>
    <row r="80" spans="1:31" s="2" customFormat="1" ht="16.5" customHeight="1" x14ac:dyDescent="0.2">
      <c r="A80" s="36"/>
      <c r="B80" s="37"/>
      <c r="C80" s="38"/>
      <c r="D80" s="38"/>
      <c r="E80" s="413" t="s">
        <v>163</v>
      </c>
      <c r="F80" s="412"/>
      <c r="G80" s="412"/>
      <c r="H80" s="412"/>
      <c r="I80" s="118"/>
      <c r="J80" s="38"/>
      <c r="K80" s="38"/>
      <c r="L80" s="119"/>
      <c r="S80" s="36"/>
      <c r="T80" s="36"/>
      <c r="U80" s="36"/>
      <c r="V80" s="36"/>
      <c r="W80" s="36"/>
      <c r="X80" s="36"/>
      <c r="Y80" s="36"/>
      <c r="Z80" s="36"/>
      <c r="AA80" s="36"/>
      <c r="AB80" s="36"/>
      <c r="AC80" s="36"/>
      <c r="AD80" s="36"/>
      <c r="AE80" s="36"/>
    </row>
    <row r="81" spans="1:65" s="2" customFormat="1" ht="12" customHeight="1" x14ac:dyDescent="0.2">
      <c r="A81" s="36"/>
      <c r="B81" s="37"/>
      <c r="C81" s="31" t="s">
        <v>167</v>
      </c>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16.5" customHeight="1" x14ac:dyDescent="0.2">
      <c r="A82" s="36"/>
      <c r="B82" s="37"/>
      <c r="C82" s="38"/>
      <c r="D82" s="38"/>
      <c r="E82" s="408" t="str">
        <f>E11</f>
        <v>D.1.4.e3 - Slaboproud - PZTS</v>
      </c>
      <c r="F82" s="412"/>
      <c r="G82" s="412"/>
      <c r="H82" s="412"/>
      <c r="I82" s="118"/>
      <c r="J82" s="38"/>
      <c r="K82" s="38"/>
      <c r="L82" s="119"/>
      <c r="S82" s="36"/>
      <c r="T82" s="36"/>
      <c r="U82" s="36"/>
      <c r="V82" s="36"/>
      <c r="W82" s="36"/>
      <c r="X82" s="36"/>
      <c r="Y82" s="36"/>
      <c r="Z82" s="36"/>
      <c r="AA82" s="36"/>
      <c r="AB82" s="36"/>
      <c r="AC82" s="36"/>
      <c r="AD82" s="36"/>
      <c r="AE82" s="36"/>
    </row>
    <row r="83" spans="1:65" s="2" customFormat="1" ht="6.95" customHeight="1" x14ac:dyDescent="0.2">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ht="12" customHeight="1" x14ac:dyDescent="0.2">
      <c r="A84" s="36"/>
      <c r="B84" s="37"/>
      <c r="C84" s="31" t="s">
        <v>22</v>
      </c>
      <c r="D84" s="38"/>
      <c r="E84" s="38"/>
      <c r="F84" s="29" t="str">
        <f>F14</f>
        <v xml:space="preserve"> </v>
      </c>
      <c r="G84" s="38"/>
      <c r="H84" s="38"/>
      <c r="I84" s="120" t="s">
        <v>24</v>
      </c>
      <c r="J84" s="61" t="str">
        <f>IF(J14="","",J14)</f>
        <v>17. 4. 2020</v>
      </c>
      <c r="K84" s="38"/>
      <c r="L84" s="119"/>
      <c r="S84" s="36"/>
      <c r="T84" s="36"/>
      <c r="U84" s="36"/>
      <c r="V84" s="36"/>
      <c r="W84" s="36"/>
      <c r="X84" s="36"/>
      <c r="Y84" s="36"/>
      <c r="Z84" s="36"/>
      <c r="AA84" s="36"/>
      <c r="AB84" s="36"/>
      <c r="AC84" s="36"/>
      <c r="AD84" s="36"/>
      <c r="AE84" s="36"/>
    </row>
    <row r="85" spans="1:65" s="2" customFormat="1" ht="6.95" customHeight="1" x14ac:dyDescent="0.2">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2" customFormat="1" ht="15.2" customHeight="1" x14ac:dyDescent="0.2">
      <c r="A86" s="36"/>
      <c r="B86" s="37"/>
      <c r="C86" s="31" t="s">
        <v>26</v>
      </c>
      <c r="D86" s="38"/>
      <c r="E86" s="38"/>
      <c r="F86" s="29" t="str">
        <f>E17</f>
        <v>Městská část Praha 18</v>
      </c>
      <c r="G86" s="38"/>
      <c r="H86" s="38"/>
      <c r="I86" s="120" t="s">
        <v>32</v>
      </c>
      <c r="J86" s="34" t="str">
        <f>E23</f>
        <v>Arch.Design, s.r.o</v>
      </c>
      <c r="K86" s="38"/>
      <c r="L86" s="119"/>
      <c r="S86" s="36"/>
      <c r="T86" s="36"/>
      <c r="U86" s="36"/>
      <c r="V86" s="36"/>
      <c r="W86" s="36"/>
      <c r="X86" s="36"/>
      <c r="Y86" s="36"/>
      <c r="Z86" s="36"/>
      <c r="AA86" s="36"/>
      <c r="AB86" s="36"/>
      <c r="AC86" s="36"/>
      <c r="AD86" s="36"/>
      <c r="AE86" s="36"/>
    </row>
    <row r="87" spans="1:65" s="2" customFormat="1" ht="15.2" customHeight="1" x14ac:dyDescent="0.2">
      <c r="A87" s="36"/>
      <c r="B87" s="37"/>
      <c r="C87" s="31" t="s">
        <v>30</v>
      </c>
      <c r="D87" s="38"/>
      <c r="E87" s="38"/>
      <c r="F87" s="29" t="str">
        <f>IF(E20="","",E20)</f>
        <v>Vyplň údaj</v>
      </c>
      <c r="G87" s="38"/>
      <c r="H87" s="38"/>
      <c r="I87" s="120" t="s">
        <v>36</v>
      </c>
      <c r="J87" s="34" t="str">
        <f>E26</f>
        <v xml:space="preserve"> </v>
      </c>
      <c r="K87" s="38"/>
      <c r="L87" s="119"/>
      <c r="S87" s="36"/>
      <c r="T87" s="36"/>
      <c r="U87" s="36"/>
      <c r="V87" s="36"/>
      <c r="W87" s="36"/>
      <c r="X87" s="36"/>
      <c r="Y87" s="36"/>
      <c r="Z87" s="36"/>
      <c r="AA87" s="36"/>
      <c r="AB87" s="36"/>
      <c r="AC87" s="36"/>
      <c r="AD87" s="36"/>
      <c r="AE87" s="36"/>
    </row>
    <row r="88" spans="1:65" s="2" customFormat="1" ht="10.35" customHeight="1" x14ac:dyDescent="0.2">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11" customFormat="1" ht="29.25" customHeight="1" x14ac:dyDescent="0.2">
      <c r="A89" s="167"/>
      <c r="B89" s="168"/>
      <c r="C89" s="169" t="s">
        <v>253</v>
      </c>
      <c r="D89" s="170" t="s">
        <v>58</v>
      </c>
      <c r="E89" s="170" t="s">
        <v>54</v>
      </c>
      <c r="F89" s="170" t="s">
        <v>55</v>
      </c>
      <c r="G89" s="170" t="s">
        <v>254</v>
      </c>
      <c r="H89" s="170" t="s">
        <v>255</v>
      </c>
      <c r="I89" s="171" t="s">
        <v>256</v>
      </c>
      <c r="J89" s="170" t="s">
        <v>213</v>
      </c>
      <c r="K89" s="172" t="s">
        <v>257</v>
      </c>
      <c r="L89" s="173"/>
      <c r="M89" s="70" t="s">
        <v>21</v>
      </c>
      <c r="N89" s="71" t="s">
        <v>43</v>
      </c>
      <c r="O89" s="71" t="s">
        <v>258</v>
      </c>
      <c r="P89" s="71" t="s">
        <v>259</v>
      </c>
      <c r="Q89" s="71" t="s">
        <v>260</v>
      </c>
      <c r="R89" s="71" t="s">
        <v>261</v>
      </c>
      <c r="S89" s="71" t="s">
        <v>262</v>
      </c>
      <c r="T89" s="72" t="s">
        <v>263</v>
      </c>
      <c r="U89" s="167"/>
      <c r="V89" s="167"/>
      <c r="W89" s="167"/>
      <c r="X89" s="167"/>
      <c r="Y89" s="167"/>
      <c r="Z89" s="167"/>
      <c r="AA89" s="167"/>
      <c r="AB89" s="167"/>
      <c r="AC89" s="167"/>
      <c r="AD89" s="167"/>
      <c r="AE89" s="167"/>
    </row>
    <row r="90" spans="1:65" s="2" customFormat="1" ht="22.9" customHeight="1" x14ac:dyDescent="0.25">
      <c r="A90" s="36"/>
      <c r="B90" s="37"/>
      <c r="C90" s="77" t="s">
        <v>264</v>
      </c>
      <c r="D90" s="38"/>
      <c r="E90" s="38"/>
      <c r="F90" s="38"/>
      <c r="G90" s="38"/>
      <c r="H90" s="38"/>
      <c r="I90" s="118"/>
      <c r="J90" s="174">
        <f>BK90</f>
        <v>0</v>
      </c>
      <c r="K90" s="38"/>
      <c r="L90" s="41"/>
      <c r="M90" s="73"/>
      <c r="N90" s="175"/>
      <c r="O90" s="74"/>
      <c r="P90" s="176">
        <f>P91+P101+P107+P121+P126</f>
        <v>0</v>
      </c>
      <c r="Q90" s="74"/>
      <c r="R90" s="176">
        <f>R91+R101+R107+R121+R126</f>
        <v>0</v>
      </c>
      <c r="S90" s="74"/>
      <c r="T90" s="177">
        <f>T91+T101+T107+T121+T126</f>
        <v>0</v>
      </c>
      <c r="U90" s="36"/>
      <c r="V90" s="36"/>
      <c r="W90" s="36"/>
      <c r="X90" s="36"/>
      <c r="Y90" s="36"/>
      <c r="Z90" s="36"/>
      <c r="AA90" s="36"/>
      <c r="AB90" s="36"/>
      <c r="AC90" s="36"/>
      <c r="AD90" s="36"/>
      <c r="AE90" s="36"/>
      <c r="AT90" s="19" t="s">
        <v>72</v>
      </c>
      <c r="AU90" s="19" t="s">
        <v>214</v>
      </c>
      <c r="BK90" s="178">
        <f>BK91+BK101+BK107+BK121+BK126</f>
        <v>0</v>
      </c>
    </row>
    <row r="91" spans="1:65" s="12" customFormat="1" ht="25.9" customHeight="1" x14ac:dyDescent="0.2">
      <c r="B91" s="179"/>
      <c r="C91" s="180"/>
      <c r="D91" s="181" t="s">
        <v>72</v>
      </c>
      <c r="E91" s="182" t="s">
        <v>2852</v>
      </c>
      <c r="F91" s="182" t="s">
        <v>3434</v>
      </c>
      <c r="G91" s="180"/>
      <c r="H91" s="180"/>
      <c r="I91" s="183"/>
      <c r="J91" s="184">
        <f>BK91</f>
        <v>0</v>
      </c>
      <c r="K91" s="180"/>
      <c r="L91" s="185"/>
      <c r="M91" s="186"/>
      <c r="N91" s="187"/>
      <c r="O91" s="187"/>
      <c r="P91" s="188">
        <f>SUM(P92:P100)</f>
        <v>0</v>
      </c>
      <c r="Q91" s="187"/>
      <c r="R91" s="188">
        <f>SUM(R92:R100)</f>
        <v>0</v>
      </c>
      <c r="S91" s="187"/>
      <c r="T91" s="189">
        <f>SUM(T92:T100)</f>
        <v>0</v>
      </c>
      <c r="AR91" s="190" t="s">
        <v>80</v>
      </c>
      <c r="AT91" s="191" t="s">
        <v>72</v>
      </c>
      <c r="AU91" s="191" t="s">
        <v>73</v>
      </c>
      <c r="AY91" s="190" t="s">
        <v>267</v>
      </c>
      <c r="BK91" s="192">
        <f>SUM(BK92:BK100)</f>
        <v>0</v>
      </c>
    </row>
    <row r="92" spans="1:65" s="2" customFormat="1" ht="16.5" customHeight="1" x14ac:dyDescent="0.2">
      <c r="A92" s="36"/>
      <c r="B92" s="37"/>
      <c r="C92" s="195" t="s">
        <v>80</v>
      </c>
      <c r="D92" s="195" t="s">
        <v>269</v>
      </c>
      <c r="E92" s="196" t="s">
        <v>3443</v>
      </c>
      <c r="F92" s="197" t="s">
        <v>3444</v>
      </c>
      <c r="G92" s="198" t="s">
        <v>296</v>
      </c>
      <c r="H92" s="199">
        <v>100</v>
      </c>
      <c r="I92" s="200"/>
      <c r="J92" s="201">
        <f t="shared" ref="J92:J100" si="0">ROUND(I92*H92,2)</f>
        <v>0</v>
      </c>
      <c r="K92" s="197" t="s">
        <v>21</v>
      </c>
      <c r="L92" s="41"/>
      <c r="M92" s="202" t="s">
        <v>21</v>
      </c>
      <c r="N92" s="203" t="s">
        <v>44</v>
      </c>
      <c r="O92" s="66"/>
      <c r="P92" s="204">
        <f t="shared" ref="P92:P100" si="1">O92*H92</f>
        <v>0</v>
      </c>
      <c r="Q92" s="204">
        <v>0</v>
      </c>
      <c r="R92" s="204">
        <f t="shared" ref="R92:R100" si="2">Q92*H92</f>
        <v>0</v>
      </c>
      <c r="S92" s="204">
        <v>0</v>
      </c>
      <c r="T92" s="205">
        <f t="shared" ref="T92:T100" si="3">S92*H92</f>
        <v>0</v>
      </c>
      <c r="U92" s="36"/>
      <c r="V92" s="36"/>
      <c r="W92" s="36"/>
      <c r="X92" s="36"/>
      <c r="Y92" s="36"/>
      <c r="Z92" s="36"/>
      <c r="AA92" s="36"/>
      <c r="AB92" s="36"/>
      <c r="AC92" s="36"/>
      <c r="AD92" s="36"/>
      <c r="AE92" s="36"/>
      <c r="AR92" s="206" t="s">
        <v>274</v>
      </c>
      <c r="AT92" s="206" t="s">
        <v>269</v>
      </c>
      <c r="AU92" s="206" t="s">
        <v>80</v>
      </c>
      <c r="AY92" s="19" t="s">
        <v>267</v>
      </c>
      <c r="BE92" s="207">
        <f t="shared" ref="BE92:BE100" si="4">IF(N92="základní",J92,0)</f>
        <v>0</v>
      </c>
      <c r="BF92" s="207">
        <f t="shared" ref="BF92:BF100" si="5">IF(N92="snížená",J92,0)</f>
        <v>0</v>
      </c>
      <c r="BG92" s="207">
        <f t="shared" ref="BG92:BG100" si="6">IF(N92="zákl. přenesená",J92,0)</f>
        <v>0</v>
      </c>
      <c r="BH92" s="207">
        <f t="shared" ref="BH92:BH100" si="7">IF(N92="sníž. přenesená",J92,0)</f>
        <v>0</v>
      </c>
      <c r="BI92" s="207">
        <f t="shared" ref="BI92:BI100" si="8">IF(N92="nulová",J92,0)</f>
        <v>0</v>
      </c>
      <c r="BJ92" s="19" t="s">
        <v>80</v>
      </c>
      <c r="BK92" s="207">
        <f t="shared" ref="BK92:BK100" si="9">ROUND(I92*H92,2)</f>
        <v>0</v>
      </c>
      <c r="BL92" s="19" t="s">
        <v>274</v>
      </c>
      <c r="BM92" s="206" t="s">
        <v>82</v>
      </c>
    </row>
    <row r="93" spans="1:65" s="2" customFormat="1" ht="16.5" customHeight="1" x14ac:dyDescent="0.2">
      <c r="A93" s="36"/>
      <c r="B93" s="37"/>
      <c r="C93" s="195" t="s">
        <v>82</v>
      </c>
      <c r="D93" s="195" t="s">
        <v>269</v>
      </c>
      <c r="E93" s="196" t="s">
        <v>3565</v>
      </c>
      <c r="F93" s="197" t="s">
        <v>3566</v>
      </c>
      <c r="G93" s="198" t="s">
        <v>296</v>
      </c>
      <c r="H93" s="199">
        <v>100</v>
      </c>
      <c r="I93" s="200"/>
      <c r="J93" s="201">
        <f t="shared" si="0"/>
        <v>0</v>
      </c>
      <c r="K93" s="197" t="s">
        <v>21</v>
      </c>
      <c r="L93" s="41"/>
      <c r="M93" s="202" t="s">
        <v>21</v>
      </c>
      <c r="N93" s="203" t="s">
        <v>44</v>
      </c>
      <c r="O93" s="66"/>
      <c r="P93" s="204">
        <f t="shared" si="1"/>
        <v>0</v>
      </c>
      <c r="Q93" s="204">
        <v>0</v>
      </c>
      <c r="R93" s="204">
        <f t="shared" si="2"/>
        <v>0</v>
      </c>
      <c r="S93" s="204">
        <v>0</v>
      </c>
      <c r="T93" s="205">
        <f t="shared" si="3"/>
        <v>0</v>
      </c>
      <c r="U93" s="36"/>
      <c r="V93" s="36"/>
      <c r="W93" s="36"/>
      <c r="X93" s="36"/>
      <c r="Y93" s="36"/>
      <c r="Z93" s="36"/>
      <c r="AA93" s="36"/>
      <c r="AB93" s="36"/>
      <c r="AC93" s="36"/>
      <c r="AD93" s="36"/>
      <c r="AE93" s="36"/>
      <c r="AR93" s="206" t="s">
        <v>274</v>
      </c>
      <c r="AT93" s="206" t="s">
        <v>269</v>
      </c>
      <c r="AU93" s="206" t="s">
        <v>80</v>
      </c>
      <c r="AY93" s="19" t="s">
        <v>267</v>
      </c>
      <c r="BE93" s="207">
        <f t="shared" si="4"/>
        <v>0</v>
      </c>
      <c r="BF93" s="207">
        <f t="shared" si="5"/>
        <v>0</v>
      </c>
      <c r="BG93" s="207">
        <f t="shared" si="6"/>
        <v>0</v>
      </c>
      <c r="BH93" s="207">
        <f t="shared" si="7"/>
        <v>0</v>
      </c>
      <c r="BI93" s="207">
        <f t="shared" si="8"/>
        <v>0</v>
      </c>
      <c r="BJ93" s="19" t="s">
        <v>80</v>
      </c>
      <c r="BK93" s="207">
        <f t="shared" si="9"/>
        <v>0</v>
      </c>
      <c r="BL93" s="19" t="s">
        <v>274</v>
      </c>
      <c r="BM93" s="206" t="s">
        <v>274</v>
      </c>
    </row>
    <row r="94" spans="1:65" s="2" customFormat="1" ht="16.5" customHeight="1" x14ac:dyDescent="0.2">
      <c r="A94" s="36"/>
      <c r="B94" s="37"/>
      <c r="C94" s="195" t="s">
        <v>142</v>
      </c>
      <c r="D94" s="195" t="s">
        <v>269</v>
      </c>
      <c r="E94" s="196" t="s">
        <v>3567</v>
      </c>
      <c r="F94" s="197" t="s">
        <v>3568</v>
      </c>
      <c r="G94" s="198" t="s">
        <v>296</v>
      </c>
      <c r="H94" s="199">
        <v>120</v>
      </c>
      <c r="I94" s="200"/>
      <c r="J94" s="201">
        <f t="shared" si="0"/>
        <v>0</v>
      </c>
      <c r="K94" s="197" t="s">
        <v>21</v>
      </c>
      <c r="L94" s="41"/>
      <c r="M94" s="202" t="s">
        <v>21</v>
      </c>
      <c r="N94" s="203" t="s">
        <v>44</v>
      </c>
      <c r="O94" s="66"/>
      <c r="P94" s="204">
        <f t="shared" si="1"/>
        <v>0</v>
      </c>
      <c r="Q94" s="204">
        <v>0</v>
      </c>
      <c r="R94" s="204">
        <f t="shared" si="2"/>
        <v>0</v>
      </c>
      <c r="S94" s="204">
        <v>0</v>
      </c>
      <c r="T94" s="205">
        <f t="shared" si="3"/>
        <v>0</v>
      </c>
      <c r="U94" s="36"/>
      <c r="V94" s="36"/>
      <c r="W94" s="36"/>
      <c r="X94" s="36"/>
      <c r="Y94" s="36"/>
      <c r="Z94" s="36"/>
      <c r="AA94" s="36"/>
      <c r="AB94" s="36"/>
      <c r="AC94" s="36"/>
      <c r="AD94" s="36"/>
      <c r="AE94" s="36"/>
      <c r="AR94" s="206" t="s">
        <v>274</v>
      </c>
      <c r="AT94" s="206" t="s">
        <v>269</v>
      </c>
      <c r="AU94" s="206" t="s">
        <v>80</v>
      </c>
      <c r="AY94" s="19" t="s">
        <v>267</v>
      </c>
      <c r="BE94" s="207">
        <f t="shared" si="4"/>
        <v>0</v>
      </c>
      <c r="BF94" s="207">
        <f t="shared" si="5"/>
        <v>0</v>
      </c>
      <c r="BG94" s="207">
        <f t="shared" si="6"/>
        <v>0</v>
      </c>
      <c r="BH94" s="207">
        <f t="shared" si="7"/>
        <v>0</v>
      </c>
      <c r="BI94" s="207">
        <f t="shared" si="8"/>
        <v>0</v>
      </c>
      <c r="BJ94" s="19" t="s">
        <v>80</v>
      </c>
      <c r="BK94" s="207">
        <f t="shared" si="9"/>
        <v>0</v>
      </c>
      <c r="BL94" s="19" t="s">
        <v>274</v>
      </c>
      <c r="BM94" s="206" t="s">
        <v>309</v>
      </c>
    </row>
    <row r="95" spans="1:65" s="2" customFormat="1" ht="16.5" customHeight="1" x14ac:dyDescent="0.2">
      <c r="A95" s="36"/>
      <c r="B95" s="37"/>
      <c r="C95" s="195" t="s">
        <v>274</v>
      </c>
      <c r="D95" s="195" t="s">
        <v>269</v>
      </c>
      <c r="E95" s="196" t="s">
        <v>3569</v>
      </c>
      <c r="F95" s="197" t="s">
        <v>3570</v>
      </c>
      <c r="G95" s="198" t="s">
        <v>296</v>
      </c>
      <c r="H95" s="199">
        <v>200</v>
      </c>
      <c r="I95" s="200"/>
      <c r="J95" s="201">
        <f t="shared" si="0"/>
        <v>0</v>
      </c>
      <c r="K95" s="197" t="s">
        <v>21</v>
      </c>
      <c r="L95" s="41"/>
      <c r="M95" s="202" t="s">
        <v>21</v>
      </c>
      <c r="N95" s="203" t="s">
        <v>44</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274</v>
      </c>
      <c r="AT95" s="206" t="s">
        <v>269</v>
      </c>
      <c r="AU95" s="206" t="s">
        <v>80</v>
      </c>
      <c r="AY95" s="19" t="s">
        <v>267</v>
      </c>
      <c r="BE95" s="207">
        <f t="shared" si="4"/>
        <v>0</v>
      </c>
      <c r="BF95" s="207">
        <f t="shared" si="5"/>
        <v>0</v>
      </c>
      <c r="BG95" s="207">
        <f t="shared" si="6"/>
        <v>0</v>
      </c>
      <c r="BH95" s="207">
        <f t="shared" si="7"/>
        <v>0</v>
      </c>
      <c r="BI95" s="207">
        <f t="shared" si="8"/>
        <v>0</v>
      </c>
      <c r="BJ95" s="19" t="s">
        <v>80</v>
      </c>
      <c r="BK95" s="207">
        <f t="shared" si="9"/>
        <v>0</v>
      </c>
      <c r="BL95" s="19" t="s">
        <v>274</v>
      </c>
      <c r="BM95" s="206" t="s">
        <v>356</v>
      </c>
    </row>
    <row r="96" spans="1:65" s="2" customFormat="1" ht="16.5" customHeight="1" x14ac:dyDescent="0.2">
      <c r="A96" s="36"/>
      <c r="B96" s="37"/>
      <c r="C96" s="195" t="s">
        <v>301</v>
      </c>
      <c r="D96" s="195" t="s">
        <v>269</v>
      </c>
      <c r="E96" s="196" t="s">
        <v>3571</v>
      </c>
      <c r="F96" s="197" t="s">
        <v>3572</v>
      </c>
      <c r="G96" s="198" t="s">
        <v>296</v>
      </c>
      <c r="H96" s="199">
        <v>320</v>
      </c>
      <c r="I96" s="200"/>
      <c r="J96" s="201">
        <f t="shared" si="0"/>
        <v>0</v>
      </c>
      <c r="K96" s="197" t="s">
        <v>21</v>
      </c>
      <c r="L96" s="41"/>
      <c r="M96" s="202" t="s">
        <v>21</v>
      </c>
      <c r="N96" s="203" t="s">
        <v>44</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274</v>
      </c>
      <c r="AT96" s="206" t="s">
        <v>269</v>
      </c>
      <c r="AU96" s="206" t="s">
        <v>80</v>
      </c>
      <c r="AY96" s="19" t="s">
        <v>267</v>
      </c>
      <c r="BE96" s="207">
        <f t="shared" si="4"/>
        <v>0</v>
      </c>
      <c r="BF96" s="207">
        <f t="shared" si="5"/>
        <v>0</v>
      </c>
      <c r="BG96" s="207">
        <f t="shared" si="6"/>
        <v>0</v>
      </c>
      <c r="BH96" s="207">
        <f t="shared" si="7"/>
        <v>0</v>
      </c>
      <c r="BI96" s="207">
        <f t="shared" si="8"/>
        <v>0</v>
      </c>
      <c r="BJ96" s="19" t="s">
        <v>80</v>
      </c>
      <c r="BK96" s="207">
        <f t="shared" si="9"/>
        <v>0</v>
      </c>
      <c r="BL96" s="19" t="s">
        <v>274</v>
      </c>
      <c r="BM96" s="206" t="s">
        <v>371</v>
      </c>
    </row>
    <row r="97" spans="1:65" s="2" customFormat="1" ht="21.75" customHeight="1" x14ac:dyDescent="0.2">
      <c r="A97" s="36"/>
      <c r="B97" s="37"/>
      <c r="C97" s="195" t="s">
        <v>309</v>
      </c>
      <c r="D97" s="195" t="s">
        <v>269</v>
      </c>
      <c r="E97" s="196" t="s">
        <v>3573</v>
      </c>
      <c r="F97" s="197" t="s">
        <v>3574</v>
      </c>
      <c r="G97" s="198" t="s">
        <v>2484</v>
      </c>
      <c r="H97" s="199">
        <v>6</v>
      </c>
      <c r="I97" s="200"/>
      <c r="J97" s="201">
        <f t="shared" si="0"/>
        <v>0</v>
      </c>
      <c r="K97" s="197" t="s">
        <v>21</v>
      </c>
      <c r="L97" s="41"/>
      <c r="M97" s="202" t="s">
        <v>21</v>
      </c>
      <c r="N97" s="203"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274</v>
      </c>
      <c r="AT97" s="206" t="s">
        <v>269</v>
      </c>
      <c r="AU97" s="206" t="s">
        <v>80</v>
      </c>
      <c r="AY97" s="19" t="s">
        <v>267</v>
      </c>
      <c r="BE97" s="207">
        <f t="shared" si="4"/>
        <v>0</v>
      </c>
      <c r="BF97" s="207">
        <f t="shared" si="5"/>
        <v>0</v>
      </c>
      <c r="BG97" s="207">
        <f t="shared" si="6"/>
        <v>0</v>
      </c>
      <c r="BH97" s="207">
        <f t="shared" si="7"/>
        <v>0</v>
      </c>
      <c r="BI97" s="207">
        <f t="shared" si="8"/>
        <v>0</v>
      </c>
      <c r="BJ97" s="19" t="s">
        <v>80</v>
      </c>
      <c r="BK97" s="207">
        <f t="shared" si="9"/>
        <v>0</v>
      </c>
      <c r="BL97" s="19" t="s">
        <v>274</v>
      </c>
      <c r="BM97" s="206" t="s">
        <v>386</v>
      </c>
    </row>
    <row r="98" spans="1:65" s="2" customFormat="1" ht="16.5" customHeight="1" x14ac:dyDescent="0.2">
      <c r="A98" s="36"/>
      <c r="B98" s="37"/>
      <c r="C98" s="195" t="s">
        <v>317</v>
      </c>
      <c r="D98" s="195" t="s">
        <v>269</v>
      </c>
      <c r="E98" s="196" t="s">
        <v>3459</v>
      </c>
      <c r="F98" s="197" t="s">
        <v>3460</v>
      </c>
      <c r="G98" s="198" t="s">
        <v>2484</v>
      </c>
      <c r="H98" s="199">
        <v>4</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80</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401</v>
      </c>
    </row>
    <row r="99" spans="1:65" s="2" customFormat="1" ht="16.5" customHeight="1" x14ac:dyDescent="0.2">
      <c r="A99" s="36"/>
      <c r="B99" s="37"/>
      <c r="C99" s="195" t="s">
        <v>356</v>
      </c>
      <c r="D99" s="195" t="s">
        <v>269</v>
      </c>
      <c r="E99" s="196" t="s">
        <v>3575</v>
      </c>
      <c r="F99" s="197" t="s">
        <v>3576</v>
      </c>
      <c r="G99" s="198" t="s">
        <v>2484</v>
      </c>
      <c r="H99" s="199">
        <v>4</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80</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441</v>
      </c>
    </row>
    <row r="100" spans="1:65" s="2" customFormat="1" ht="16.5" customHeight="1" x14ac:dyDescent="0.2">
      <c r="A100" s="36"/>
      <c r="B100" s="37"/>
      <c r="C100" s="195" t="s">
        <v>365</v>
      </c>
      <c r="D100" s="195" t="s">
        <v>269</v>
      </c>
      <c r="E100" s="196" t="s">
        <v>3577</v>
      </c>
      <c r="F100" s="197" t="s">
        <v>3533</v>
      </c>
      <c r="G100" s="198" t="s">
        <v>2629</v>
      </c>
      <c r="H100" s="199">
        <v>1</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274</v>
      </c>
      <c r="AT100" s="206" t="s">
        <v>269</v>
      </c>
      <c r="AU100" s="206" t="s">
        <v>80</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458</v>
      </c>
    </row>
    <row r="101" spans="1:65" s="12" customFormat="1" ht="25.9" customHeight="1" x14ac:dyDescent="0.2">
      <c r="B101" s="179"/>
      <c r="C101" s="180"/>
      <c r="D101" s="181" t="s">
        <v>72</v>
      </c>
      <c r="E101" s="182" t="s">
        <v>2862</v>
      </c>
      <c r="F101" s="182" t="s">
        <v>3468</v>
      </c>
      <c r="G101" s="180"/>
      <c r="H101" s="180"/>
      <c r="I101" s="183"/>
      <c r="J101" s="184">
        <f>BK101</f>
        <v>0</v>
      </c>
      <c r="K101" s="180"/>
      <c r="L101" s="185"/>
      <c r="M101" s="186"/>
      <c r="N101" s="187"/>
      <c r="O101" s="187"/>
      <c r="P101" s="188">
        <f>SUM(P102:P106)</f>
        <v>0</v>
      </c>
      <c r="Q101" s="187"/>
      <c r="R101" s="188">
        <f>SUM(R102:R106)</f>
        <v>0</v>
      </c>
      <c r="S101" s="187"/>
      <c r="T101" s="189">
        <f>SUM(T102:T106)</f>
        <v>0</v>
      </c>
      <c r="AR101" s="190" t="s">
        <v>80</v>
      </c>
      <c r="AT101" s="191" t="s">
        <v>72</v>
      </c>
      <c r="AU101" s="191" t="s">
        <v>73</v>
      </c>
      <c r="AY101" s="190" t="s">
        <v>267</v>
      </c>
      <c r="BK101" s="192">
        <f>SUM(BK102:BK106)</f>
        <v>0</v>
      </c>
    </row>
    <row r="102" spans="1:65" s="2" customFormat="1" ht="16.5" customHeight="1" x14ac:dyDescent="0.2">
      <c r="A102" s="36"/>
      <c r="B102" s="37"/>
      <c r="C102" s="195" t="s">
        <v>371</v>
      </c>
      <c r="D102" s="195" t="s">
        <v>269</v>
      </c>
      <c r="E102" s="196" t="s">
        <v>3578</v>
      </c>
      <c r="F102" s="197" t="s">
        <v>3579</v>
      </c>
      <c r="G102" s="198" t="s">
        <v>296</v>
      </c>
      <c r="H102" s="199">
        <v>140</v>
      </c>
      <c r="I102" s="200"/>
      <c r="J102" s="201">
        <f>ROUND(I102*H102,2)</f>
        <v>0</v>
      </c>
      <c r="K102" s="197" t="s">
        <v>21</v>
      </c>
      <c r="L102" s="41"/>
      <c r="M102" s="202" t="s">
        <v>21</v>
      </c>
      <c r="N102" s="203" t="s">
        <v>44</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274</v>
      </c>
      <c r="AT102" s="206" t="s">
        <v>269</v>
      </c>
      <c r="AU102" s="206" t="s">
        <v>80</v>
      </c>
      <c r="AY102" s="19" t="s">
        <v>267</v>
      </c>
      <c r="BE102" s="207">
        <f>IF(N102="základní",J102,0)</f>
        <v>0</v>
      </c>
      <c r="BF102" s="207">
        <f>IF(N102="snížená",J102,0)</f>
        <v>0</v>
      </c>
      <c r="BG102" s="207">
        <f>IF(N102="zákl. přenesená",J102,0)</f>
        <v>0</v>
      </c>
      <c r="BH102" s="207">
        <f>IF(N102="sníž. přenesená",J102,0)</f>
        <v>0</v>
      </c>
      <c r="BI102" s="207">
        <f>IF(N102="nulová",J102,0)</f>
        <v>0</v>
      </c>
      <c r="BJ102" s="19" t="s">
        <v>80</v>
      </c>
      <c r="BK102" s="207">
        <f>ROUND(I102*H102,2)</f>
        <v>0</v>
      </c>
      <c r="BL102" s="19" t="s">
        <v>274</v>
      </c>
      <c r="BM102" s="206" t="s">
        <v>496</v>
      </c>
    </row>
    <row r="103" spans="1:65" s="2" customFormat="1" ht="16.5" customHeight="1" x14ac:dyDescent="0.2">
      <c r="A103" s="36"/>
      <c r="B103" s="37"/>
      <c r="C103" s="195" t="s">
        <v>381</v>
      </c>
      <c r="D103" s="195" t="s">
        <v>269</v>
      </c>
      <c r="E103" s="196" t="s">
        <v>3580</v>
      </c>
      <c r="F103" s="197" t="s">
        <v>3581</v>
      </c>
      <c r="G103" s="198" t="s">
        <v>296</v>
      </c>
      <c r="H103" s="199">
        <v>400</v>
      </c>
      <c r="I103" s="200"/>
      <c r="J103" s="201">
        <f>ROUND(I103*H103,2)</f>
        <v>0</v>
      </c>
      <c r="K103" s="197" t="s">
        <v>21</v>
      </c>
      <c r="L103" s="41"/>
      <c r="M103" s="202" t="s">
        <v>21</v>
      </c>
      <c r="N103" s="203" t="s">
        <v>44</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274</v>
      </c>
      <c r="AT103" s="206" t="s">
        <v>269</v>
      </c>
      <c r="AU103" s="206" t="s">
        <v>80</v>
      </c>
      <c r="AY103" s="19" t="s">
        <v>267</v>
      </c>
      <c r="BE103" s="207">
        <f>IF(N103="základní",J103,0)</f>
        <v>0</v>
      </c>
      <c r="BF103" s="207">
        <f>IF(N103="snížená",J103,0)</f>
        <v>0</v>
      </c>
      <c r="BG103" s="207">
        <f>IF(N103="zákl. přenesená",J103,0)</f>
        <v>0</v>
      </c>
      <c r="BH103" s="207">
        <f>IF(N103="sníž. přenesená",J103,0)</f>
        <v>0</v>
      </c>
      <c r="BI103" s="207">
        <f>IF(N103="nulová",J103,0)</f>
        <v>0</v>
      </c>
      <c r="BJ103" s="19" t="s">
        <v>80</v>
      </c>
      <c r="BK103" s="207">
        <f>ROUND(I103*H103,2)</f>
        <v>0</v>
      </c>
      <c r="BL103" s="19" t="s">
        <v>274</v>
      </c>
      <c r="BM103" s="206" t="s">
        <v>529</v>
      </c>
    </row>
    <row r="104" spans="1:65" s="2" customFormat="1" ht="16.5" customHeight="1" x14ac:dyDescent="0.2">
      <c r="A104" s="36"/>
      <c r="B104" s="37"/>
      <c r="C104" s="195" t="s">
        <v>386</v>
      </c>
      <c r="D104" s="195" t="s">
        <v>269</v>
      </c>
      <c r="E104" s="196" t="s">
        <v>3582</v>
      </c>
      <c r="F104" s="197" t="s">
        <v>3583</v>
      </c>
      <c r="G104" s="198" t="s">
        <v>296</v>
      </c>
      <c r="H104" s="199">
        <v>250</v>
      </c>
      <c r="I104" s="200"/>
      <c r="J104" s="201">
        <f>ROUND(I104*H104,2)</f>
        <v>0</v>
      </c>
      <c r="K104" s="197" t="s">
        <v>21</v>
      </c>
      <c r="L104" s="41"/>
      <c r="M104" s="202" t="s">
        <v>21</v>
      </c>
      <c r="N104" s="203" t="s">
        <v>44</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274</v>
      </c>
      <c r="AT104" s="206" t="s">
        <v>269</v>
      </c>
      <c r="AU104" s="206" t="s">
        <v>80</v>
      </c>
      <c r="AY104" s="19" t="s">
        <v>267</v>
      </c>
      <c r="BE104" s="207">
        <f>IF(N104="základní",J104,0)</f>
        <v>0</v>
      </c>
      <c r="BF104" s="207">
        <f>IF(N104="snížená",J104,0)</f>
        <v>0</v>
      </c>
      <c r="BG104" s="207">
        <f>IF(N104="zákl. přenesená",J104,0)</f>
        <v>0</v>
      </c>
      <c r="BH104" s="207">
        <f>IF(N104="sníž. přenesená",J104,0)</f>
        <v>0</v>
      </c>
      <c r="BI104" s="207">
        <f>IF(N104="nulová",J104,0)</f>
        <v>0</v>
      </c>
      <c r="BJ104" s="19" t="s">
        <v>80</v>
      </c>
      <c r="BK104" s="207">
        <f>ROUND(I104*H104,2)</f>
        <v>0</v>
      </c>
      <c r="BL104" s="19" t="s">
        <v>274</v>
      </c>
      <c r="BM104" s="206" t="s">
        <v>542</v>
      </c>
    </row>
    <row r="105" spans="1:65" s="2" customFormat="1" ht="16.5" customHeight="1" x14ac:dyDescent="0.2">
      <c r="A105" s="36"/>
      <c r="B105" s="37"/>
      <c r="C105" s="195" t="s">
        <v>392</v>
      </c>
      <c r="D105" s="195" t="s">
        <v>269</v>
      </c>
      <c r="E105" s="196" t="s">
        <v>3584</v>
      </c>
      <c r="F105" s="197" t="s">
        <v>3585</v>
      </c>
      <c r="G105" s="198" t="s">
        <v>296</v>
      </c>
      <c r="H105" s="199">
        <v>50</v>
      </c>
      <c r="I105" s="200"/>
      <c r="J105" s="201">
        <f>ROUND(I105*H105,2)</f>
        <v>0</v>
      </c>
      <c r="K105" s="197" t="s">
        <v>21</v>
      </c>
      <c r="L105" s="41"/>
      <c r="M105" s="202" t="s">
        <v>21</v>
      </c>
      <c r="N105" s="203" t="s">
        <v>44</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274</v>
      </c>
      <c r="AT105" s="206" t="s">
        <v>269</v>
      </c>
      <c r="AU105" s="206" t="s">
        <v>80</v>
      </c>
      <c r="AY105" s="19" t="s">
        <v>267</v>
      </c>
      <c r="BE105" s="207">
        <f>IF(N105="základní",J105,0)</f>
        <v>0</v>
      </c>
      <c r="BF105" s="207">
        <f>IF(N105="snížená",J105,0)</f>
        <v>0</v>
      </c>
      <c r="BG105" s="207">
        <f>IF(N105="zákl. přenesená",J105,0)</f>
        <v>0</v>
      </c>
      <c r="BH105" s="207">
        <f>IF(N105="sníž. přenesená",J105,0)</f>
        <v>0</v>
      </c>
      <c r="BI105" s="207">
        <f>IF(N105="nulová",J105,0)</f>
        <v>0</v>
      </c>
      <c r="BJ105" s="19" t="s">
        <v>80</v>
      </c>
      <c r="BK105" s="207">
        <f>ROUND(I105*H105,2)</f>
        <v>0</v>
      </c>
      <c r="BL105" s="19" t="s">
        <v>274</v>
      </c>
      <c r="BM105" s="206" t="s">
        <v>552</v>
      </c>
    </row>
    <row r="106" spans="1:65" s="2" customFormat="1" ht="16.5" customHeight="1" x14ac:dyDescent="0.2">
      <c r="A106" s="36"/>
      <c r="B106" s="37"/>
      <c r="C106" s="195" t="s">
        <v>401</v>
      </c>
      <c r="D106" s="195" t="s">
        <v>269</v>
      </c>
      <c r="E106" s="196" t="s">
        <v>3586</v>
      </c>
      <c r="F106" s="197" t="s">
        <v>3587</v>
      </c>
      <c r="G106" s="198" t="s">
        <v>296</v>
      </c>
      <c r="H106" s="199">
        <v>840</v>
      </c>
      <c r="I106" s="200"/>
      <c r="J106" s="201">
        <f>ROUND(I106*H106,2)</f>
        <v>0</v>
      </c>
      <c r="K106" s="197" t="s">
        <v>21</v>
      </c>
      <c r="L106" s="41"/>
      <c r="M106" s="202" t="s">
        <v>21</v>
      </c>
      <c r="N106" s="203" t="s">
        <v>44</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274</v>
      </c>
      <c r="AT106" s="206" t="s">
        <v>269</v>
      </c>
      <c r="AU106" s="206" t="s">
        <v>80</v>
      </c>
      <c r="AY106" s="19" t="s">
        <v>267</v>
      </c>
      <c r="BE106" s="207">
        <f>IF(N106="základní",J106,0)</f>
        <v>0</v>
      </c>
      <c r="BF106" s="207">
        <f>IF(N106="snížená",J106,0)</f>
        <v>0</v>
      </c>
      <c r="BG106" s="207">
        <f>IF(N106="zákl. přenesená",J106,0)</f>
        <v>0</v>
      </c>
      <c r="BH106" s="207">
        <f>IF(N106="sníž. přenesená",J106,0)</f>
        <v>0</v>
      </c>
      <c r="BI106" s="207">
        <f>IF(N106="nulová",J106,0)</f>
        <v>0</v>
      </c>
      <c r="BJ106" s="19" t="s">
        <v>80</v>
      </c>
      <c r="BK106" s="207">
        <f>ROUND(I106*H106,2)</f>
        <v>0</v>
      </c>
      <c r="BL106" s="19" t="s">
        <v>274</v>
      </c>
      <c r="BM106" s="206" t="s">
        <v>564</v>
      </c>
    </row>
    <row r="107" spans="1:65" s="12" customFormat="1" ht="25.9" customHeight="1" x14ac:dyDescent="0.2">
      <c r="B107" s="179"/>
      <c r="C107" s="180"/>
      <c r="D107" s="181" t="s">
        <v>72</v>
      </c>
      <c r="E107" s="182" t="s">
        <v>2870</v>
      </c>
      <c r="F107" s="182" t="s">
        <v>3588</v>
      </c>
      <c r="G107" s="180"/>
      <c r="H107" s="180"/>
      <c r="I107" s="183"/>
      <c r="J107" s="184">
        <f>BK107</f>
        <v>0</v>
      </c>
      <c r="K107" s="180"/>
      <c r="L107" s="185"/>
      <c r="M107" s="186"/>
      <c r="N107" s="187"/>
      <c r="O107" s="187"/>
      <c r="P107" s="188">
        <f>SUM(P108:P120)</f>
        <v>0</v>
      </c>
      <c r="Q107" s="187"/>
      <c r="R107" s="188">
        <f>SUM(R108:R120)</f>
        <v>0</v>
      </c>
      <c r="S107" s="187"/>
      <c r="T107" s="189">
        <f>SUM(T108:T120)</f>
        <v>0</v>
      </c>
      <c r="AR107" s="190" t="s">
        <v>80</v>
      </c>
      <c r="AT107" s="191" t="s">
        <v>72</v>
      </c>
      <c r="AU107" s="191" t="s">
        <v>73</v>
      </c>
      <c r="AY107" s="190" t="s">
        <v>267</v>
      </c>
      <c r="BK107" s="192">
        <f>SUM(BK108:BK120)</f>
        <v>0</v>
      </c>
    </row>
    <row r="108" spans="1:65" s="2" customFormat="1" ht="55.5" customHeight="1" x14ac:dyDescent="0.2">
      <c r="A108" s="36"/>
      <c r="B108" s="37"/>
      <c r="C108" s="195" t="s">
        <v>8</v>
      </c>
      <c r="D108" s="195" t="s">
        <v>269</v>
      </c>
      <c r="E108" s="196" t="s">
        <v>3589</v>
      </c>
      <c r="F108" s="197" t="s">
        <v>3590</v>
      </c>
      <c r="G108" s="198" t="s">
        <v>2484</v>
      </c>
      <c r="H108" s="199">
        <v>1</v>
      </c>
      <c r="I108" s="200"/>
      <c r="J108" s="201">
        <f t="shared" ref="J108:J120" si="10">ROUND(I108*H108,2)</f>
        <v>0</v>
      </c>
      <c r="K108" s="197" t="s">
        <v>21</v>
      </c>
      <c r="L108" s="41"/>
      <c r="M108" s="202" t="s">
        <v>21</v>
      </c>
      <c r="N108" s="203" t="s">
        <v>44</v>
      </c>
      <c r="O108" s="66"/>
      <c r="P108" s="204">
        <f t="shared" ref="P108:P120" si="11">O108*H108</f>
        <v>0</v>
      </c>
      <c r="Q108" s="204">
        <v>0</v>
      </c>
      <c r="R108" s="204">
        <f t="shared" ref="R108:R120" si="12">Q108*H108</f>
        <v>0</v>
      </c>
      <c r="S108" s="204">
        <v>0</v>
      </c>
      <c r="T108" s="205">
        <f t="shared" ref="T108:T120" si="13">S108*H108</f>
        <v>0</v>
      </c>
      <c r="U108" s="36"/>
      <c r="V108" s="36"/>
      <c r="W108" s="36"/>
      <c r="X108" s="36"/>
      <c r="Y108" s="36"/>
      <c r="Z108" s="36"/>
      <c r="AA108" s="36"/>
      <c r="AB108" s="36"/>
      <c r="AC108" s="36"/>
      <c r="AD108" s="36"/>
      <c r="AE108" s="36"/>
      <c r="AR108" s="206" t="s">
        <v>274</v>
      </c>
      <c r="AT108" s="206" t="s">
        <v>269</v>
      </c>
      <c r="AU108" s="206" t="s">
        <v>80</v>
      </c>
      <c r="AY108" s="19" t="s">
        <v>267</v>
      </c>
      <c r="BE108" s="207">
        <f t="shared" ref="BE108:BE120" si="14">IF(N108="základní",J108,0)</f>
        <v>0</v>
      </c>
      <c r="BF108" s="207">
        <f t="shared" ref="BF108:BF120" si="15">IF(N108="snížená",J108,0)</f>
        <v>0</v>
      </c>
      <c r="BG108" s="207">
        <f t="shared" ref="BG108:BG120" si="16">IF(N108="zákl. přenesená",J108,0)</f>
        <v>0</v>
      </c>
      <c r="BH108" s="207">
        <f t="shared" ref="BH108:BH120" si="17">IF(N108="sníž. přenesená",J108,0)</f>
        <v>0</v>
      </c>
      <c r="BI108" s="207">
        <f t="shared" ref="BI108:BI120" si="18">IF(N108="nulová",J108,0)</f>
        <v>0</v>
      </c>
      <c r="BJ108" s="19" t="s">
        <v>80</v>
      </c>
      <c r="BK108" s="207">
        <f t="shared" ref="BK108:BK120" si="19">ROUND(I108*H108,2)</f>
        <v>0</v>
      </c>
      <c r="BL108" s="19" t="s">
        <v>274</v>
      </c>
      <c r="BM108" s="206" t="s">
        <v>639</v>
      </c>
    </row>
    <row r="109" spans="1:65" s="2" customFormat="1" ht="44.25" customHeight="1" x14ac:dyDescent="0.2">
      <c r="A109" s="36"/>
      <c r="B109" s="37"/>
      <c r="C109" s="195" t="s">
        <v>441</v>
      </c>
      <c r="D109" s="195" t="s">
        <v>269</v>
      </c>
      <c r="E109" s="196" t="s">
        <v>3591</v>
      </c>
      <c r="F109" s="197" t="s">
        <v>3592</v>
      </c>
      <c r="G109" s="198" t="s">
        <v>2484</v>
      </c>
      <c r="H109" s="199">
        <v>1</v>
      </c>
      <c r="I109" s="200"/>
      <c r="J109" s="201">
        <f t="shared" si="10"/>
        <v>0</v>
      </c>
      <c r="K109" s="197" t="s">
        <v>21</v>
      </c>
      <c r="L109" s="41"/>
      <c r="M109" s="202" t="s">
        <v>21</v>
      </c>
      <c r="N109" s="203" t="s">
        <v>44</v>
      </c>
      <c r="O109" s="66"/>
      <c r="P109" s="204">
        <f t="shared" si="11"/>
        <v>0</v>
      </c>
      <c r="Q109" s="204">
        <v>0</v>
      </c>
      <c r="R109" s="204">
        <f t="shared" si="12"/>
        <v>0</v>
      </c>
      <c r="S109" s="204">
        <v>0</v>
      </c>
      <c r="T109" s="205">
        <f t="shared" si="13"/>
        <v>0</v>
      </c>
      <c r="U109" s="36"/>
      <c r="V109" s="36"/>
      <c r="W109" s="36"/>
      <c r="X109" s="36"/>
      <c r="Y109" s="36"/>
      <c r="Z109" s="36"/>
      <c r="AA109" s="36"/>
      <c r="AB109" s="36"/>
      <c r="AC109" s="36"/>
      <c r="AD109" s="36"/>
      <c r="AE109" s="36"/>
      <c r="AR109" s="206" t="s">
        <v>274</v>
      </c>
      <c r="AT109" s="206" t="s">
        <v>269</v>
      </c>
      <c r="AU109" s="206" t="s">
        <v>80</v>
      </c>
      <c r="AY109" s="19" t="s">
        <v>267</v>
      </c>
      <c r="BE109" s="207">
        <f t="shared" si="14"/>
        <v>0</v>
      </c>
      <c r="BF109" s="207">
        <f t="shared" si="15"/>
        <v>0</v>
      </c>
      <c r="BG109" s="207">
        <f t="shared" si="16"/>
        <v>0</v>
      </c>
      <c r="BH109" s="207">
        <f t="shared" si="17"/>
        <v>0</v>
      </c>
      <c r="BI109" s="207">
        <f t="shared" si="18"/>
        <v>0</v>
      </c>
      <c r="BJ109" s="19" t="s">
        <v>80</v>
      </c>
      <c r="BK109" s="207">
        <f t="shared" si="19"/>
        <v>0</v>
      </c>
      <c r="BL109" s="19" t="s">
        <v>274</v>
      </c>
      <c r="BM109" s="206" t="s">
        <v>696</v>
      </c>
    </row>
    <row r="110" spans="1:65" s="2" customFormat="1" ht="21.75" customHeight="1" x14ac:dyDescent="0.2">
      <c r="A110" s="36"/>
      <c r="B110" s="37"/>
      <c r="C110" s="195" t="s">
        <v>450</v>
      </c>
      <c r="D110" s="195" t="s">
        <v>269</v>
      </c>
      <c r="E110" s="196" t="s">
        <v>3593</v>
      </c>
      <c r="F110" s="197" t="s">
        <v>3594</v>
      </c>
      <c r="G110" s="198" t="s">
        <v>2484</v>
      </c>
      <c r="H110" s="199">
        <v>2</v>
      </c>
      <c r="I110" s="200"/>
      <c r="J110" s="201">
        <f t="shared" si="10"/>
        <v>0</v>
      </c>
      <c r="K110" s="197" t="s">
        <v>21</v>
      </c>
      <c r="L110" s="41"/>
      <c r="M110" s="202" t="s">
        <v>21</v>
      </c>
      <c r="N110" s="203" t="s">
        <v>44</v>
      </c>
      <c r="O110" s="66"/>
      <c r="P110" s="204">
        <f t="shared" si="11"/>
        <v>0</v>
      </c>
      <c r="Q110" s="204">
        <v>0</v>
      </c>
      <c r="R110" s="204">
        <f t="shared" si="12"/>
        <v>0</v>
      </c>
      <c r="S110" s="204">
        <v>0</v>
      </c>
      <c r="T110" s="205">
        <f t="shared" si="13"/>
        <v>0</v>
      </c>
      <c r="U110" s="36"/>
      <c r="V110" s="36"/>
      <c r="W110" s="36"/>
      <c r="X110" s="36"/>
      <c r="Y110" s="36"/>
      <c r="Z110" s="36"/>
      <c r="AA110" s="36"/>
      <c r="AB110" s="36"/>
      <c r="AC110" s="36"/>
      <c r="AD110" s="36"/>
      <c r="AE110" s="36"/>
      <c r="AR110" s="206" t="s">
        <v>274</v>
      </c>
      <c r="AT110" s="206" t="s">
        <v>269</v>
      </c>
      <c r="AU110" s="206" t="s">
        <v>80</v>
      </c>
      <c r="AY110" s="19" t="s">
        <v>267</v>
      </c>
      <c r="BE110" s="207">
        <f t="shared" si="14"/>
        <v>0</v>
      </c>
      <c r="BF110" s="207">
        <f t="shared" si="15"/>
        <v>0</v>
      </c>
      <c r="BG110" s="207">
        <f t="shared" si="16"/>
        <v>0</v>
      </c>
      <c r="BH110" s="207">
        <f t="shared" si="17"/>
        <v>0</v>
      </c>
      <c r="BI110" s="207">
        <f t="shared" si="18"/>
        <v>0</v>
      </c>
      <c r="BJ110" s="19" t="s">
        <v>80</v>
      </c>
      <c r="BK110" s="207">
        <f t="shared" si="19"/>
        <v>0</v>
      </c>
      <c r="BL110" s="19" t="s">
        <v>274</v>
      </c>
      <c r="BM110" s="206" t="s">
        <v>722</v>
      </c>
    </row>
    <row r="111" spans="1:65" s="2" customFormat="1" ht="16.5" customHeight="1" x14ac:dyDescent="0.2">
      <c r="A111" s="36"/>
      <c r="B111" s="37"/>
      <c r="C111" s="195" t="s">
        <v>458</v>
      </c>
      <c r="D111" s="195" t="s">
        <v>269</v>
      </c>
      <c r="E111" s="196" t="s">
        <v>3595</v>
      </c>
      <c r="F111" s="197" t="s">
        <v>3596</v>
      </c>
      <c r="G111" s="198" t="s">
        <v>2484</v>
      </c>
      <c r="H111" s="199">
        <v>1</v>
      </c>
      <c r="I111" s="200"/>
      <c r="J111" s="201">
        <f t="shared" si="10"/>
        <v>0</v>
      </c>
      <c r="K111" s="197" t="s">
        <v>21</v>
      </c>
      <c r="L111" s="41"/>
      <c r="M111" s="202" t="s">
        <v>21</v>
      </c>
      <c r="N111" s="203" t="s">
        <v>44</v>
      </c>
      <c r="O111" s="66"/>
      <c r="P111" s="204">
        <f t="shared" si="11"/>
        <v>0</v>
      </c>
      <c r="Q111" s="204">
        <v>0</v>
      </c>
      <c r="R111" s="204">
        <f t="shared" si="12"/>
        <v>0</v>
      </c>
      <c r="S111" s="204">
        <v>0</v>
      </c>
      <c r="T111" s="205">
        <f t="shared" si="13"/>
        <v>0</v>
      </c>
      <c r="U111" s="36"/>
      <c r="V111" s="36"/>
      <c r="W111" s="36"/>
      <c r="X111" s="36"/>
      <c r="Y111" s="36"/>
      <c r="Z111" s="36"/>
      <c r="AA111" s="36"/>
      <c r="AB111" s="36"/>
      <c r="AC111" s="36"/>
      <c r="AD111" s="36"/>
      <c r="AE111" s="36"/>
      <c r="AR111" s="206" t="s">
        <v>274</v>
      </c>
      <c r="AT111" s="206" t="s">
        <v>269</v>
      </c>
      <c r="AU111" s="206" t="s">
        <v>80</v>
      </c>
      <c r="AY111" s="19" t="s">
        <v>267</v>
      </c>
      <c r="BE111" s="207">
        <f t="shared" si="14"/>
        <v>0</v>
      </c>
      <c r="BF111" s="207">
        <f t="shared" si="15"/>
        <v>0</v>
      </c>
      <c r="BG111" s="207">
        <f t="shared" si="16"/>
        <v>0</v>
      </c>
      <c r="BH111" s="207">
        <f t="shared" si="17"/>
        <v>0</v>
      </c>
      <c r="BI111" s="207">
        <f t="shared" si="18"/>
        <v>0</v>
      </c>
      <c r="BJ111" s="19" t="s">
        <v>80</v>
      </c>
      <c r="BK111" s="207">
        <f t="shared" si="19"/>
        <v>0</v>
      </c>
      <c r="BL111" s="19" t="s">
        <v>274</v>
      </c>
      <c r="BM111" s="206" t="s">
        <v>742</v>
      </c>
    </row>
    <row r="112" spans="1:65" s="2" customFormat="1" ht="16.5" customHeight="1" x14ac:dyDescent="0.2">
      <c r="A112" s="36"/>
      <c r="B112" s="37"/>
      <c r="C112" s="195" t="s">
        <v>483</v>
      </c>
      <c r="D112" s="195" t="s">
        <v>269</v>
      </c>
      <c r="E112" s="196" t="s">
        <v>3597</v>
      </c>
      <c r="F112" s="197" t="s">
        <v>3598</v>
      </c>
      <c r="G112" s="198" t="s">
        <v>2484</v>
      </c>
      <c r="H112" s="199">
        <v>3</v>
      </c>
      <c r="I112" s="200"/>
      <c r="J112" s="201">
        <f t="shared" si="10"/>
        <v>0</v>
      </c>
      <c r="K112" s="197" t="s">
        <v>21</v>
      </c>
      <c r="L112" s="41"/>
      <c r="M112" s="202" t="s">
        <v>21</v>
      </c>
      <c r="N112" s="203" t="s">
        <v>44</v>
      </c>
      <c r="O112" s="66"/>
      <c r="P112" s="204">
        <f t="shared" si="11"/>
        <v>0</v>
      </c>
      <c r="Q112" s="204">
        <v>0</v>
      </c>
      <c r="R112" s="204">
        <f t="shared" si="12"/>
        <v>0</v>
      </c>
      <c r="S112" s="204">
        <v>0</v>
      </c>
      <c r="T112" s="205">
        <f t="shared" si="13"/>
        <v>0</v>
      </c>
      <c r="U112" s="36"/>
      <c r="V112" s="36"/>
      <c r="W112" s="36"/>
      <c r="X112" s="36"/>
      <c r="Y112" s="36"/>
      <c r="Z112" s="36"/>
      <c r="AA112" s="36"/>
      <c r="AB112" s="36"/>
      <c r="AC112" s="36"/>
      <c r="AD112" s="36"/>
      <c r="AE112" s="36"/>
      <c r="AR112" s="206" t="s">
        <v>274</v>
      </c>
      <c r="AT112" s="206" t="s">
        <v>269</v>
      </c>
      <c r="AU112" s="206" t="s">
        <v>80</v>
      </c>
      <c r="AY112" s="19" t="s">
        <v>267</v>
      </c>
      <c r="BE112" s="207">
        <f t="shared" si="14"/>
        <v>0</v>
      </c>
      <c r="BF112" s="207">
        <f t="shared" si="15"/>
        <v>0</v>
      </c>
      <c r="BG112" s="207">
        <f t="shared" si="16"/>
        <v>0</v>
      </c>
      <c r="BH112" s="207">
        <f t="shared" si="17"/>
        <v>0</v>
      </c>
      <c r="BI112" s="207">
        <f t="shared" si="18"/>
        <v>0</v>
      </c>
      <c r="BJ112" s="19" t="s">
        <v>80</v>
      </c>
      <c r="BK112" s="207">
        <f t="shared" si="19"/>
        <v>0</v>
      </c>
      <c r="BL112" s="19" t="s">
        <v>274</v>
      </c>
      <c r="BM112" s="206" t="s">
        <v>756</v>
      </c>
    </row>
    <row r="113" spans="1:65" s="2" customFormat="1" ht="33" customHeight="1" x14ac:dyDescent="0.2">
      <c r="A113" s="36"/>
      <c r="B113" s="37"/>
      <c r="C113" s="195" t="s">
        <v>496</v>
      </c>
      <c r="D113" s="195" t="s">
        <v>269</v>
      </c>
      <c r="E113" s="196" t="s">
        <v>3599</v>
      </c>
      <c r="F113" s="197" t="s">
        <v>3600</v>
      </c>
      <c r="G113" s="198" t="s">
        <v>2484</v>
      </c>
      <c r="H113" s="199">
        <v>3</v>
      </c>
      <c r="I113" s="200"/>
      <c r="J113" s="201">
        <f t="shared" si="10"/>
        <v>0</v>
      </c>
      <c r="K113" s="197" t="s">
        <v>21</v>
      </c>
      <c r="L113" s="41"/>
      <c r="M113" s="202" t="s">
        <v>21</v>
      </c>
      <c r="N113" s="203" t="s">
        <v>44</v>
      </c>
      <c r="O113" s="66"/>
      <c r="P113" s="204">
        <f t="shared" si="11"/>
        <v>0</v>
      </c>
      <c r="Q113" s="204">
        <v>0</v>
      </c>
      <c r="R113" s="204">
        <f t="shared" si="12"/>
        <v>0</v>
      </c>
      <c r="S113" s="204">
        <v>0</v>
      </c>
      <c r="T113" s="205">
        <f t="shared" si="13"/>
        <v>0</v>
      </c>
      <c r="U113" s="36"/>
      <c r="V113" s="36"/>
      <c r="W113" s="36"/>
      <c r="X113" s="36"/>
      <c r="Y113" s="36"/>
      <c r="Z113" s="36"/>
      <c r="AA113" s="36"/>
      <c r="AB113" s="36"/>
      <c r="AC113" s="36"/>
      <c r="AD113" s="36"/>
      <c r="AE113" s="36"/>
      <c r="AR113" s="206" t="s">
        <v>274</v>
      </c>
      <c r="AT113" s="206" t="s">
        <v>269</v>
      </c>
      <c r="AU113" s="206" t="s">
        <v>80</v>
      </c>
      <c r="AY113" s="19" t="s">
        <v>267</v>
      </c>
      <c r="BE113" s="207">
        <f t="shared" si="14"/>
        <v>0</v>
      </c>
      <c r="BF113" s="207">
        <f t="shared" si="15"/>
        <v>0</v>
      </c>
      <c r="BG113" s="207">
        <f t="shared" si="16"/>
        <v>0</v>
      </c>
      <c r="BH113" s="207">
        <f t="shared" si="17"/>
        <v>0</v>
      </c>
      <c r="BI113" s="207">
        <f t="shared" si="18"/>
        <v>0</v>
      </c>
      <c r="BJ113" s="19" t="s">
        <v>80</v>
      </c>
      <c r="BK113" s="207">
        <f t="shared" si="19"/>
        <v>0</v>
      </c>
      <c r="BL113" s="19" t="s">
        <v>274</v>
      </c>
      <c r="BM113" s="206" t="s">
        <v>772</v>
      </c>
    </row>
    <row r="114" spans="1:65" s="2" customFormat="1" ht="16.5" customHeight="1" x14ac:dyDescent="0.2">
      <c r="A114" s="36"/>
      <c r="B114" s="37"/>
      <c r="C114" s="195" t="s">
        <v>7</v>
      </c>
      <c r="D114" s="195" t="s">
        <v>269</v>
      </c>
      <c r="E114" s="196" t="s">
        <v>3601</v>
      </c>
      <c r="F114" s="197" t="s">
        <v>3602</v>
      </c>
      <c r="G114" s="198" t="s">
        <v>2484</v>
      </c>
      <c r="H114" s="199">
        <v>6</v>
      </c>
      <c r="I114" s="200"/>
      <c r="J114" s="201">
        <f t="shared" si="10"/>
        <v>0</v>
      </c>
      <c r="K114" s="197" t="s">
        <v>21</v>
      </c>
      <c r="L114" s="41"/>
      <c r="M114" s="202" t="s">
        <v>21</v>
      </c>
      <c r="N114" s="203" t="s">
        <v>44</v>
      </c>
      <c r="O114" s="66"/>
      <c r="P114" s="204">
        <f t="shared" si="11"/>
        <v>0</v>
      </c>
      <c r="Q114" s="204">
        <v>0</v>
      </c>
      <c r="R114" s="204">
        <f t="shared" si="12"/>
        <v>0</v>
      </c>
      <c r="S114" s="204">
        <v>0</v>
      </c>
      <c r="T114" s="205">
        <f t="shared" si="13"/>
        <v>0</v>
      </c>
      <c r="U114" s="36"/>
      <c r="V114" s="36"/>
      <c r="W114" s="36"/>
      <c r="X114" s="36"/>
      <c r="Y114" s="36"/>
      <c r="Z114" s="36"/>
      <c r="AA114" s="36"/>
      <c r="AB114" s="36"/>
      <c r="AC114" s="36"/>
      <c r="AD114" s="36"/>
      <c r="AE114" s="36"/>
      <c r="AR114" s="206" t="s">
        <v>274</v>
      </c>
      <c r="AT114" s="206" t="s">
        <v>269</v>
      </c>
      <c r="AU114" s="206" t="s">
        <v>80</v>
      </c>
      <c r="AY114" s="19" t="s">
        <v>267</v>
      </c>
      <c r="BE114" s="207">
        <f t="shared" si="14"/>
        <v>0</v>
      </c>
      <c r="BF114" s="207">
        <f t="shared" si="15"/>
        <v>0</v>
      </c>
      <c r="BG114" s="207">
        <f t="shared" si="16"/>
        <v>0</v>
      </c>
      <c r="BH114" s="207">
        <f t="shared" si="17"/>
        <v>0</v>
      </c>
      <c r="BI114" s="207">
        <f t="shared" si="18"/>
        <v>0</v>
      </c>
      <c r="BJ114" s="19" t="s">
        <v>80</v>
      </c>
      <c r="BK114" s="207">
        <f t="shared" si="19"/>
        <v>0</v>
      </c>
      <c r="BL114" s="19" t="s">
        <v>274</v>
      </c>
      <c r="BM114" s="206" t="s">
        <v>782</v>
      </c>
    </row>
    <row r="115" spans="1:65" s="2" customFormat="1" ht="16.5" customHeight="1" x14ac:dyDescent="0.2">
      <c r="A115" s="36"/>
      <c r="B115" s="37"/>
      <c r="C115" s="195" t="s">
        <v>529</v>
      </c>
      <c r="D115" s="195" t="s">
        <v>269</v>
      </c>
      <c r="E115" s="196" t="s">
        <v>3603</v>
      </c>
      <c r="F115" s="197" t="s">
        <v>3604</v>
      </c>
      <c r="G115" s="198" t="s">
        <v>2484</v>
      </c>
      <c r="H115" s="199">
        <v>12</v>
      </c>
      <c r="I115" s="200"/>
      <c r="J115" s="201">
        <f t="shared" si="10"/>
        <v>0</v>
      </c>
      <c r="K115" s="197" t="s">
        <v>21</v>
      </c>
      <c r="L115" s="41"/>
      <c r="M115" s="202" t="s">
        <v>21</v>
      </c>
      <c r="N115" s="203" t="s">
        <v>44</v>
      </c>
      <c r="O115" s="66"/>
      <c r="P115" s="204">
        <f t="shared" si="11"/>
        <v>0</v>
      </c>
      <c r="Q115" s="204">
        <v>0</v>
      </c>
      <c r="R115" s="204">
        <f t="shared" si="12"/>
        <v>0</v>
      </c>
      <c r="S115" s="204">
        <v>0</v>
      </c>
      <c r="T115" s="205">
        <f t="shared" si="13"/>
        <v>0</v>
      </c>
      <c r="U115" s="36"/>
      <c r="V115" s="36"/>
      <c r="W115" s="36"/>
      <c r="X115" s="36"/>
      <c r="Y115" s="36"/>
      <c r="Z115" s="36"/>
      <c r="AA115" s="36"/>
      <c r="AB115" s="36"/>
      <c r="AC115" s="36"/>
      <c r="AD115" s="36"/>
      <c r="AE115" s="36"/>
      <c r="AR115" s="206" t="s">
        <v>274</v>
      </c>
      <c r="AT115" s="206" t="s">
        <v>269</v>
      </c>
      <c r="AU115" s="206" t="s">
        <v>80</v>
      </c>
      <c r="AY115" s="19" t="s">
        <v>267</v>
      </c>
      <c r="BE115" s="207">
        <f t="shared" si="14"/>
        <v>0</v>
      </c>
      <c r="BF115" s="207">
        <f t="shared" si="15"/>
        <v>0</v>
      </c>
      <c r="BG115" s="207">
        <f t="shared" si="16"/>
        <v>0</v>
      </c>
      <c r="BH115" s="207">
        <f t="shared" si="17"/>
        <v>0</v>
      </c>
      <c r="BI115" s="207">
        <f t="shared" si="18"/>
        <v>0</v>
      </c>
      <c r="BJ115" s="19" t="s">
        <v>80</v>
      </c>
      <c r="BK115" s="207">
        <f t="shared" si="19"/>
        <v>0</v>
      </c>
      <c r="BL115" s="19" t="s">
        <v>274</v>
      </c>
      <c r="BM115" s="206" t="s">
        <v>793</v>
      </c>
    </row>
    <row r="116" spans="1:65" s="2" customFormat="1" ht="21.75" customHeight="1" x14ac:dyDescent="0.2">
      <c r="A116" s="36"/>
      <c r="B116" s="37"/>
      <c r="C116" s="195" t="s">
        <v>533</v>
      </c>
      <c r="D116" s="195" t="s">
        <v>269</v>
      </c>
      <c r="E116" s="196" t="s">
        <v>3605</v>
      </c>
      <c r="F116" s="197" t="s">
        <v>3606</v>
      </c>
      <c r="G116" s="198" t="s">
        <v>2484</v>
      </c>
      <c r="H116" s="199">
        <v>7</v>
      </c>
      <c r="I116" s="200"/>
      <c r="J116" s="201">
        <f t="shared" si="10"/>
        <v>0</v>
      </c>
      <c r="K116" s="197" t="s">
        <v>21</v>
      </c>
      <c r="L116" s="41"/>
      <c r="M116" s="202" t="s">
        <v>21</v>
      </c>
      <c r="N116" s="203" t="s">
        <v>44</v>
      </c>
      <c r="O116" s="66"/>
      <c r="P116" s="204">
        <f t="shared" si="11"/>
        <v>0</v>
      </c>
      <c r="Q116" s="204">
        <v>0</v>
      </c>
      <c r="R116" s="204">
        <f t="shared" si="12"/>
        <v>0</v>
      </c>
      <c r="S116" s="204">
        <v>0</v>
      </c>
      <c r="T116" s="205">
        <f t="shared" si="13"/>
        <v>0</v>
      </c>
      <c r="U116" s="36"/>
      <c r="V116" s="36"/>
      <c r="W116" s="36"/>
      <c r="X116" s="36"/>
      <c r="Y116" s="36"/>
      <c r="Z116" s="36"/>
      <c r="AA116" s="36"/>
      <c r="AB116" s="36"/>
      <c r="AC116" s="36"/>
      <c r="AD116" s="36"/>
      <c r="AE116" s="36"/>
      <c r="AR116" s="206" t="s">
        <v>274</v>
      </c>
      <c r="AT116" s="206" t="s">
        <v>269</v>
      </c>
      <c r="AU116" s="206" t="s">
        <v>80</v>
      </c>
      <c r="AY116" s="19" t="s">
        <v>267</v>
      </c>
      <c r="BE116" s="207">
        <f t="shared" si="14"/>
        <v>0</v>
      </c>
      <c r="BF116" s="207">
        <f t="shared" si="15"/>
        <v>0</v>
      </c>
      <c r="BG116" s="207">
        <f t="shared" si="16"/>
        <v>0</v>
      </c>
      <c r="BH116" s="207">
        <f t="shared" si="17"/>
        <v>0</v>
      </c>
      <c r="BI116" s="207">
        <f t="shared" si="18"/>
        <v>0</v>
      </c>
      <c r="BJ116" s="19" t="s">
        <v>80</v>
      </c>
      <c r="BK116" s="207">
        <f t="shared" si="19"/>
        <v>0</v>
      </c>
      <c r="BL116" s="19" t="s">
        <v>274</v>
      </c>
      <c r="BM116" s="206" t="s">
        <v>806</v>
      </c>
    </row>
    <row r="117" spans="1:65" s="2" customFormat="1" ht="16.5" customHeight="1" x14ac:dyDescent="0.2">
      <c r="A117" s="36"/>
      <c r="B117" s="37"/>
      <c r="C117" s="195" t="s">
        <v>542</v>
      </c>
      <c r="D117" s="195" t="s">
        <v>269</v>
      </c>
      <c r="E117" s="196" t="s">
        <v>3607</v>
      </c>
      <c r="F117" s="197" t="s">
        <v>3608</v>
      </c>
      <c r="G117" s="198" t="s">
        <v>2484</v>
      </c>
      <c r="H117" s="199">
        <v>1</v>
      </c>
      <c r="I117" s="200"/>
      <c r="J117" s="201">
        <f t="shared" si="10"/>
        <v>0</v>
      </c>
      <c r="K117" s="197" t="s">
        <v>21</v>
      </c>
      <c r="L117" s="41"/>
      <c r="M117" s="202" t="s">
        <v>21</v>
      </c>
      <c r="N117" s="203" t="s">
        <v>44</v>
      </c>
      <c r="O117" s="66"/>
      <c r="P117" s="204">
        <f t="shared" si="11"/>
        <v>0</v>
      </c>
      <c r="Q117" s="204">
        <v>0</v>
      </c>
      <c r="R117" s="204">
        <f t="shared" si="12"/>
        <v>0</v>
      </c>
      <c r="S117" s="204">
        <v>0</v>
      </c>
      <c r="T117" s="205">
        <f t="shared" si="13"/>
        <v>0</v>
      </c>
      <c r="U117" s="36"/>
      <c r="V117" s="36"/>
      <c r="W117" s="36"/>
      <c r="X117" s="36"/>
      <c r="Y117" s="36"/>
      <c r="Z117" s="36"/>
      <c r="AA117" s="36"/>
      <c r="AB117" s="36"/>
      <c r="AC117" s="36"/>
      <c r="AD117" s="36"/>
      <c r="AE117" s="36"/>
      <c r="AR117" s="206" t="s">
        <v>274</v>
      </c>
      <c r="AT117" s="206" t="s">
        <v>269</v>
      </c>
      <c r="AU117" s="206" t="s">
        <v>80</v>
      </c>
      <c r="AY117" s="19" t="s">
        <v>267</v>
      </c>
      <c r="BE117" s="207">
        <f t="shared" si="14"/>
        <v>0</v>
      </c>
      <c r="BF117" s="207">
        <f t="shared" si="15"/>
        <v>0</v>
      </c>
      <c r="BG117" s="207">
        <f t="shared" si="16"/>
        <v>0</v>
      </c>
      <c r="BH117" s="207">
        <f t="shared" si="17"/>
        <v>0</v>
      </c>
      <c r="BI117" s="207">
        <f t="shared" si="18"/>
        <v>0</v>
      </c>
      <c r="BJ117" s="19" t="s">
        <v>80</v>
      </c>
      <c r="BK117" s="207">
        <f t="shared" si="19"/>
        <v>0</v>
      </c>
      <c r="BL117" s="19" t="s">
        <v>274</v>
      </c>
      <c r="BM117" s="206" t="s">
        <v>814</v>
      </c>
    </row>
    <row r="118" spans="1:65" s="2" customFormat="1" ht="16.5" customHeight="1" x14ac:dyDescent="0.2">
      <c r="A118" s="36"/>
      <c r="B118" s="37"/>
      <c r="C118" s="195" t="s">
        <v>548</v>
      </c>
      <c r="D118" s="195" t="s">
        <v>269</v>
      </c>
      <c r="E118" s="196" t="s">
        <v>3609</v>
      </c>
      <c r="F118" s="197" t="s">
        <v>3610</v>
      </c>
      <c r="G118" s="198" t="s">
        <v>3502</v>
      </c>
      <c r="H118" s="199">
        <v>50</v>
      </c>
      <c r="I118" s="200"/>
      <c r="J118" s="201">
        <f t="shared" si="10"/>
        <v>0</v>
      </c>
      <c r="K118" s="197" t="s">
        <v>21</v>
      </c>
      <c r="L118" s="41"/>
      <c r="M118" s="202" t="s">
        <v>21</v>
      </c>
      <c r="N118" s="203" t="s">
        <v>44</v>
      </c>
      <c r="O118" s="66"/>
      <c r="P118" s="204">
        <f t="shared" si="11"/>
        <v>0</v>
      </c>
      <c r="Q118" s="204">
        <v>0</v>
      </c>
      <c r="R118" s="204">
        <f t="shared" si="12"/>
        <v>0</v>
      </c>
      <c r="S118" s="204">
        <v>0</v>
      </c>
      <c r="T118" s="205">
        <f t="shared" si="13"/>
        <v>0</v>
      </c>
      <c r="U118" s="36"/>
      <c r="V118" s="36"/>
      <c r="W118" s="36"/>
      <c r="X118" s="36"/>
      <c r="Y118" s="36"/>
      <c r="Z118" s="36"/>
      <c r="AA118" s="36"/>
      <c r="AB118" s="36"/>
      <c r="AC118" s="36"/>
      <c r="AD118" s="36"/>
      <c r="AE118" s="36"/>
      <c r="AR118" s="206" t="s">
        <v>274</v>
      </c>
      <c r="AT118" s="206" t="s">
        <v>269</v>
      </c>
      <c r="AU118" s="206" t="s">
        <v>80</v>
      </c>
      <c r="AY118" s="19" t="s">
        <v>267</v>
      </c>
      <c r="BE118" s="207">
        <f t="shared" si="14"/>
        <v>0</v>
      </c>
      <c r="BF118" s="207">
        <f t="shared" si="15"/>
        <v>0</v>
      </c>
      <c r="BG118" s="207">
        <f t="shared" si="16"/>
        <v>0</v>
      </c>
      <c r="BH118" s="207">
        <f t="shared" si="17"/>
        <v>0</v>
      </c>
      <c r="BI118" s="207">
        <f t="shared" si="18"/>
        <v>0</v>
      </c>
      <c r="BJ118" s="19" t="s">
        <v>80</v>
      </c>
      <c r="BK118" s="207">
        <f t="shared" si="19"/>
        <v>0</v>
      </c>
      <c r="BL118" s="19" t="s">
        <v>274</v>
      </c>
      <c r="BM118" s="206" t="s">
        <v>308</v>
      </c>
    </row>
    <row r="119" spans="1:65" s="2" customFormat="1" ht="16.5" customHeight="1" x14ac:dyDescent="0.2">
      <c r="A119" s="36"/>
      <c r="B119" s="37"/>
      <c r="C119" s="195" t="s">
        <v>552</v>
      </c>
      <c r="D119" s="195" t="s">
        <v>269</v>
      </c>
      <c r="E119" s="196" t="s">
        <v>3611</v>
      </c>
      <c r="F119" s="197" t="s">
        <v>3612</v>
      </c>
      <c r="G119" s="198" t="s">
        <v>3502</v>
      </c>
      <c r="H119" s="199">
        <v>16</v>
      </c>
      <c r="I119" s="200"/>
      <c r="J119" s="201">
        <f t="shared" si="10"/>
        <v>0</v>
      </c>
      <c r="K119" s="197" t="s">
        <v>21</v>
      </c>
      <c r="L119" s="41"/>
      <c r="M119" s="202" t="s">
        <v>21</v>
      </c>
      <c r="N119" s="203" t="s">
        <v>44</v>
      </c>
      <c r="O119" s="66"/>
      <c r="P119" s="204">
        <f t="shared" si="11"/>
        <v>0</v>
      </c>
      <c r="Q119" s="204">
        <v>0</v>
      </c>
      <c r="R119" s="204">
        <f t="shared" si="12"/>
        <v>0</v>
      </c>
      <c r="S119" s="204">
        <v>0</v>
      </c>
      <c r="T119" s="205">
        <f t="shared" si="13"/>
        <v>0</v>
      </c>
      <c r="U119" s="36"/>
      <c r="V119" s="36"/>
      <c r="W119" s="36"/>
      <c r="X119" s="36"/>
      <c r="Y119" s="36"/>
      <c r="Z119" s="36"/>
      <c r="AA119" s="36"/>
      <c r="AB119" s="36"/>
      <c r="AC119" s="36"/>
      <c r="AD119" s="36"/>
      <c r="AE119" s="36"/>
      <c r="AR119" s="206" t="s">
        <v>274</v>
      </c>
      <c r="AT119" s="206" t="s">
        <v>269</v>
      </c>
      <c r="AU119" s="206" t="s">
        <v>80</v>
      </c>
      <c r="AY119" s="19" t="s">
        <v>267</v>
      </c>
      <c r="BE119" s="207">
        <f t="shared" si="14"/>
        <v>0</v>
      </c>
      <c r="BF119" s="207">
        <f t="shared" si="15"/>
        <v>0</v>
      </c>
      <c r="BG119" s="207">
        <f t="shared" si="16"/>
        <v>0</v>
      </c>
      <c r="BH119" s="207">
        <f t="shared" si="17"/>
        <v>0</v>
      </c>
      <c r="BI119" s="207">
        <f t="shared" si="18"/>
        <v>0</v>
      </c>
      <c r="BJ119" s="19" t="s">
        <v>80</v>
      </c>
      <c r="BK119" s="207">
        <f t="shared" si="19"/>
        <v>0</v>
      </c>
      <c r="BL119" s="19" t="s">
        <v>274</v>
      </c>
      <c r="BM119" s="206" t="s">
        <v>830</v>
      </c>
    </row>
    <row r="120" spans="1:65" s="2" customFormat="1" ht="16.5" customHeight="1" x14ac:dyDescent="0.2">
      <c r="A120" s="36"/>
      <c r="B120" s="37"/>
      <c r="C120" s="195" t="s">
        <v>557</v>
      </c>
      <c r="D120" s="195" t="s">
        <v>269</v>
      </c>
      <c r="E120" s="196" t="s">
        <v>3613</v>
      </c>
      <c r="F120" s="197" t="s">
        <v>3614</v>
      </c>
      <c r="G120" s="198" t="s">
        <v>2629</v>
      </c>
      <c r="H120" s="199">
        <v>1</v>
      </c>
      <c r="I120" s="200"/>
      <c r="J120" s="201">
        <f t="shared" si="10"/>
        <v>0</v>
      </c>
      <c r="K120" s="197" t="s">
        <v>21</v>
      </c>
      <c r="L120" s="41"/>
      <c r="M120" s="202" t="s">
        <v>21</v>
      </c>
      <c r="N120" s="203" t="s">
        <v>44</v>
      </c>
      <c r="O120" s="66"/>
      <c r="P120" s="204">
        <f t="shared" si="11"/>
        <v>0</v>
      </c>
      <c r="Q120" s="204">
        <v>0</v>
      </c>
      <c r="R120" s="204">
        <f t="shared" si="12"/>
        <v>0</v>
      </c>
      <c r="S120" s="204">
        <v>0</v>
      </c>
      <c r="T120" s="205">
        <f t="shared" si="13"/>
        <v>0</v>
      </c>
      <c r="U120" s="36"/>
      <c r="V120" s="36"/>
      <c r="W120" s="36"/>
      <c r="X120" s="36"/>
      <c r="Y120" s="36"/>
      <c r="Z120" s="36"/>
      <c r="AA120" s="36"/>
      <c r="AB120" s="36"/>
      <c r="AC120" s="36"/>
      <c r="AD120" s="36"/>
      <c r="AE120" s="36"/>
      <c r="AR120" s="206" t="s">
        <v>274</v>
      </c>
      <c r="AT120" s="206" t="s">
        <v>269</v>
      </c>
      <c r="AU120" s="206" t="s">
        <v>80</v>
      </c>
      <c r="AY120" s="19" t="s">
        <v>267</v>
      </c>
      <c r="BE120" s="207">
        <f t="shared" si="14"/>
        <v>0</v>
      </c>
      <c r="BF120" s="207">
        <f t="shared" si="15"/>
        <v>0</v>
      </c>
      <c r="BG120" s="207">
        <f t="shared" si="16"/>
        <v>0</v>
      </c>
      <c r="BH120" s="207">
        <f t="shared" si="17"/>
        <v>0</v>
      </c>
      <c r="BI120" s="207">
        <f t="shared" si="18"/>
        <v>0</v>
      </c>
      <c r="BJ120" s="19" t="s">
        <v>80</v>
      </c>
      <c r="BK120" s="207">
        <f t="shared" si="19"/>
        <v>0</v>
      </c>
      <c r="BL120" s="19" t="s">
        <v>274</v>
      </c>
      <c r="BM120" s="206" t="s">
        <v>839</v>
      </c>
    </row>
    <row r="121" spans="1:65" s="12" customFormat="1" ht="25.9" customHeight="1" x14ac:dyDescent="0.2">
      <c r="B121" s="179"/>
      <c r="C121" s="180"/>
      <c r="D121" s="181" t="s">
        <v>72</v>
      </c>
      <c r="E121" s="182" t="s">
        <v>3003</v>
      </c>
      <c r="F121" s="182" t="s">
        <v>3615</v>
      </c>
      <c r="G121" s="180"/>
      <c r="H121" s="180"/>
      <c r="I121" s="183"/>
      <c r="J121" s="184">
        <f>BK121</f>
        <v>0</v>
      </c>
      <c r="K121" s="180"/>
      <c r="L121" s="185"/>
      <c r="M121" s="186"/>
      <c r="N121" s="187"/>
      <c r="O121" s="187"/>
      <c r="P121" s="188">
        <f>SUM(P122:P125)</f>
        <v>0</v>
      </c>
      <c r="Q121" s="187"/>
      <c r="R121" s="188">
        <f>SUM(R122:R125)</f>
        <v>0</v>
      </c>
      <c r="S121" s="187"/>
      <c r="T121" s="189">
        <f>SUM(T122:T125)</f>
        <v>0</v>
      </c>
      <c r="AR121" s="190" t="s">
        <v>80</v>
      </c>
      <c r="AT121" s="191" t="s">
        <v>72</v>
      </c>
      <c r="AU121" s="191" t="s">
        <v>73</v>
      </c>
      <c r="AY121" s="190" t="s">
        <v>267</v>
      </c>
      <c r="BK121" s="192">
        <f>SUM(BK122:BK125)</f>
        <v>0</v>
      </c>
    </row>
    <row r="122" spans="1:65" s="2" customFormat="1" ht="16.5" customHeight="1" x14ac:dyDescent="0.2">
      <c r="A122" s="36"/>
      <c r="B122" s="37"/>
      <c r="C122" s="195" t="s">
        <v>564</v>
      </c>
      <c r="D122" s="195" t="s">
        <v>269</v>
      </c>
      <c r="E122" s="196" t="s">
        <v>3515</v>
      </c>
      <c r="F122" s="197" t="s">
        <v>3516</v>
      </c>
      <c r="G122" s="198" t="s">
        <v>3502</v>
      </c>
      <c r="H122" s="199">
        <v>6</v>
      </c>
      <c r="I122" s="200"/>
      <c r="J122" s="201">
        <f>ROUND(I122*H122,2)</f>
        <v>0</v>
      </c>
      <c r="K122" s="197" t="s">
        <v>21</v>
      </c>
      <c r="L122" s="41"/>
      <c r="M122" s="202" t="s">
        <v>21</v>
      </c>
      <c r="N122" s="203" t="s">
        <v>44</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274</v>
      </c>
      <c r="AT122" s="206" t="s">
        <v>269</v>
      </c>
      <c r="AU122" s="206" t="s">
        <v>80</v>
      </c>
      <c r="AY122" s="19" t="s">
        <v>267</v>
      </c>
      <c r="BE122" s="207">
        <f>IF(N122="základní",J122,0)</f>
        <v>0</v>
      </c>
      <c r="BF122" s="207">
        <f>IF(N122="snížená",J122,0)</f>
        <v>0</v>
      </c>
      <c r="BG122" s="207">
        <f>IF(N122="zákl. přenesená",J122,0)</f>
        <v>0</v>
      </c>
      <c r="BH122" s="207">
        <f>IF(N122="sníž. přenesená",J122,0)</f>
        <v>0</v>
      </c>
      <c r="BI122" s="207">
        <f>IF(N122="nulová",J122,0)</f>
        <v>0</v>
      </c>
      <c r="BJ122" s="19" t="s">
        <v>80</v>
      </c>
      <c r="BK122" s="207">
        <f>ROUND(I122*H122,2)</f>
        <v>0</v>
      </c>
      <c r="BL122" s="19" t="s">
        <v>274</v>
      </c>
      <c r="BM122" s="206" t="s">
        <v>854</v>
      </c>
    </row>
    <row r="123" spans="1:65" s="2" customFormat="1" ht="16.5" customHeight="1" x14ac:dyDescent="0.2">
      <c r="A123" s="36"/>
      <c r="B123" s="37"/>
      <c r="C123" s="195" t="s">
        <v>608</v>
      </c>
      <c r="D123" s="195" t="s">
        <v>269</v>
      </c>
      <c r="E123" s="196" t="s">
        <v>3616</v>
      </c>
      <c r="F123" s="197" t="s">
        <v>3617</v>
      </c>
      <c r="G123" s="198" t="s">
        <v>3502</v>
      </c>
      <c r="H123" s="199">
        <v>8</v>
      </c>
      <c r="I123" s="200"/>
      <c r="J123" s="201">
        <f>ROUND(I123*H123,2)</f>
        <v>0</v>
      </c>
      <c r="K123" s="197" t="s">
        <v>21</v>
      </c>
      <c r="L123" s="41"/>
      <c r="M123" s="202" t="s">
        <v>21</v>
      </c>
      <c r="N123" s="203" t="s">
        <v>44</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274</v>
      </c>
      <c r="AT123" s="206" t="s">
        <v>269</v>
      </c>
      <c r="AU123" s="206" t="s">
        <v>80</v>
      </c>
      <c r="AY123" s="19" t="s">
        <v>267</v>
      </c>
      <c r="BE123" s="207">
        <f>IF(N123="základní",J123,0)</f>
        <v>0</v>
      </c>
      <c r="BF123" s="207">
        <f>IF(N123="snížená",J123,0)</f>
        <v>0</v>
      </c>
      <c r="BG123" s="207">
        <f>IF(N123="zákl. přenesená",J123,0)</f>
        <v>0</v>
      </c>
      <c r="BH123" s="207">
        <f>IF(N123="sníž. přenesená",J123,0)</f>
        <v>0</v>
      </c>
      <c r="BI123" s="207">
        <f>IF(N123="nulová",J123,0)</f>
        <v>0</v>
      </c>
      <c r="BJ123" s="19" t="s">
        <v>80</v>
      </c>
      <c r="BK123" s="207">
        <f>ROUND(I123*H123,2)</f>
        <v>0</v>
      </c>
      <c r="BL123" s="19" t="s">
        <v>274</v>
      </c>
      <c r="BM123" s="206" t="s">
        <v>913</v>
      </c>
    </row>
    <row r="124" spans="1:65" s="2" customFormat="1" ht="16.5" customHeight="1" x14ac:dyDescent="0.2">
      <c r="A124" s="36"/>
      <c r="B124" s="37"/>
      <c r="C124" s="195" t="s">
        <v>639</v>
      </c>
      <c r="D124" s="195" t="s">
        <v>269</v>
      </c>
      <c r="E124" s="196" t="s">
        <v>3618</v>
      </c>
      <c r="F124" s="197" t="s">
        <v>3619</v>
      </c>
      <c r="G124" s="198" t="s">
        <v>3502</v>
      </c>
      <c r="H124" s="199">
        <v>16</v>
      </c>
      <c r="I124" s="200"/>
      <c r="J124" s="201">
        <f>ROUND(I124*H124,2)</f>
        <v>0</v>
      </c>
      <c r="K124" s="197" t="s">
        <v>21</v>
      </c>
      <c r="L124" s="41"/>
      <c r="M124" s="202" t="s">
        <v>21</v>
      </c>
      <c r="N124" s="203" t="s">
        <v>44</v>
      </c>
      <c r="O124" s="66"/>
      <c r="P124" s="204">
        <f>O124*H124</f>
        <v>0</v>
      </c>
      <c r="Q124" s="204">
        <v>0</v>
      </c>
      <c r="R124" s="204">
        <f>Q124*H124</f>
        <v>0</v>
      </c>
      <c r="S124" s="204">
        <v>0</v>
      </c>
      <c r="T124" s="205">
        <f>S124*H124</f>
        <v>0</v>
      </c>
      <c r="U124" s="36"/>
      <c r="V124" s="36"/>
      <c r="W124" s="36"/>
      <c r="X124" s="36"/>
      <c r="Y124" s="36"/>
      <c r="Z124" s="36"/>
      <c r="AA124" s="36"/>
      <c r="AB124" s="36"/>
      <c r="AC124" s="36"/>
      <c r="AD124" s="36"/>
      <c r="AE124" s="36"/>
      <c r="AR124" s="206" t="s">
        <v>274</v>
      </c>
      <c r="AT124" s="206" t="s">
        <v>269</v>
      </c>
      <c r="AU124" s="206" t="s">
        <v>80</v>
      </c>
      <c r="AY124" s="19" t="s">
        <v>267</v>
      </c>
      <c r="BE124" s="207">
        <f>IF(N124="základní",J124,0)</f>
        <v>0</v>
      </c>
      <c r="BF124" s="207">
        <f>IF(N124="snížená",J124,0)</f>
        <v>0</v>
      </c>
      <c r="BG124" s="207">
        <f>IF(N124="zákl. přenesená",J124,0)</f>
        <v>0</v>
      </c>
      <c r="BH124" s="207">
        <f>IF(N124="sníž. přenesená",J124,0)</f>
        <v>0</v>
      </c>
      <c r="BI124" s="207">
        <f>IF(N124="nulová",J124,0)</f>
        <v>0</v>
      </c>
      <c r="BJ124" s="19" t="s">
        <v>80</v>
      </c>
      <c r="BK124" s="207">
        <f>ROUND(I124*H124,2)</f>
        <v>0</v>
      </c>
      <c r="BL124" s="19" t="s">
        <v>274</v>
      </c>
      <c r="BM124" s="206" t="s">
        <v>316</v>
      </c>
    </row>
    <row r="125" spans="1:65" s="2" customFormat="1" ht="16.5" customHeight="1" x14ac:dyDescent="0.2">
      <c r="A125" s="36"/>
      <c r="B125" s="37"/>
      <c r="C125" s="195" t="s">
        <v>691</v>
      </c>
      <c r="D125" s="195" t="s">
        <v>269</v>
      </c>
      <c r="E125" s="196" t="s">
        <v>3620</v>
      </c>
      <c r="F125" s="197" t="s">
        <v>3621</v>
      </c>
      <c r="G125" s="198" t="s">
        <v>3502</v>
      </c>
      <c r="H125" s="199">
        <v>16</v>
      </c>
      <c r="I125" s="200"/>
      <c r="J125" s="201">
        <f>ROUND(I125*H125,2)</f>
        <v>0</v>
      </c>
      <c r="K125" s="197" t="s">
        <v>21</v>
      </c>
      <c r="L125" s="41"/>
      <c r="M125" s="202" t="s">
        <v>21</v>
      </c>
      <c r="N125" s="203" t="s">
        <v>44</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274</v>
      </c>
      <c r="AT125" s="206" t="s">
        <v>269</v>
      </c>
      <c r="AU125" s="206" t="s">
        <v>80</v>
      </c>
      <c r="AY125" s="19" t="s">
        <v>267</v>
      </c>
      <c r="BE125" s="207">
        <f>IF(N125="základní",J125,0)</f>
        <v>0</v>
      </c>
      <c r="BF125" s="207">
        <f>IF(N125="snížená",J125,0)</f>
        <v>0</v>
      </c>
      <c r="BG125" s="207">
        <f>IF(N125="zákl. přenesená",J125,0)</f>
        <v>0</v>
      </c>
      <c r="BH125" s="207">
        <f>IF(N125="sníž. přenesená",J125,0)</f>
        <v>0</v>
      </c>
      <c r="BI125" s="207">
        <f>IF(N125="nulová",J125,0)</f>
        <v>0</v>
      </c>
      <c r="BJ125" s="19" t="s">
        <v>80</v>
      </c>
      <c r="BK125" s="207">
        <f>ROUND(I125*H125,2)</f>
        <v>0</v>
      </c>
      <c r="BL125" s="19" t="s">
        <v>274</v>
      </c>
      <c r="BM125" s="206" t="s">
        <v>946</v>
      </c>
    </row>
    <row r="126" spans="1:65" s="12" customFormat="1" ht="25.9" customHeight="1" x14ac:dyDescent="0.2">
      <c r="B126" s="179"/>
      <c r="C126" s="180"/>
      <c r="D126" s="181" t="s">
        <v>72</v>
      </c>
      <c r="E126" s="182" t="s">
        <v>3034</v>
      </c>
      <c r="F126" s="182" t="s">
        <v>3510</v>
      </c>
      <c r="G126" s="180"/>
      <c r="H126" s="180"/>
      <c r="I126" s="183"/>
      <c r="J126" s="184">
        <f>BK126</f>
        <v>0</v>
      </c>
      <c r="K126" s="180"/>
      <c r="L126" s="185"/>
      <c r="M126" s="186"/>
      <c r="N126" s="187"/>
      <c r="O126" s="187"/>
      <c r="P126" s="188">
        <f>SUM(P127:P129)</f>
        <v>0</v>
      </c>
      <c r="Q126" s="187"/>
      <c r="R126" s="188">
        <f>SUM(R127:R129)</f>
        <v>0</v>
      </c>
      <c r="S126" s="187"/>
      <c r="T126" s="189">
        <f>SUM(T127:T129)</f>
        <v>0</v>
      </c>
      <c r="AR126" s="190" t="s">
        <v>80</v>
      </c>
      <c r="AT126" s="191" t="s">
        <v>72</v>
      </c>
      <c r="AU126" s="191" t="s">
        <v>73</v>
      </c>
      <c r="AY126" s="190" t="s">
        <v>267</v>
      </c>
      <c r="BK126" s="192">
        <f>SUM(BK127:BK129)</f>
        <v>0</v>
      </c>
    </row>
    <row r="127" spans="1:65" s="2" customFormat="1" ht="16.5" customHeight="1" x14ac:dyDescent="0.2">
      <c r="A127" s="36"/>
      <c r="B127" s="37"/>
      <c r="C127" s="195" t="s">
        <v>696</v>
      </c>
      <c r="D127" s="195" t="s">
        <v>269</v>
      </c>
      <c r="E127" s="196" t="s">
        <v>3622</v>
      </c>
      <c r="F127" s="197" t="s">
        <v>3623</v>
      </c>
      <c r="G127" s="198" t="s">
        <v>2629</v>
      </c>
      <c r="H127" s="199">
        <v>1</v>
      </c>
      <c r="I127" s="200"/>
      <c r="J127" s="201">
        <f>ROUND(I127*H127,2)</f>
        <v>0</v>
      </c>
      <c r="K127" s="197" t="s">
        <v>21</v>
      </c>
      <c r="L127" s="41"/>
      <c r="M127" s="202" t="s">
        <v>21</v>
      </c>
      <c r="N127" s="203" t="s">
        <v>44</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274</v>
      </c>
      <c r="AT127" s="206" t="s">
        <v>269</v>
      </c>
      <c r="AU127" s="206" t="s">
        <v>80</v>
      </c>
      <c r="AY127" s="19" t="s">
        <v>267</v>
      </c>
      <c r="BE127" s="207">
        <f>IF(N127="základní",J127,0)</f>
        <v>0</v>
      </c>
      <c r="BF127" s="207">
        <f>IF(N127="snížená",J127,0)</f>
        <v>0</v>
      </c>
      <c r="BG127" s="207">
        <f>IF(N127="zákl. přenesená",J127,0)</f>
        <v>0</v>
      </c>
      <c r="BH127" s="207">
        <f>IF(N127="sníž. přenesená",J127,0)</f>
        <v>0</v>
      </c>
      <c r="BI127" s="207">
        <f>IF(N127="nulová",J127,0)</f>
        <v>0</v>
      </c>
      <c r="BJ127" s="19" t="s">
        <v>80</v>
      </c>
      <c r="BK127" s="207">
        <f>ROUND(I127*H127,2)</f>
        <v>0</v>
      </c>
      <c r="BL127" s="19" t="s">
        <v>274</v>
      </c>
      <c r="BM127" s="206" t="s">
        <v>966</v>
      </c>
    </row>
    <row r="128" spans="1:65" s="2" customFormat="1" ht="16.5" customHeight="1" x14ac:dyDescent="0.2">
      <c r="A128" s="36"/>
      <c r="B128" s="37"/>
      <c r="C128" s="195" t="s">
        <v>717</v>
      </c>
      <c r="D128" s="195" t="s">
        <v>269</v>
      </c>
      <c r="E128" s="196" t="s">
        <v>3624</v>
      </c>
      <c r="F128" s="197" t="s">
        <v>3522</v>
      </c>
      <c r="G128" s="198" t="s">
        <v>2629</v>
      </c>
      <c r="H128" s="199">
        <v>1</v>
      </c>
      <c r="I128" s="200"/>
      <c r="J128" s="201">
        <f>ROUND(I128*H128,2)</f>
        <v>0</v>
      </c>
      <c r="K128" s="197" t="s">
        <v>21</v>
      </c>
      <c r="L128" s="41"/>
      <c r="M128" s="202" t="s">
        <v>21</v>
      </c>
      <c r="N128" s="203" t="s">
        <v>44</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274</v>
      </c>
      <c r="AT128" s="206" t="s">
        <v>269</v>
      </c>
      <c r="AU128" s="206" t="s">
        <v>80</v>
      </c>
      <c r="AY128" s="19" t="s">
        <v>267</v>
      </c>
      <c r="BE128" s="207">
        <f>IF(N128="základní",J128,0)</f>
        <v>0</v>
      </c>
      <c r="BF128" s="207">
        <f>IF(N128="snížená",J128,0)</f>
        <v>0</v>
      </c>
      <c r="BG128" s="207">
        <f>IF(N128="zákl. přenesená",J128,0)</f>
        <v>0</v>
      </c>
      <c r="BH128" s="207">
        <f>IF(N128="sníž. přenesená",J128,0)</f>
        <v>0</v>
      </c>
      <c r="BI128" s="207">
        <f>IF(N128="nulová",J128,0)</f>
        <v>0</v>
      </c>
      <c r="BJ128" s="19" t="s">
        <v>80</v>
      </c>
      <c r="BK128" s="207">
        <f>ROUND(I128*H128,2)</f>
        <v>0</v>
      </c>
      <c r="BL128" s="19" t="s">
        <v>274</v>
      </c>
      <c r="BM128" s="206" t="s">
        <v>977</v>
      </c>
    </row>
    <row r="129" spans="1:65" s="2" customFormat="1" ht="16.5" customHeight="1" x14ac:dyDescent="0.2">
      <c r="A129" s="36"/>
      <c r="B129" s="37"/>
      <c r="C129" s="195" t="s">
        <v>722</v>
      </c>
      <c r="D129" s="195" t="s">
        <v>269</v>
      </c>
      <c r="E129" s="196" t="s">
        <v>3625</v>
      </c>
      <c r="F129" s="197" t="s">
        <v>2830</v>
      </c>
      <c r="G129" s="198" t="s">
        <v>2629</v>
      </c>
      <c r="H129" s="199">
        <v>1</v>
      </c>
      <c r="I129" s="200"/>
      <c r="J129" s="201">
        <f>ROUND(I129*H129,2)</f>
        <v>0</v>
      </c>
      <c r="K129" s="197" t="s">
        <v>21</v>
      </c>
      <c r="L129" s="41"/>
      <c r="M129" s="265" t="s">
        <v>21</v>
      </c>
      <c r="N129" s="266" t="s">
        <v>44</v>
      </c>
      <c r="O129" s="267"/>
      <c r="P129" s="268">
        <f>O129*H129</f>
        <v>0</v>
      </c>
      <c r="Q129" s="268">
        <v>0</v>
      </c>
      <c r="R129" s="268">
        <f>Q129*H129</f>
        <v>0</v>
      </c>
      <c r="S129" s="268">
        <v>0</v>
      </c>
      <c r="T129" s="269">
        <f>S129*H129</f>
        <v>0</v>
      </c>
      <c r="U129" s="36"/>
      <c r="V129" s="36"/>
      <c r="W129" s="36"/>
      <c r="X129" s="36"/>
      <c r="Y129" s="36"/>
      <c r="Z129" s="36"/>
      <c r="AA129" s="36"/>
      <c r="AB129" s="36"/>
      <c r="AC129" s="36"/>
      <c r="AD129" s="36"/>
      <c r="AE129" s="36"/>
      <c r="AR129" s="206" t="s">
        <v>274</v>
      </c>
      <c r="AT129" s="206" t="s">
        <v>269</v>
      </c>
      <c r="AU129" s="206" t="s">
        <v>80</v>
      </c>
      <c r="AY129" s="19" t="s">
        <v>267</v>
      </c>
      <c r="BE129" s="207">
        <f>IF(N129="základní",J129,0)</f>
        <v>0</v>
      </c>
      <c r="BF129" s="207">
        <f>IF(N129="snížená",J129,0)</f>
        <v>0</v>
      </c>
      <c r="BG129" s="207">
        <f>IF(N129="zákl. přenesená",J129,0)</f>
        <v>0</v>
      </c>
      <c r="BH129" s="207">
        <f>IF(N129="sníž. přenesená",J129,0)</f>
        <v>0</v>
      </c>
      <c r="BI129" s="207">
        <f>IF(N129="nulová",J129,0)</f>
        <v>0</v>
      </c>
      <c r="BJ129" s="19" t="s">
        <v>80</v>
      </c>
      <c r="BK129" s="207">
        <f>ROUND(I129*H129,2)</f>
        <v>0</v>
      </c>
      <c r="BL129" s="19" t="s">
        <v>274</v>
      </c>
      <c r="BM129" s="206" t="s">
        <v>988</v>
      </c>
    </row>
    <row r="130" spans="1:65" s="2" customFormat="1" ht="6.95" customHeight="1" x14ac:dyDescent="0.2">
      <c r="A130" s="36"/>
      <c r="B130" s="49"/>
      <c r="C130" s="50"/>
      <c r="D130" s="50"/>
      <c r="E130" s="50"/>
      <c r="F130" s="50"/>
      <c r="G130" s="50"/>
      <c r="H130" s="50"/>
      <c r="I130" s="145"/>
      <c r="J130" s="50"/>
      <c r="K130" s="50"/>
      <c r="L130" s="41"/>
      <c r="M130" s="36"/>
      <c r="O130" s="36"/>
      <c r="P130" s="36"/>
      <c r="Q130" s="36"/>
      <c r="R130" s="36"/>
      <c r="S130" s="36"/>
      <c r="T130" s="36"/>
      <c r="U130" s="36"/>
      <c r="V130" s="36"/>
      <c r="W130" s="36"/>
      <c r="X130" s="36"/>
      <c r="Y130" s="36"/>
      <c r="Z130" s="36"/>
      <c r="AA130" s="36"/>
      <c r="AB130" s="36"/>
      <c r="AC130" s="36"/>
      <c r="AD130" s="36"/>
      <c r="AE130" s="36"/>
    </row>
  </sheetData>
  <sheetProtection algorithmName="SHA-512" hashValue="vmPk+ilaB/XpODNA8CBrjYBVkTeN2NqrkeqGmFzldTgi3BTRepEZBG/zBDc8ANySDQmx6RYeyiOeB7mdxsfHNA==" saltValue="fX5h16Nb6EX55o46fu1JcnF90tYxmNpTET5jhs/0aJGwK8P29OnsR8DKr+tRIpVosEZlKy59i3ccw2t2yQNMCw==" spinCount="100000" sheet="1" objects="1" scenarios="1" formatColumns="0" formatRows="0" autoFilter="0"/>
  <autoFilter ref="C89:K129" xr:uid="{00000000-0009-0000-0000-000008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23"/>
  <sheetViews>
    <sheetView showGridLines="0" workbookViewId="0"/>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387"/>
      <c r="M2" s="387"/>
      <c r="N2" s="387"/>
      <c r="O2" s="387"/>
      <c r="P2" s="387"/>
      <c r="Q2" s="387"/>
      <c r="R2" s="387"/>
      <c r="S2" s="387"/>
      <c r="T2" s="387"/>
      <c r="U2" s="387"/>
      <c r="V2" s="387"/>
      <c r="AT2" s="19" t="s">
        <v>111</v>
      </c>
    </row>
    <row r="3" spans="1:46" s="1" customFormat="1" ht="6.95" customHeight="1" x14ac:dyDescent="0.2">
      <c r="B3" s="112"/>
      <c r="C3" s="113"/>
      <c r="D3" s="113"/>
      <c r="E3" s="113"/>
      <c r="F3" s="113"/>
      <c r="G3" s="113"/>
      <c r="H3" s="113"/>
      <c r="I3" s="114"/>
      <c r="J3" s="113"/>
      <c r="K3" s="113"/>
      <c r="L3" s="22"/>
      <c r="AT3" s="19" t="s">
        <v>82</v>
      </c>
    </row>
    <row r="4" spans="1:46" s="1" customFormat="1" ht="24.95" customHeight="1" x14ac:dyDescent="0.2">
      <c r="B4" s="22"/>
      <c r="D4" s="115" t="s">
        <v>146</v>
      </c>
      <c r="I4" s="110"/>
      <c r="L4" s="22"/>
      <c r="M4" s="116" t="s">
        <v>10</v>
      </c>
      <c r="AT4" s="19" t="s">
        <v>4</v>
      </c>
    </row>
    <row r="5" spans="1:46" s="1" customFormat="1" ht="6.95"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5" t="str">
        <f>'Rekapitulace stavby'!K6</f>
        <v>Sportovní hala při ZŠ Rychnovská 139, Praha 18</v>
      </c>
      <c r="F7" s="416"/>
      <c r="G7" s="416"/>
      <c r="H7" s="416"/>
      <c r="I7" s="110"/>
      <c r="L7" s="22"/>
    </row>
    <row r="8" spans="1:46" s="1" customFormat="1" ht="12" customHeight="1" x14ac:dyDescent="0.2">
      <c r="B8" s="22"/>
      <c r="D8" s="117" t="s">
        <v>159</v>
      </c>
      <c r="I8" s="110"/>
      <c r="L8" s="22"/>
    </row>
    <row r="9" spans="1:46" s="2" customFormat="1" ht="16.5" customHeight="1" x14ac:dyDescent="0.2">
      <c r="A9" s="36"/>
      <c r="B9" s="41"/>
      <c r="C9" s="36"/>
      <c r="D9" s="36"/>
      <c r="E9" s="415" t="s">
        <v>163</v>
      </c>
      <c r="F9" s="417"/>
      <c r="G9" s="417"/>
      <c r="H9" s="417"/>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8" t="s">
        <v>3626</v>
      </c>
      <c r="F11" s="417"/>
      <c r="G11" s="417"/>
      <c r="H11" s="417"/>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5"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19" t="str">
        <f>'Rekapitulace stavby'!E14</f>
        <v>Vyplň údaj</v>
      </c>
      <c r="F20" s="420"/>
      <c r="G20" s="420"/>
      <c r="H20" s="420"/>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5"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5"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1" t="s">
        <v>21</v>
      </c>
      <c r="F29" s="421"/>
      <c r="G29" s="421"/>
      <c r="H29" s="421"/>
      <c r="I29" s="124"/>
      <c r="J29" s="122"/>
      <c r="K29" s="122"/>
      <c r="L29" s="125"/>
      <c r="S29" s="122"/>
      <c r="T29" s="122"/>
      <c r="U29" s="122"/>
      <c r="V29" s="122"/>
      <c r="W29" s="122"/>
      <c r="X29" s="122"/>
      <c r="Y29" s="122"/>
      <c r="Z29" s="122"/>
      <c r="AA29" s="122"/>
      <c r="AB29" s="122"/>
      <c r="AC29" s="122"/>
      <c r="AD29" s="122"/>
      <c r="AE29" s="122"/>
    </row>
    <row r="30" spans="1:31" s="2" customFormat="1" ht="6.95"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ROUND(J90, 2)</f>
        <v>0</v>
      </c>
      <c r="K32" s="36"/>
      <c r="L32" s="119"/>
      <c r="S32" s="36"/>
      <c r="T32" s="36"/>
      <c r="U32" s="36"/>
      <c r="V32" s="36"/>
      <c r="W32" s="36"/>
      <c r="X32" s="36"/>
      <c r="Y32" s="36"/>
      <c r="Z32" s="36"/>
      <c r="AA32" s="36"/>
      <c r="AB32" s="36"/>
      <c r="AC32" s="36"/>
      <c r="AD32" s="36"/>
      <c r="AE32" s="36"/>
    </row>
    <row r="33" spans="1:31" s="2" customFormat="1" ht="6.95"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x14ac:dyDescent="0.2">
      <c r="A35" s="36"/>
      <c r="B35" s="41"/>
      <c r="C35" s="36"/>
      <c r="D35" s="132" t="s">
        <v>43</v>
      </c>
      <c r="E35" s="117" t="s">
        <v>44</v>
      </c>
      <c r="F35" s="133">
        <f>ROUND((SUM(BE90:BE122)),  2)</f>
        <v>0</v>
      </c>
      <c r="G35" s="36"/>
      <c r="H35" s="36"/>
      <c r="I35" s="134">
        <v>0.21</v>
      </c>
      <c r="J35" s="133">
        <f>ROUND(((SUM(BE90:BE122))*I35),  2)</f>
        <v>0</v>
      </c>
      <c r="K35" s="36"/>
      <c r="L35" s="119"/>
      <c r="S35" s="36"/>
      <c r="T35" s="36"/>
      <c r="U35" s="36"/>
      <c r="V35" s="36"/>
      <c r="W35" s="36"/>
      <c r="X35" s="36"/>
      <c r="Y35" s="36"/>
      <c r="Z35" s="36"/>
      <c r="AA35" s="36"/>
      <c r="AB35" s="36"/>
      <c r="AC35" s="36"/>
      <c r="AD35" s="36"/>
      <c r="AE35" s="36"/>
    </row>
    <row r="36" spans="1:31" s="2" customFormat="1" ht="14.45" customHeight="1" x14ac:dyDescent="0.2">
      <c r="A36" s="36"/>
      <c r="B36" s="41"/>
      <c r="C36" s="36"/>
      <c r="D36" s="36"/>
      <c r="E36" s="117" t="s">
        <v>45</v>
      </c>
      <c r="F36" s="133">
        <f>ROUND((SUM(BF90:BF122)),  2)</f>
        <v>0</v>
      </c>
      <c r="G36" s="36"/>
      <c r="H36" s="36"/>
      <c r="I36" s="134">
        <v>0.15</v>
      </c>
      <c r="J36" s="133">
        <f>ROUND(((SUM(BF90:BF122))*I36),  2)</f>
        <v>0</v>
      </c>
      <c r="K36" s="36"/>
      <c r="L36" s="119"/>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7" t="s">
        <v>46</v>
      </c>
      <c r="F37" s="133">
        <f>ROUND((SUM(BG90:BG122)),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7" t="s">
        <v>47</v>
      </c>
      <c r="F38" s="133">
        <f>ROUND((SUM(BH90:BH122)),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7" t="s">
        <v>48</v>
      </c>
      <c r="F39" s="133">
        <f>ROUND((SUM(BI90:BI122)),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3" t="str">
        <f>E7</f>
        <v>Sportovní hala při ZŠ Rychnovská 139, Praha 18</v>
      </c>
      <c r="F50" s="414"/>
      <c r="G50" s="414"/>
      <c r="H50" s="414"/>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3" t="s">
        <v>163</v>
      </c>
      <c r="F52" s="412"/>
      <c r="G52" s="412"/>
      <c r="H52" s="412"/>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408" t="str">
        <f>E11</f>
        <v>D.1.4.e4 - Slaboproud - MR</v>
      </c>
      <c r="F54" s="412"/>
      <c r="G54" s="412"/>
      <c r="H54" s="412"/>
      <c r="I54" s="118"/>
      <c r="J54" s="38"/>
      <c r="K54" s="38"/>
      <c r="L54" s="119"/>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2"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x14ac:dyDescent="0.2">
      <c r="A63" s="36"/>
      <c r="B63" s="37"/>
      <c r="C63" s="153" t="s">
        <v>71</v>
      </c>
      <c r="D63" s="38"/>
      <c r="E63" s="38"/>
      <c r="F63" s="38"/>
      <c r="G63" s="38"/>
      <c r="H63" s="38"/>
      <c r="I63" s="118"/>
      <c r="J63" s="79">
        <f>J90</f>
        <v>0</v>
      </c>
      <c r="K63" s="38"/>
      <c r="L63" s="119"/>
      <c r="S63" s="36"/>
      <c r="T63" s="36"/>
      <c r="U63" s="36"/>
      <c r="V63" s="36"/>
      <c r="W63" s="36"/>
      <c r="X63" s="36"/>
      <c r="Y63" s="36"/>
      <c r="Z63" s="36"/>
      <c r="AA63" s="36"/>
      <c r="AB63" s="36"/>
      <c r="AC63" s="36"/>
      <c r="AD63" s="36"/>
      <c r="AE63" s="36"/>
      <c r="AU63" s="19" t="s">
        <v>214</v>
      </c>
    </row>
    <row r="64" spans="1:47" s="9" customFormat="1" ht="24.95" customHeight="1" x14ac:dyDescent="0.2">
      <c r="B64" s="154"/>
      <c r="C64" s="155"/>
      <c r="D64" s="156" t="s">
        <v>3560</v>
      </c>
      <c r="E64" s="157"/>
      <c r="F64" s="157"/>
      <c r="G64" s="157"/>
      <c r="H64" s="157"/>
      <c r="I64" s="158"/>
      <c r="J64" s="159">
        <f>J91</f>
        <v>0</v>
      </c>
      <c r="K64" s="155"/>
      <c r="L64" s="160"/>
    </row>
    <row r="65" spans="1:31" s="9" customFormat="1" ht="24.95" customHeight="1" x14ac:dyDescent="0.2">
      <c r="B65" s="154"/>
      <c r="C65" s="155"/>
      <c r="D65" s="156" t="s">
        <v>3561</v>
      </c>
      <c r="E65" s="157"/>
      <c r="F65" s="157"/>
      <c r="G65" s="157"/>
      <c r="H65" s="157"/>
      <c r="I65" s="158"/>
      <c r="J65" s="159">
        <f>J102</f>
        <v>0</v>
      </c>
      <c r="K65" s="155"/>
      <c r="L65" s="160"/>
    </row>
    <row r="66" spans="1:31" s="9" customFormat="1" ht="24.95" customHeight="1" x14ac:dyDescent="0.2">
      <c r="B66" s="154"/>
      <c r="C66" s="155"/>
      <c r="D66" s="156" t="s">
        <v>3627</v>
      </c>
      <c r="E66" s="157"/>
      <c r="F66" s="157"/>
      <c r="G66" s="157"/>
      <c r="H66" s="157"/>
      <c r="I66" s="158"/>
      <c r="J66" s="159">
        <f>J104</f>
        <v>0</v>
      </c>
      <c r="K66" s="155"/>
      <c r="L66" s="160"/>
    </row>
    <row r="67" spans="1:31" s="9" customFormat="1" ht="24.95" customHeight="1" x14ac:dyDescent="0.2">
      <c r="B67" s="154"/>
      <c r="C67" s="155"/>
      <c r="D67" s="156" t="s">
        <v>3563</v>
      </c>
      <c r="E67" s="157"/>
      <c r="F67" s="157"/>
      <c r="G67" s="157"/>
      <c r="H67" s="157"/>
      <c r="I67" s="158"/>
      <c r="J67" s="159">
        <f>J109</f>
        <v>0</v>
      </c>
      <c r="K67" s="155"/>
      <c r="L67" s="160"/>
    </row>
    <row r="68" spans="1:31" s="9" customFormat="1" ht="24.95" customHeight="1" x14ac:dyDescent="0.2">
      <c r="B68" s="154"/>
      <c r="C68" s="155"/>
      <c r="D68" s="156" t="s">
        <v>3564</v>
      </c>
      <c r="E68" s="157"/>
      <c r="F68" s="157"/>
      <c r="G68" s="157"/>
      <c r="H68" s="157"/>
      <c r="I68" s="158"/>
      <c r="J68" s="159">
        <f>J120</f>
        <v>0</v>
      </c>
      <c r="K68" s="155"/>
      <c r="L68" s="160"/>
    </row>
    <row r="69" spans="1:31" s="2" customFormat="1" ht="21.75" customHeight="1" x14ac:dyDescent="0.2">
      <c r="A69" s="36"/>
      <c r="B69" s="37"/>
      <c r="C69" s="38"/>
      <c r="D69" s="38"/>
      <c r="E69" s="38"/>
      <c r="F69" s="38"/>
      <c r="G69" s="38"/>
      <c r="H69" s="38"/>
      <c r="I69" s="118"/>
      <c r="J69" s="38"/>
      <c r="K69" s="38"/>
      <c r="L69" s="119"/>
      <c r="S69" s="36"/>
      <c r="T69" s="36"/>
      <c r="U69" s="36"/>
      <c r="V69" s="36"/>
      <c r="W69" s="36"/>
      <c r="X69" s="36"/>
      <c r="Y69" s="36"/>
      <c r="Z69" s="36"/>
      <c r="AA69" s="36"/>
      <c r="AB69" s="36"/>
      <c r="AC69" s="36"/>
      <c r="AD69" s="36"/>
      <c r="AE69" s="36"/>
    </row>
    <row r="70" spans="1:31" s="2" customFormat="1" ht="6.95" customHeight="1" x14ac:dyDescent="0.2">
      <c r="A70" s="36"/>
      <c r="B70" s="49"/>
      <c r="C70" s="50"/>
      <c r="D70" s="50"/>
      <c r="E70" s="50"/>
      <c r="F70" s="50"/>
      <c r="G70" s="50"/>
      <c r="H70" s="50"/>
      <c r="I70" s="145"/>
      <c r="J70" s="50"/>
      <c r="K70" s="50"/>
      <c r="L70" s="119"/>
      <c r="S70" s="36"/>
      <c r="T70" s="36"/>
      <c r="U70" s="36"/>
      <c r="V70" s="36"/>
      <c r="W70" s="36"/>
      <c r="X70" s="36"/>
      <c r="Y70" s="36"/>
      <c r="Z70" s="36"/>
      <c r="AA70" s="36"/>
      <c r="AB70" s="36"/>
      <c r="AC70" s="36"/>
      <c r="AD70" s="36"/>
      <c r="AE70" s="36"/>
    </row>
    <row r="74" spans="1:31" s="2" customFormat="1" ht="6.95" customHeight="1" x14ac:dyDescent="0.2">
      <c r="A74" s="36"/>
      <c r="B74" s="51"/>
      <c r="C74" s="52"/>
      <c r="D74" s="52"/>
      <c r="E74" s="52"/>
      <c r="F74" s="52"/>
      <c r="G74" s="52"/>
      <c r="H74" s="52"/>
      <c r="I74" s="148"/>
      <c r="J74" s="52"/>
      <c r="K74" s="52"/>
      <c r="L74" s="119"/>
      <c r="S74" s="36"/>
      <c r="T74" s="36"/>
      <c r="U74" s="36"/>
      <c r="V74" s="36"/>
      <c r="W74" s="36"/>
      <c r="X74" s="36"/>
      <c r="Y74" s="36"/>
      <c r="Z74" s="36"/>
      <c r="AA74" s="36"/>
      <c r="AB74" s="36"/>
      <c r="AC74" s="36"/>
      <c r="AD74" s="36"/>
      <c r="AE74" s="36"/>
    </row>
    <row r="75" spans="1:31" s="2" customFormat="1" ht="24.95" customHeight="1" x14ac:dyDescent="0.2">
      <c r="A75" s="36"/>
      <c r="B75" s="37"/>
      <c r="C75" s="25" t="s">
        <v>252</v>
      </c>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6.95" customHeight="1" x14ac:dyDescent="0.2">
      <c r="A76" s="36"/>
      <c r="B76" s="37"/>
      <c r="C76" s="38"/>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2" customHeight="1" x14ac:dyDescent="0.2">
      <c r="A77" s="36"/>
      <c r="B77" s="37"/>
      <c r="C77" s="31" t="s">
        <v>16</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6.5" customHeight="1" x14ac:dyDescent="0.2">
      <c r="A78" s="36"/>
      <c r="B78" s="37"/>
      <c r="C78" s="38"/>
      <c r="D78" s="38"/>
      <c r="E78" s="413" t="str">
        <f>E7</f>
        <v>Sportovní hala při ZŠ Rychnovská 139, Praha 18</v>
      </c>
      <c r="F78" s="414"/>
      <c r="G78" s="414"/>
      <c r="H78" s="414"/>
      <c r="I78" s="118"/>
      <c r="J78" s="38"/>
      <c r="K78" s="38"/>
      <c r="L78" s="119"/>
      <c r="S78" s="36"/>
      <c r="T78" s="36"/>
      <c r="U78" s="36"/>
      <c r="V78" s="36"/>
      <c r="W78" s="36"/>
      <c r="X78" s="36"/>
      <c r="Y78" s="36"/>
      <c r="Z78" s="36"/>
      <c r="AA78" s="36"/>
      <c r="AB78" s="36"/>
      <c r="AC78" s="36"/>
      <c r="AD78" s="36"/>
      <c r="AE78" s="36"/>
    </row>
    <row r="79" spans="1:31" s="1" customFormat="1" ht="12" customHeight="1" x14ac:dyDescent="0.2">
      <c r="B79" s="23"/>
      <c r="C79" s="31" t="s">
        <v>159</v>
      </c>
      <c r="D79" s="24"/>
      <c r="E79" s="24"/>
      <c r="F79" s="24"/>
      <c r="G79" s="24"/>
      <c r="H79" s="24"/>
      <c r="I79" s="110"/>
      <c r="J79" s="24"/>
      <c r="K79" s="24"/>
      <c r="L79" s="22"/>
    </row>
    <row r="80" spans="1:31" s="2" customFormat="1" ht="16.5" customHeight="1" x14ac:dyDescent="0.2">
      <c r="A80" s="36"/>
      <c r="B80" s="37"/>
      <c r="C80" s="38"/>
      <c r="D80" s="38"/>
      <c r="E80" s="413" t="s">
        <v>163</v>
      </c>
      <c r="F80" s="412"/>
      <c r="G80" s="412"/>
      <c r="H80" s="412"/>
      <c r="I80" s="118"/>
      <c r="J80" s="38"/>
      <c r="K80" s="38"/>
      <c r="L80" s="119"/>
      <c r="S80" s="36"/>
      <c r="T80" s="36"/>
      <c r="U80" s="36"/>
      <c r="V80" s="36"/>
      <c r="W80" s="36"/>
      <c r="X80" s="36"/>
      <c r="Y80" s="36"/>
      <c r="Z80" s="36"/>
      <c r="AA80" s="36"/>
      <c r="AB80" s="36"/>
      <c r="AC80" s="36"/>
      <c r="AD80" s="36"/>
      <c r="AE80" s="36"/>
    </row>
    <row r="81" spans="1:65" s="2" customFormat="1" ht="12" customHeight="1" x14ac:dyDescent="0.2">
      <c r="A81" s="36"/>
      <c r="B81" s="37"/>
      <c r="C81" s="31" t="s">
        <v>167</v>
      </c>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16.5" customHeight="1" x14ac:dyDescent="0.2">
      <c r="A82" s="36"/>
      <c r="B82" s="37"/>
      <c r="C82" s="38"/>
      <c r="D82" s="38"/>
      <c r="E82" s="408" t="str">
        <f>E11</f>
        <v>D.1.4.e4 - Slaboproud - MR</v>
      </c>
      <c r="F82" s="412"/>
      <c r="G82" s="412"/>
      <c r="H82" s="412"/>
      <c r="I82" s="118"/>
      <c r="J82" s="38"/>
      <c r="K82" s="38"/>
      <c r="L82" s="119"/>
      <c r="S82" s="36"/>
      <c r="T82" s="36"/>
      <c r="U82" s="36"/>
      <c r="V82" s="36"/>
      <c r="W82" s="36"/>
      <c r="X82" s="36"/>
      <c r="Y82" s="36"/>
      <c r="Z82" s="36"/>
      <c r="AA82" s="36"/>
      <c r="AB82" s="36"/>
      <c r="AC82" s="36"/>
      <c r="AD82" s="36"/>
      <c r="AE82" s="36"/>
    </row>
    <row r="83" spans="1:65" s="2" customFormat="1" ht="6.95" customHeight="1" x14ac:dyDescent="0.2">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ht="12" customHeight="1" x14ac:dyDescent="0.2">
      <c r="A84" s="36"/>
      <c r="B84" s="37"/>
      <c r="C84" s="31" t="s">
        <v>22</v>
      </c>
      <c r="D84" s="38"/>
      <c r="E84" s="38"/>
      <c r="F84" s="29" t="str">
        <f>F14</f>
        <v xml:space="preserve"> </v>
      </c>
      <c r="G84" s="38"/>
      <c r="H84" s="38"/>
      <c r="I84" s="120" t="s">
        <v>24</v>
      </c>
      <c r="J84" s="61" t="str">
        <f>IF(J14="","",J14)</f>
        <v>17. 4. 2020</v>
      </c>
      <c r="K84" s="38"/>
      <c r="L84" s="119"/>
      <c r="S84" s="36"/>
      <c r="T84" s="36"/>
      <c r="U84" s="36"/>
      <c r="V84" s="36"/>
      <c r="W84" s="36"/>
      <c r="X84" s="36"/>
      <c r="Y84" s="36"/>
      <c r="Z84" s="36"/>
      <c r="AA84" s="36"/>
      <c r="AB84" s="36"/>
      <c r="AC84" s="36"/>
      <c r="AD84" s="36"/>
      <c r="AE84" s="36"/>
    </row>
    <row r="85" spans="1:65" s="2" customFormat="1" ht="6.95" customHeight="1" x14ac:dyDescent="0.2">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2" customFormat="1" ht="15.2" customHeight="1" x14ac:dyDescent="0.2">
      <c r="A86" s="36"/>
      <c r="B86" s="37"/>
      <c r="C86" s="31" t="s">
        <v>26</v>
      </c>
      <c r="D86" s="38"/>
      <c r="E86" s="38"/>
      <c r="F86" s="29" t="str">
        <f>E17</f>
        <v>Městská část Praha 18</v>
      </c>
      <c r="G86" s="38"/>
      <c r="H86" s="38"/>
      <c r="I86" s="120" t="s">
        <v>32</v>
      </c>
      <c r="J86" s="34" t="str">
        <f>E23</f>
        <v>Arch.Design, s.r.o</v>
      </c>
      <c r="K86" s="38"/>
      <c r="L86" s="119"/>
      <c r="S86" s="36"/>
      <c r="T86" s="36"/>
      <c r="U86" s="36"/>
      <c r="V86" s="36"/>
      <c r="W86" s="36"/>
      <c r="X86" s="36"/>
      <c r="Y86" s="36"/>
      <c r="Z86" s="36"/>
      <c r="AA86" s="36"/>
      <c r="AB86" s="36"/>
      <c r="AC86" s="36"/>
      <c r="AD86" s="36"/>
      <c r="AE86" s="36"/>
    </row>
    <row r="87" spans="1:65" s="2" customFormat="1" ht="15.2" customHeight="1" x14ac:dyDescent="0.2">
      <c r="A87" s="36"/>
      <c r="B87" s="37"/>
      <c r="C87" s="31" t="s">
        <v>30</v>
      </c>
      <c r="D87" s="38"/>
      <c r="E87" s="38"/>
      <c r="F87" s="29" t="str">
        <f>IF(E20="","",E20)</f>
        <v>Vyplň údaj</v>
      </c>
      <c r="G87" s="38"/>
      <c r="H87" s="38"/>
      <c r="I87" s="120" t="s">
        <v>36</v>
      </c>
      <c r="J87" s="34" t="str">
        <f>E26</f>
        <v xml:space="preserve"> </v>
      </c>
      <c r="K87" s="38"/>
      <c r="L87" s="119"/>
      <c r="S87" s="36"/>
      <c r="T87" s="36"/>
      <c r="U87" s="36"/>
      <c r="V87" s="36"/>
      <c r="W87" s="36"/>
      <c r="X87" s="36"/>
      <c r="Y87" s="36"/>
      <c r="Z87" s="36"/>
      <c r="AA87" s="36"/>
      <c r="AB87" s="36"/>
      <c r="AC87" s="36"/>
      <c r="AD87" s="36"/>
      <c r="AE87" s="36"/>
    </row>
    <row r="88" spans="1:65" s="2" customFormat="1" ht="10.35" customHeight="1" x14ac:dyDescent="0.2">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11" customFormat="1" ht="29.25" customHeight="1" x14ac:dyDescent="0.2">
      <c r="A89" s="167"/>
      <c r="B89" s="168"/>
      <c r="C89" s="169" t="s">
        <v>253</v>
      </c>
      <c r="D89" s="170" t="s">
        <v>58</v>
      </c>
      <c r="E89" s="170" t="s">
        <v>54</v>
      </c>
      <c r="F89" s="170" t="s">
        <v>55</v>
      </c>
      <c r="G89" s="170" t="s">
        <v>254</v>
      </c>
      <c r="H89" s="170" t="s">
        <v>255</v>
      </c>
      <c r="I89" s="171" t="s">
        <v>256</v>
      </c>
      <c r="J89" s="170" t="s">
        <v>213</v>
      </c>
      <c r="K89" s="172" t="s">
        <v>257</v>
      </c>
      <c r="L89" s="173"/>
      <c r="M89" s="70" t="s">
        <v>21</v>
      </c>
      <c r="N89" s="71" t="s">
        <v>43</v>
      </c>
      <c r="O89" s="71" t="s">
        <v>258</v>
      </c>
      <c r="P89" s="71" t="s">
        <v>259</v>
      </c>
      <c r="Q89" s="71" t="s">
        <v>260</v>
      </c>
      <c r="R89" s="71" t="s">
        <v>261</v>
      </c>
      <c r="S89" s="71" t="s">
        <v>262</v>
      </c>
      <c r="T89" s="72" t="s">
        <v>263</v>
      </c>
      <c r="U89" s="167"/>
      <c r="V89" s="167"/>
      <c r="W89" s="167"/>
      <c r="X89" s="167"/>
      <c r="Y89" s="167"/>
      <c r="Z89" s="167"/>
      <c r="AA89" s="167"/>
      <c r="AB89" s="167"/>
      <c r="AC89" s="167"/>
      <c r="AD89" s="167"/>
      <c r="AE89" s="167"/>
    </row>
    <row r="90" spans="1:65" s="2" customFormat="1" ht="22.9" customHeight="1" x14ac:dyDescent="0.25">
      <c r="A90" s="36"/>
      <c r="B90" s="37"/>
      <c r="C90" s="77" t="s">
        <v>264</v>
      </c>
      <c r="D90" s="38"/>
      <c r="E90" s="38"/>
      <c r="F90" s="38"/>
      <c r="G90" s="38"/>
      <c r="H90" s="38"/>
      <c r="I90" s="118"/>
      <c r="J90" s="174">
        <f>BK90</f>
        <v>0</v>
      </c>
      <c r="K90" s="38"/>
      <c r="L90" s="41"/>
      <c r="M90" s="73"/>
      <c r="N90" s="175"/>
      <c r="O90" s="74"/>
      <c r="P90" s="176">
        <f>P91+P102+P104+P109+P120</f>
        <v>0</v>
      </c>
      <c r="Q90" s="74"/>
      <c r="R90" s="176">
        <f>R91+R102+R104+R109+R120</f>
        <v>0</v>
      </c>
      <c r="S90" s="74"/>
      <c r="T90" s="177">
        <f>T91+T102+T104+T109+T120</f>
        <v>0</v>
      </c>
      <c r="U90" s="36"/>
      <c r="V90" s="36"/>
      <c r="W90" s="36"/>
      <c r="X90" s="36"/>
      <c r="Y90" s="36"/>
      <c r="Z90" s="36"/>
      <c r="AA90" s="36"/>
      <c r="AB90" s="36"/>
      <c r="AC90" s="36"/>
      <c r="AD90" s="36"/>
      <c r="AE90" s="36"/>
      <c r="AT90" s="19" t="s">
        <v>72</v>
      </c>
      <c r="AU90" s="19" t="s">
        <v>214</v>
      </c>
      <c r="BK90" s="178">
        <f>BK91+BK102+BK104+BK109+BK120</f>
        <v>0</v>
      </c>
    </row>
    <row r="91" spans="1:65" s="12" customFormat="1" ht="25.9" customHeight="1" x14ac:dyDescent="0.2">
      <c r="B91" s="179"/>
      <c r="C91" s="180"/>
      <c r="D91" s="181" t="s">
        <v>72</v>
      </c>
      <c r="E91" s="182" t="s">
        <v>2852</v>
      </c>
      <c r="F91" s="182" t="s">
        <v>3434</v>
      </c>
      <c r="G91" s="180"/>
      <c r="H91" s="180"/>
      <c r="I91" s="183"/>
      <c r="J91" s="184">
        <f>BK91</f>
        <v>0</v>
      </c>
      <c r="K91" s="180"/>
      <c r="L91" s="185"/>
      <c r="M91" s="186"/>
      <c r="N91" s="187"/>
      <c r="O91" s="187"/>
      <c r="P91" s="188">
        <f>SUM(P92:P101)</f>
        <v>0</v>
      </c>
      <c r="Q91" s="187"/>
      <c r="R91" s="188">
        <f>SUM(R92:R101)</f>
        <v>0</v>
      </c>
      <c r="S91" s="187"/>
      <c r="T91" s="189">
        <f>SUM(T92:T101)</f>
        <v>0</v>
      </c>
      <c r="AR91" s="190" t="s">
        <v>80</v>
      </c>
      <c r="AT91" s="191" t="s">
        <v>72</v>
      </c>
      <c r="AU91" s="191" t="s">
        <v>73</v>
      </c>
      <c r="AY91" s="190" t="s">
        <v>267</v>
      </c>
      <c r="BK91" s="192">
        <f>SUM(BK92:BK101)</f>
        <v>0</v>
      </c>
    </row>
    <row r="92" spans="1:65" s="2" customFormat="1" ht="16.5" customHeight="1" x14ac:dyDescent="0.2">
      <c r="A92" s="36"/>
      <c r="B92" s="37"/>
      <c r="C92" s="195" t="s">
        <v>80</v>
      </c>
      <c r="D92" s="195" t="s">
        <v>269</v>
      </c>
      <c r="E92" s="196" t="s">
        <v>3443</v>
      </c>
      <c r="F92" s="197" t="s">
        <v>3444</v>
      </c>
      <c r="G92" s="198" t="s">
        <v>296</v>
      </c>
      <c r="H92" s="199">
        <v>80</v>
      </c>
      <c r="I92" s="200"/>
      <c r="J92" s="201">
        <f t="shared" ref="J92:J101" si="0">ROUND(I92*H92,2)</f>
        <v>0</v>
      </c>
      <c r="K92" s="197" t="s">
        <v>21</v>
      </c>
      <c r="L92" s="41"/>
      <c r="M92" s="202" t="s">
        <v>21</v>
      </c>
      <c r="N92" s="203" t="s">
        <v>44</v>
      </c>
      <c r="O92" s="66"/>
      <c r="P92" s="204">
        <f t="shared" ref="P92:P101" si="1">O92*H92</f>
        <v>0</v>
      </c>
      <c r="Q92" s="204">
        <v>0</v>
      </c>
      <c r="R92" s="204">
        <f t="shared" ref="R92:R101" si="2">Q92*H92</f>
        <v>0</v>
      </c>
      <c r="S92" s="204">
        <v>0</v>
      </c>
      <c r="T92" s="205">
        <f t="shared" ref="T92:T101" si="3">S92*H92</f>
        <v>0</v>
      </c>
      <c r="U92" s="36"/>
      <c r="V92" s="36"/>
      <c r="W92" s="36"/>
      <c r="X92" s="36"/>
      <c r="Y92" s="36"/>
      <c r="Z92" s="36"/>
      <c r="AA92" s="36"/>
      <c r="AB92" s="36"/>
      <c r="AC92" s="36"/>
      <c r="AD92" s="36"/>
      <c r="AE92" s="36"/>
      <c r="AR92" s="206" t="s">
        <v>274</v>
      </c>
      <c r="AT92" s="206" t="s">
        <v>269</v>
      </c>
      <c r="AU92" s="206" t="s">
        <v>80</v>
      </c>
      <c r="AY92" s="19" t="s">
        <v>267</v>
      </c>
      <c r="BE92" s="207">
        <f t="shared" ref="BE92:BE101" si="4">IF(N92="základní",J92,0)</f>
        <v>0</v>
      </c>
      <c r="BF92" s="207">
        <f t="shared" ref="BF92:BF101" si="5">IF(N92="snížená",J92,0)</f>
        <v>0</v>
      </c>
      <c r="BG92" s="207">
        <f t="shared" ref="BG92:BG101" si="6">IF(N92="zákl. přenesená",J92,0)</f>
        <v>0</v>
      </c>
      <c r="BH92" s="207">
        <f t="shared" ref="BH92:BH101" si="7">IF(N92="sníž. přenesená",J92,0)</f>
        <v>0</v>
      </c>
      <c r="BI92" s="207">
        <f t="shared" ref="BI92:BI101" si="8">IF(N92="nulová",J92,0)</f>
        <v>0</v>
      </c>
      <c r="BJ92" s="19" t="s">
        <v>80</v>
      </c>
      <c r="BK92" s="207">
        <f t="shared" ref="BK92:BK101" si="9">ROUND(I92*H92,2)</f>
        <v>0</v>
      </c>
      <c r="BL92" s="19" t="s">
        <v>274</v>
      </c>
      <c r="BM92" s="206" t="s">
        <v>82</v>
      </c>
    </row>
    <row r="93" spans="1:65" s="2" customFormat="1" ht="16.5" customHeight="1" x14ac:dyDescent="0.2">
      <c r="A93" s="36"/>
      <c r="B93" s="37"/>
      <c r="C93" s="195" t="s">
        <v>82</v>
      </c>
      <c r="D93" s="195" t="s">
        <v>269</v>
      </c>
      <c r="E93" s="196" t="s">
        <v>3565</v>
      </c>
      <c r="F93" s="197" t="s">
        <v>3566</v>
      </c>
      <c r="G93" s="198" t="s">
        <v>296</v>
      </c>
      <c r="H93" s="199">
        <v>40</v>
      </c>
      <c r="I93" s="200"/>
      <c r="J93" s="201">
        <f t="shared" si="0"/>
        <v>0</v>
      </c>
      <c r="K93" s="197" t="s">
        <v>21</v>
      </c>
      <c r="L93" s="41"/>
      <c r="M93" s="202" t="s">
        <v>21</v>
      </c>
      <c r="N93" s="203" t="s">
        <v>44</v>
      </c>
      <c r="O93" s="66"/>
      <c r="P93" s="204">
        <f t="shared" si="1"/>
        <v>0</v>
      </c>
      <c r="Q93" s="204">
        <v>0</v>
      </c>
      <c r="R93" s="204">
        <f t="shared" si="2"/>
        <v>0</v>
      </c>
      <c r="S93" s="204">
        <v>0</v>
      </c>
      <c r="T93" s="205">
        <f t="shared" si="3"/>
        <v>0</v>
      </c>
      <c r="U93" s="36"/>
      <c r="V93" s="36"/>
      <c r="W93" s="36"/>
      <c r="X93" s="36"/>
      <c r="Y93" s="36"/>
      <c r="Z93" s="36"/>
      <c r="AA93" s="36"/>
      <c r="AB93" s="36"/>
      <c r="AC93" s="36"/>
      <c r="AD93" s="36"/>
      <c r="AE93" s="36"/>
      <c r="AR93" s="206" t="s">
        <v>274</v>
      </c>
      <c r="AT93" s="206" t="s">
        <v>269</v>
      </c>
      <c r="AU93" s="206" t="s">
        <v>80</v>
      </c>
      <c r="AY93" s="19" t="s">
        <v>267</v>
      </c>
      <c r="BE93" s="207">
        <f t="shared" si="4"/>
        <v>0</v>
      </c>
      <c r="BF93" s="207">
        <f t="shared" si="5"/>
        <v>0</v>
      </c>
      <c r="BG93" s="207">
        <f t="shared" si="6"/>
        <v>0</v>
      </c>
      <c r="BH93" s="207">
        <f t="shared" si="7"/>
        <v>0</v>
      </c>
      <c r="BI93" s="207">
        <f t="shared" si="8"/>
        <v>0</v>
      </c>
      <c r="BJ93" s="19" t="s">
        <v>80</v>
      </c>
      <c r="BK93" s="207">
        <f t="shared" si="9"/>
        <v>0</v>
      </c>
      <c r="BL93" s="19" t="s">
        <v>274</v>
      </c>
      <c r="BM93" s="206" t="s">
        <v>274</v>
      </c>
    </row>
    <row r="94" spans="1:65" s="2" customFormat="1" ht="16.5" customHeight="1" x14ac:dyDescent="0.2">
      <c r="A94" s="36"/>
      <c r="B94" s="37"/>
      <c r="C94" s="195" t="s">
        <v>142</v>
      </c>
      <c r="D94" s="195" t="s">
        <v>269</v>
      </c>
      <c r="E94" s="196" t="s">
        <v>3567</v>
      </c>
      <c r="F94" s="197" t="s">
        <v>3568</v>
      </c>
      <c r="G94" s="198" t="s">
        <v>296</v>
      </c>
      <c r="H94" s="199">
        <v>60</v>
      </c>
      <c r="I94" s="200"/>
      <c r="J94" s="201">
        <f t="shared" si="0"/>
        <v>0</v>
      </c>
      <c r="K94" s="197" t="s">
        <v>21</v>
      </c>
      <c r="L94" s="41"/>
      <c r="M94" s="202" t="s">
        <v>21</v>
      </c>
      <c r="N94" s="203" t="s">
        <v>44</v>
      </c>
      <c r="O94" s="66"/>
      <c r="P94" s="204">
        <f t="shared" si="1"/>
        <v>0</v>
      </c>
      <c r="Q94" s="204">
        <v>0</v>
      </c>
      <c r="R94" s="204">
        <f t="shared" si="2"/>
        <v>0</v>
      </c>
      <c r="S94" s="204">
        <v>0</v>
      </c>
      <c r="T94" s="205">
        <f t="shared" si="3"/>
        <v>0</v>
      </c>
      <c r="U94" s="36"/>
      <c r="V94" s="36"/>
      <c r="W94" s="36"/>
      <c r="X94" s="36"/>
      <c r="Y94" s="36"/>
      <c r="Z94" s="36"/>
      <c r="AA94" s="36"/>
      <c r="AB94" s="36"/>
      <c r="AC94" s="36"/>
      <c r="AD94" s="36"/>
      <c r="AE94" s="36"/>
      <c r="AR94" s="206" t="s">
        <v>274</v>
      </c>
      <c r="AT94" s="206" t="s">
        <v>269</v>
      </c>
      <c r="AU94" s="206" t="s">
        <v>80</v>
      </c>
      <c r="AY94" s="19" t="s">
        <v>267</v>
      </c>
      <c r="BE94" s="207">
        <f t="shared" si="4"/>
        <v>0</v>
      </c>
      <c r="BF94" s="207">
        <f t="shared" si="5"/>
        <v>0</v>
      </c>
      <c r="BG94" s="207">
        <f t="shared" si="6"/>
        <v>0</v>
      </c>
      <c r="BH94" s="207">
        <f t="shared" si="7"/>
        <v>0</v>
      </c>
      <c r="BI94" s="207">
        <f t="shared" si="8"/>
        <v>0</v>
      </c>
      <c r="BJ94" s="19" t="s">
        <v>80</v>
      </c>
      <c r="BK94" s="207">
        <f t="shared" si="9"/>
        <v>0</v>
      </c>
      <c r="BL94" s="19" t="s">
        <v>274</v>
      </c>
      <c r="BM94" s="206" t="s">
        <v>309</v>
      </c>
    </row>
    <row r="95" spans="1:65" s="2" customFormat="1" ht="16.5" customHeight="1" x14ac:dyDescent="0.2">
      <c r="A95" s="36"/>
      <c r="B95" s="37"/>
      <c r="C95" s="195" t="s">
        <v>274</v>
      </c>
      <c r="D95" s="195" t="s">
        <v>269</v>
      </c>
      <c r="E95" s="196" t="s">
        <v>3569</v>
      </c>
      <c r="F95" s="197" t="s">
        <v>3570</v>
      </c>
      <c r="G95" s="198" t="s">
        <v>296</v>
      </c>
      <c r="H95" s="199">
        <v>60</v>
      </c>
      <c r="I95" s="200"/>
      <c r="J95" s="201">
        <f t="shared" si="0"/>
        <v>0</v>
      </c>
      <c r="K95" s="197" t="s">
        <v>21</v>
      </c>
      <c r="L95" s="41"/>
      <c r="M95" s="202" t="s">
        <v>21</v>
      </c>
      <c r="N95" s="203" t="s">
        <v>44</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274</v>
      </c>
      <c r="AT95" s="206" t="s">
        <v>269</v>
      </c>
      <c r="AU95" s="206" t="s">
        <v>80</v>
      </c>
      <c r="AY95" s="19" t="s">
        <v>267</v>
      </c>
      <c r="BE95" s="207">
        <f t="shared" si="4"/>
        <v>0</v>
      </c>
      <c r="BF95" s="207">
        <f t="shared" si="5"/>
        <v>0</v>
      </c>
      <c r="BG95" s="207">
        <f t="shared" si="6"/>
        <v>0</v>
      </c>
      <c r="BH95" s="207">
        <f t="shared" si="7"/>
        <v>0</v>
      </c>
      <c r="BI95" s="207">
        <f t="shared" si="8"/>
        <v>0</v>
      </c>
      <c r="BJ95" s="19" t="s">
        <v>80</v>
      </c>
      <c r="BK95" s="207">
        <f t="shared" si="9"/>
        <v>0</v>
      </c>
      <c r="BL95" s="19" t="s">
        <v>274</v>
      </c>
      <c r="BM95" s="206" t="s">
        <v>356</v>
      </c>
    </row>
    <row r="96" spans="1:65" s="2" customFormat="1" ht="16.5" customHeight="1" x14ac:dyDescent="0.2">
      <c r="A96" s="36"/>
      <c r="B96" s="37"/>
      <c r="C96" s="195" t="s">
        <v>301</v>
      </c>
      <c r="D96" s="195" t="s">
        <v>269</v>
      </c>
      <c r="E96" s="196" t="s">
        <v>3571</v>
      </c>
      <c r="F96" s="197" t="s">
        <v>3572</v>
      </c>
      <c r="G96" s="198" t="s">
        <v>296</v>
      </c>
      <c r="H96" s="199">
        <v>120</v>
      </c>
      <c r="I96" s="200"/>
      <c r="J96" s="201">
        <f t="shared" si="0"/>
        <v>0</v>
      </c>
      <c r="K96" s="197" t="s">
        <v>21</v>
      </c>
      <c r="L96" s="41"/>
      <c r="M96" s="202" t="s">
        <v>21</v>
      </c>
      <c r="N96" s="203" t="s">
        <v>44</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274</v>
      </c>
      <c r="AT96" s="206" t="s">
        <v>269</v>
      </c>
      <c r="AU96" s="206" t="s">
        <v>80</v>
      </c>
      <c r="AY96" s="19" t="s">
        <v>267</v>
      </c>
      <c r="BE96" s="207">
        <f t="shared" si="4"/>
        <v>0</v>
      </c>
      <c r="BF96" s="207">
        <f t="shared" si="5"/>
        <v>0</v>
      </c>
      <c r="BG96" s="207">
        <f t="shared" si="6"/>
        <v>0</v>
      </c>
      <c r="BH96" s="207">
        <f t="shared" si="7"/>
        <v>0</v>
      </c>
      <c r="BI96" s="207">
        <f t="shared" si="8"/>
        <v>0</v>
      </c>
      <c r="BJ96" s="19" t="s">
        <v>80</v>
      </c>
      <c r="BK96" s="207">
        <f t="shared" si="9"/>
        <v>0</v>
      </c>
      <c r="BL96" s="19" t="s">
        <v>274</v>
      </c>
      <c r="BM96" s="206" t="s">
        <v>371</v>
      </c>
    </row>
    <row r="97" spans="1:65" s="2" customFormat="1" ht="16.5" customHeight="1" x14ac:dyDescent="0.2">
      <c r="A97" s="36"/>
      <c r="B97" s="37"/>
      <c r="C97" s="195" t="s">
        <v>309</v>
      </c>
      <c r="D97" s="195" t="s">
        <v>269</v>
      </c>
      <c r="E97" s="196" t="s">
        <v>3628</v>
      </c>
      <c r="F97" s="197" t="s">
        <v>3629</v>
      </c>
      <c r="G97" s="198" t="s">
        <v>2484</v>
      </c>
      <c r="H97" s="199">
        <v>4</v>
      </c>
      <c r="I97" s="200"/>
      <c r="J97" s="201">
        <f t="shared" si="0"/>
        <v>0</v>
      </c>
      <c r="K97" s="197" t="s">
        <v>21</v>
      </c>
      <c r="L97" s="41"/>
      <c r="M97" s="202" t="s">
        <v>21</v>
      </c>
      <c r="N97" s="203"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274</v>
      </c>
      <c r="AT97" s="206" t="s">
        <v>269</v>
      </c>
      <c r="AU97" s="206" t="s">
        <v>80</v>
      </c>
      <c r="AY97" s="19" t="s">
        <v>267</v>
      </c>
      <c r="BE97" s="207">
        <f t="shared" si="4"/>
        <v>0</v>
      </c>
      <c r="BF97" s="207">
        <f t="shared" si="5"/>
        <v>0</v>
      </c>
      <c r="BG97" s="207">
        <f t="shared" si="6"/>
        <v>0</v>
      </c>
      <c r="BH97" s="207">
        <f t="shared" si="7"/>
        <v>0</v>
      </c>
      <c r="BI97" s="207">
        <f t="shared" si="8"/>
        <v>0</v>
      </c>
      <c r="BJ97" s="19" t="s">
        <v>80</v>
      </c>
      <c r="BK97" s="207">
        <f t="shared" si="9"/>
        <v>0</v>
      </c>
      <c r="BL97" s="19" t="s">
        <v>274</v>
      </c>
      <c r="BM97" s="206" t="s">
        <v>386</v>
      </c>
    </row>
    <row r="98" spans="1:65" s="2" customFormat="1" ht="16.5" customHeight="1" x14ac:dyDescent="0.2">
      <c r="A98" s="36"/>
      <c r="B98" s="37"/>
      <c r="C98" s="195" t="s">
        <v>317</v>
      </c>
      <c r="D98" s="195" t="s">
        <v>269</v>
      </c>
      <c r="E98" s="196" t="s">
        <v>3630</v>
      </c>
      <c r="F98" s="197" t="s">
        <v>3631</v>
      </c>
      <c r="G98" s="198" t="s">
        <v>2484</v>
      </c>
      <c r="H98" s="199">
        <v>4</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80</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401</v>
      </c>
    </row>
    <row r="99" spans="1:65" s="2" customFormat="1" ht="16.5" customHeight="1" x14ac:dyDescent="0.2">
      <c r="A99" s="36"/>
      <c r="B99" s="37"/>
      <c r="C99" s="195" t="s">
        <v>356</v>
      </c>
      <c r="D99" s="195" t="s">
        <v>269</v>
      </c>
      <c r="E99" s="196" t="s">
        <v>3459</v>
      </c>
      <c r="F99" s="197" t="s">
        <v>3460</v>
      </c>
      <c r="G99" s="198" t="s">
        <v>2484</v>
      </c>
      <c r="H99" s="199">
        <v>4</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80</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441</v>
      </c>
    </row>
    <row r="100" spans="1:65" s="2" customFormat="1" ht="16.5" customHeight="1" x14ac:dyDescent="0.2">
      <c r="A100" s="36"/>
      <c r="B100" s="37"/>
      <c r="C100" s="195" t="s">
        <v>365</v>
      </c>
      <c r="D100" s="195" t="s">
        <v>269</v>
      </c>
      <c r="E100" s="196" t="s">
        <v>3575</v>
      </c>
      <c r="F100" s="197" t="s">
        <v>3576</v>
      </c>
      <c r="G100" s="198" t="s">
        <v>2484</v>
      </c>
      <c r="H100" s="199">
        <v>4</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274</v>
      </c>
      <c r="AT100" s="206" t="s">
        <v>269</v>
      </c>
      <c r="AU100" s="206" t="s">
        <v>80</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458</v>
      </c>
    </row>
    <row r="101" spans="1:65" s="2" customFormat="1" ht="16.5" customHeight="1" x14ac:dyDescent="0.2">
      <c r="A101" s="36"/>
      <c r="B101" s="37"/>
      <c r="C101" s="195" t="s">
        <v>371</v>
      </c>
      <c r="D101" s="195" t="s">
        <v>269</v>
      </c>
      <c r="E101" s="196" t="s">
        <v>3632</v>
      </c>
      <c r="F101" s="197" t="s">
        <v>3533</v>
      </c>
      <c r="G101" s="198" t="s">
        <v>2629</v>
      </c>
      <c r="H101" s="199">
        <v>1</v>
      </c>
      <c r="I101" s="200"/>
      <c r="J101" s="201">
        <f t="shared" si="0"/>
        <v>0</v>
      </c>
      <c r="K101" s="197" t="s">
        <v>21</v>
      </c>
      <c r="L101" s="41"/>
      <c r="M101" s="202" t="s">
        <v>21</v>
      </c>
      <c r="N101" s="203"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274</v>
      </c>
      <c r="AT101" s="206" t="s">
        <v>269</v>
      </c>
      <c r="AU101" s="206" t="s">
        <v>80</v>
      </c>
      <c r="AY101" s="19" t="s">
        <v>267</v>
      </c>
      <c r="BE101" s="207">
        <f t="shared" si="4"/>
        <v>0</v>
      </c>
      <c r="BF101" s="207">
        <f t="shared" si="5"/>
        <v>0</v>
      </c>
      <c r="BG101" s="207">
        <f t="shared" si="6"/>
        <v>0</v>
      </c>
      <c r="BH101" s="207">
        <f t="shared" si="7"/>
        <v>0</v>
      </c>
      <c r="BI101" s="207">
        <f t="shared" si="8"/>
        <v>0</v>
      </c>
      <c r="BJ101" s="19" t="s">
        <v>80</v>
      </c>
      <c r="BK101" s="207">
        <f t="shared" si="9"/>
        <v>0</v>
      </c>
      <c r="BL101" s="19" t="s">
        <v>274</v>
      </c>
      <c r="BM101" s="206" t="s">
        <v>496</v>
      </c>
    </row>
    <row r="102" spans="1:65" s="12" customFormat="1" ht="25.9" customHeight="1" x14ac:dyDescent="0.2">
      <c r="B102" s="179"/>
      <c r="C102" s="180"/>
      <c r="D102" s="181" t="s">
        <v>72</v>
      </c>
      <c r="E102" s="182" t="s">
        <v>2862</v>
      </c>
      <c r="F102" s="182" t="s">
        <v>3468</v>
      </c>
      <c r="G102" s="180"/>
      <c r="H102" s="180"/>
      <c r="I102" s="183"/>
      <c r="J102" s="184">
        <f>BK102</f>
        <v>0</v>
      </c>
      <c r="K102" s="180"/>
      <c r="L102" s="185"/>
      <c r="M102" s="186"/>
      <c r="N102" s="187"/>
      <c r="O102" s="187"/>
      <c r="P102" s="188">
        <f>P103</f>
        <v>0</v>
      </c>
      <c r="Q102" s="187"/>
      <c r="R102" s="188">
        <f>R103</f>
        <v>0</v>
      </c>
      <c r="S102" s="187"/>
      <c r="T102" s="189">
        <f>T103</f>
        <v>0</v>
      </c>
      <c r="AR102" s="190" t="s">
        <v>80</v>
      </c>
      <c r="AT102" s="191" t="s">
        <v>72</v>
      </c>
      <c r="AU102" s="191" t="s">
        <v>73</v>
      </c>
      <c r="AY102" s="190" t="s">
        <v>267</v>
      </c>
      <c r="BK102" s="192">
        <f>BK103</f>
        <v>0</v>
      </c>
    </row>
    <row r="103" spans="1:65" s="2" customFormat="1" ht="16.5" customHeight="1" x14ac:dyDescent="0.2">
      <c r="A103" s="36"/>
      <c r="B103" s="37"/>
      <c r="C103" s="195" t="s">
        <v>381</v>
      </c>
      <c r="D103" s="195" t="s">
        <v>269</v>
      </c>
      <c r="E103" s="196" t="s">
        <v>3633</v>
      </c>
      <c r="F103" s="197" t="s">
        <v>3634</v>
      </c>
      <c r="G103" s="198" t="s">
        <v>296</v>
      </c>
      <c r="H103" s="199">
        <v>350</v>
      </c>
      <c r="I103" s="200"/>
      <c r="J103" s="201">
        <f>ROUND(I103*H103,2)</f>
        <v>0</v>
      </c>
      <c r="K103" s="197" t="s">
        <v>21</v>
      </c>
      <c r="L103" s="41"/>
      <c r="M103" s="202" t="s">
        <v>21</v>
      </c>
      <c r="N103" s="203" t="s">
        <v>44</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274</v>
      </c>
      <c r="AT103" s="206" t="s">
        <v>269</v>
      </c>
      <c r="AU103" s="206" t="s">
        <v>80</v>
      </c>
      <c r="AY103" s="19" t="s">
        <v>267</v>
      </c>
      <c r="BE103" s="207">
        <f>IF(N103="základní",J103,0)</f>
        <v>0</v>
      </c>
      <c r="BF103" s="207">
        <f>IF(N103="snížená",J103,0)</f>
        <v>0</v>
      </c>
      <c r="BG103" s="207">
        <f>IF(N103="zákl. přenesená",J103,0)</f>
        <v>0</v>
      </c>
      <c r="BH103" s="207">
        <f>IF(N103="sníž. přenesená",J103,0)</f>
        <v>0</v>
      </c>
      <c r="BI103" s="207">
        <f>IF(N103="nulová",J103,0)</f>
        <v>0</v>
      </c>
      <c r="BJ103" s="19" t="s">
        <v>80</v>
      </c>
      <c r="BK103" s="207">
        <f>ROUND(I103*H103,2)</f>
        <v>0</v>
      </c>
      <c r="BL103" s="19" t="s">
        <v>274</v>
      </c>
      <c r="BM103" s="206" t="s">
        <v>529</v>
      </c>
    </row>
    <row r="104" spans="1:65" s="12" customFormat="1" ht="25.9" customHeight="1" x14ac:dyDescent="0.2">
      <c r="B104" s="179"/>
      <c r="C104" s="180"/>
      <c r="D104" s="181" t="s">
        <v>72</v>
      </c>
      <c r="E104" s="182" t="s">
        <v>2870</v>
      </c>
      <c r="F104" s="182" t="s">
        <v>3635</v>
      </c>
      <c r="G104" s="180"/>
      <c r="H104" s="180"/>
      <c r="I104" s="183"/>
      <c r="J104" s="184">
        <f>BK104</f>
        <v>0</v>
      </c>
      <c r="K104" s="180"/>
      <c r="L104" s="185"/>
      <c r="M104" s="186"/>
      <c r="N104" s="187"/>
      <c r="O104" s="187"/>
      <c r="P104" s="188">
        <f>SUM(P105:P108)</f>
        <v>0</v>
      </c>
      <c r="Q104" s="187"/>
      <c r="R104" s="188">
        <f>SUM(R105:R108)</f>
        <v>0</v>
      </c>
      <c r="S104" s="187"/>
      <c r="T104" s="189">
        <f>SUM(T105:T108)</f>
        <v>0</v>
      </c>
      <c r="AR104" s="190" t="s">
        <v>80</v>
      </c>
      <c r="AT104" s="191" t="s">
        <v>72</v>
      </c>
      <c r="AU104" s="191" t="s">
        <v>73</v>
      </c>
      <c r="AY104" s="190" t="s">
        <v>267</v>
      </c>
      <c r="BK104" s="192">
        <f>SUM(BK105:BK108)</f>
        <v>0</v>
      </c>
    </row>
    <row r="105" spans="1:65" s="2" customFormat="1" ht="16.5" customHeight="1" x14ac:dyDescent="0.2">
      <c r="A105" s="36"/>
      <c r="B105" s="37"/>
      <c r="C105" s="195" t="s">
        <v>386</v>
      </c>
      <c r="D105" s="195" t="s">
        <v>269</v>
      </c>
      <c r="E105" s="196" t="s">
        <v>3636</v>
      </c>
      <c r="F105" s="197" t="s">
        <v>3637</v>
      </c>
      <c r="G105" s="198" t="s">
        <v>2484</v>
      </c>
      <c r="H105" s="199">
        <v>3</v>
      </c>
      <c r="I105" s="200"/>
      <c r="J105" s="201">
        <f>ROUND(I105*H105,2)</f>
        <v>0</v>
      </c>
      <c r="K105" s="197" t="s">
        <v>21</v>
      </c>
      <c r="L105" s="41"/>
      <c r="M105" s="202" t="s">
        <v>21</v>
      </c>
      <c r="N105" s="203" t="s">
        <v>44</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274</v>
      </c>
      <c r="AT105" s="206" t="s">
        <v>269</v>
      </c>
      <c r="AU105" s="206" t="s">
        <v>80</v>
      </c>
      <c r="AY105" s="19" t="s">
        <v>267</v>
      </c>
      <c r="BE105" s="207">
        <f>IF(N105="základní",J105,0)</f>
        <v>0</v>
      </c>
      <c r="BF105" s="207">
        <f>IF(N105="snížená",J105,0)</f>
        <v>0</v>
      </c>
      <c r="BG105" s="207">
        <f>IF(N105="zákl. přenesená",J105,0)</f>
        <v>0</v>
      </c>
      <c r="BH105" s="207">
        <f>IF(N105="sníž. přenesená",J105,0)</f>
        <v>0</v>
      </c>
      <c r="BI105" s="207">
        <f>IF(N105="nulová",J105,0)</f>
        <v>0</v>
      </c>
      <c r="BJ105" s="19" t="s">
        <v>80</v>
      </c>
      <c r="BK105" s="207">
        <f>ROUND(I105*H105,2)</f>
        <v>0</v>
      </c>
      <c r="BL105" s="19" t="s">
        <v>274</v>
      </c>
      <c r="BM105" s="206" t="s">
        <v>542</v>
      </c>
    </row>
    <row r="106" spans="1:65" s="2" customFormat="1" ht="16.5" customHeight="1" x14ac:dyDescent="0.2">
      <c r="A106" s="36"/>
      <c r="B106" s="37"/>
      <c r="C106" s="195" t="s">
        <v>392</v>
      </c>
      <c r="D106" s="195" t="s">
        <v>269</v>
      </c>
      <c r="E106" s="196" t="s">
        <v>3638</v>
      </c>
      <c r="F106" s="197" t="s">
        <v>3639</v>
      </c>
      <c r="G106" s="198" t="s">
        <v>2484</v>
      </c>
      <c r="H106" s="199">
        <v>3</v>
      </c>
      <c r="I106" s="200"/>
      <c r="J106" s="201">
        <f>ROUND(I106*H106,2)</f>
        <v>0</v>
      </c>
      <c r="K106" s="197" t="s">
        <v>21</v>
      </c>
      <c r="L106" s="41"/>
      <c r="M106" s="202" t="s">
        <v>21</v>
      </c>
      <c r="N106" s="203" t="s">
        <v>44</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274</v>
      </c>
      <c r="AT106" s="206" t="s">
        <v>269</v>
      </c>
      <c r="AU106" s="206" t="s">
        <v>80</v>
      </c>
      <c r="AY106" s="19" t="s">
        <v>267</v>
      </c>
      <c r="BE106" s="207">
        <f>IF(N106="základní",J106,0)</f>
        <v>0</v>
      </c>
      <c r="BF106" s="207">
        <f>IF(N106="snížená",J106,0)</f>
        <v>0</v>
      </c>
      <c r="BG106" s="207">
        <f>IF(N106="zákl. přenesená",J106,0)</f>
        <v>0</v>
      </c>
      <c r="BH106" s="207">
        <f>IF(N106="sníž. přenesená",J106,0)</f>
        <v>0</v>
      </c>
      <c r="BI106" s="207">
        <f>IF(N106="nulová",J106,0)</f>
        <v>0</v>
      </c>
      <c r="BJ106" s="19" t="s">
        <v>80</v>
      </c>
      <c r="BK106" s="207">
        <f>ROUND(I106*H106,2)</f>
        <v>0</v>
      </c>
      <c r="BL106" s="19" t="s">
        <v>274</v>
      </c>
      <c r="BM106" s="206" t="s">
        <v>552</v>
      </c>
    </row>
    <row r="107" spans="1:65" s="2" customFormat="1" ht="16.5" customHeight="1" x14ac:dyDescent="0.2">
      <c r="A107" s="36"/>
      <c r="B107" s="37"/>
      <c r="C107" s="195" t="s">
        <v>401</v>
      </c>
      <c r="D107" s="195" t="s">
        <v>269</v>
      </c>
      <c r="E107" s="196" t="s">
        <v>3640</v>
      </c>
      <c r="F107" s="197" t="s">
        <v>3641</v>
      </c>
      <c r="G107" s="198" t="s">
        <v>2629</v>
      </c>
      <c r="H107" s="199">
        <v>1</v>
      </c>
      <c r="I107" s="200"/>
      <c r="J107" s="201">
        <f>ROUND(I107*H107,2)</f>
        <v>0</v>
      </c>
      <c r="K107" s="197" t="s">
        <v>21</v>
      </c>
      <c r="L107" s="41"/>
      <c r="M107" s="202" t="s">
        <v>21</v>
      </c>
      <c r="N107" s="203" t="s">
        <v>44</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274</v>
      </c>
      <c r="AT107" s="206" t="s">
        <v>269</v>
      </c>
      <c r="AU107" s="206" t="s">
        <v>80</v>
      </c>
      <c r="AY107" s="19" t="s">
        <v>267</v>
      </c>
      <c r="BE107" s="207">
        <f>IF(N107="základní",J107,0)</f>
        <v>0</v>
      </c>
      <c r="BF107" s="207">
        <f>IF(N107="snížená",J107,0)</f>
        <v>0</v>
      </c>
      <c r="BG107" s="207">
        <f>IF(N107="zákl. přenesená",J107,0)</f>
        <v>0</v>
      </c>
      <c r="BH107" s="207">
        <f>IF(N107="sníž. přenesená",J107,0)</f>
        <v>0</v>
      </c>
      <c r="BI107" s="207">
        <f>IF(N107="nulová",J107,0)</f>
        <v>0</v>
      </c>
      <c r="BJ107" s="19" t="s">
        <v>80</v>
      </c>
      <c r="BK107" s="207">
        <f>ROUND(I107*H107,2)</f>
        <v>0</v>
      </c>
      <c r="BL107" s="19" t="s">
        <v>274</v>
      </c>
      <c r="BM107" s="206" t="s">
        <v>564</v>
      </c>
    </row>
    <row r="108" spans="1:65" s="2" customFormat="1" ht="16.5" customHeight="1" x14ac:dyDescent="0.2">
      <c r="A108" s="36"/>
      <c r="B108" s="37"/>
      <c r="C108" s="195" t="s">
        <v>8</v>
      </c>
      <c r="D108" s="195" t="s">
        <v>269</v>
      </c>
      <c r="E108" s="196" t="s">
        <v>3642</v>
      </c>
      <c r="F108" s="197" t="s">
        <v>3643</v>
      </c>
      <c r="G108" s="198" t="s">
        <v>3502</v>
      </c>
      <c r="H108" s="199">
        <v>8</v>
      </c>
      <c r="I108" s="200"/>
      <c r="J108" s="201">
        <f>ROUND(I108*H108,2)</f>
        <v>0</v>
      </c>
      <c r="K108" s="197" t="s">
        <v>21</v>
      </c>
      <c r="L108" s="41"/>
      <c r="M108" s="202" t="s">
        <v>21</v>
      </c>
      <c r="N108" s="203" t="s">
        <v>44</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274</v>
      </c>
      <c r="AT108" s="206" t="s">
        <v>269</v>
      </c>
      <c r="AU108" s="206" t="s">
        <v>80</v>
      </c>
      <c r="AY108" s="19" t="s">
        <v>267</v>
      </c>
      <c r="BE108" s="207">
        <f>IF(N108="základní",J108,0)</f>
        <v>0</v>
      </c>
      <c r="BF108" s="207">
        <f>IF(N108="snížená",J108,0)</f>
        <v>0</v>
      </c>
      <c r="BG108" s="207">
        <f>IF(N108="zákl. přenesená",J108,0)</f>
        <v>0</v>
      </c>
      <c r="BH108" s="207">
        <f>IF(N108="sníž. přenesená",J108,0)</f>
        <v>0</v>
      </c>
      <c r="BI108" s="207">
        <f>IF(N108="nulová",J108,0)</f>
        <v>0</v>
      </c>
      <c r="BJ108" s="19" t="s">
        <v>80</v>
      </c>
      <c r="BK108" s="207">
        <f>ROUND(I108*H108,2)</f>
        <v>0</v>
      </c>
      <c r="BL108" s="19" t="s">
        <v>274</v>
      </c>
      <c r="BM108" s="206" t="s">
        <v>639</v>
      </c>
    </row>
    <row r="109" spans="1:65" s="12" customFormat="1" ht="25.9" customHeight="1" x14ac:dyDescent="0.2">
      <c r="B109" s="179"/>
      <c r="C109" s="180"/>
      <c r="D109" s="181" t="s">
        <v>72</v>
      </c>
      <c r="E109" s="182" t="s">
        <v>3003</v>
      </c>
      <c r="F109" s="182" t="s">
        <v>3615</v>
      </c>
      <c r="G109" s="180"/>
      <c r="H109" s="180"/>
      <c r="I109" s="183"/>
      <c r="J109" s="184">
        <f>BK109</f>
        <v>0</v>
      </c>
      <c r="K109" s="180"/>
      <c r="L109" s="185"/>
      <c r="M109" s="186"/>
      <c r="N109" s="187"/>
      <c r="O109" s="187"/>
      <c r="P109" s="188">
        <f>SUM(P110:P119)</f>
        <v>0</v>
      </c>
      <c r="Q109" s="187"/>
      <c r="R109" s="188">
        <f>SUM(R110:R119)</f>
        <v>0</v>
      </c>
      <c r="S109" s="187"/>
      <c r="T109" s="189">
        <f>SUM(T110:T119)</f>
        <v>0</v>
      </c>
      <c r="AR109" s="190" t="s">
        <v>80</v>
      </c>
      <c r="AT109" s="191" t="s">
        <v>72</v>
      </c>
      <c r="AU109" s="191" t="s">
        <v>73</v>
      </c>
      <c r="AY109" s="190" t="s">
        <v>267</v>
      </c>
      <c r="BK109" s="192">
        <f>SUM(BK110:BK119)</f>
        <v>0</v>
      </c>
    </row>
    <row r="110" spans="1:65" s="2" customFormat="1" ht="16.5" customHeight="1" x14ac:dyDescent="0.2">
      <c r="A110" s="36"/>
      <c r="B110" s="37"/>
      <c r="C110" s="195" t="s">
        <v>441</v>
      </c>
      <c r="D110" s="195" t="s">
        <v>269</v>
      </c>
      <c r="E110" s="196" t="s">
        <v>3616</v>
      </c>
      <c r="F110" s="197" t="s">
        <v>3617</v>
      </c>
      <c r="G110" s="198" t="s">
        <v>3502</v>
      </c>
      <c r="H110" s="199">
        <v>8</v>
      </c>
      <c r="I110" s="200"/>
      <c r="J110" s="201">
        <f t="shared" ref="J110:J119" si="10">ROUND(I110*H110,2)</f>
        <v>0</v>
      </c>
      <c r="K110" s="197" t="s">
        <v>21</v>
      </c>
      <c r="L110" s="41"/>
      <c r="M110" s="202" t="s">
        <v>21</v>
      </c>
      <c r="N110" s="203" t="s">
        <v>44</v>
      </c>
      <c r="O110" s="66"/>
      <c r="P110" s="204">
        <f t="shared" ref="P110:P119" si="11">O110*H110</f>
        <v>0</v>
      </c>
      <c r="Q110" s="204">
        <v>0</v>
      </c>
      <c r="R110" s="204">
        <f t="shared" ref="R110:R119" si="12">Q110*H110</f>
        <v>0</v>
      </c>
      <c r="S110" s="204">
        <v>0</v>
      </c>
      <c r="T110" s="205">
        <f t="shared" ref="T110:T119" si="13">S110*H110</f>
        <v>0</v>
      </c>
      <c r="U110" s="36"/>
      <c r="V110" s="36"/>
      <c r="W110" s="36"/>
      <c r="X110" s="36"/>
      <c r="Y110" s="36"/>
      <c r="Z110" s="36"/>
      <c r="AA110" s="36"/>
      <c r="AB110" s="36"/>
      <c r="AC110" s="36"/>
      <c r="AD110" s="36"/>
      <c r="AE110" s="36"/>
      <c r="AR110" s="206" t="s">
        <v>274</v>
      </c>
      <c r="AT110" s="206" t="s">
        <v>269</v>
      </c>
      <c r="AU110" s="206" t="s">
        <v>80</v>
      </c>
      <c r="AY110" s="19" t="s">
        <v>267</v>
      </c>
      <c r="BE110" s="207">
        <f t="shared" ref="BE110:BE119" si="14">IF(N110="základní",J110,0)</f>
        <v>0</v>
      </c>
      <c r="BF110" s="207">
        <f t="shared" ref="BF110:BF119" si="15">IF(N110="snížená",J110,0)</f>
        <v>0</v>
      </c>
      <c r="BG110" s="207">
        <f t="shared" ref="BG110:BG119" si="16">IF(N110="zákl. přenesená",J110,0)</f>
        <v>0</v>
      </c>
      <c r="BH110" s="207">
        <f t="shared" ref="BH110:BH119" si="17">IF(N110="sníž. přenesená",J110,0)</f>
        <v>0</v>
      </c>
      <c r="BI110" s="207">
        <f t="shared" ref="BI110:BI119" si="18">IF(N110="nulová",J110,0)</f>
        <v>0</v>
      </c>
      <c r="BJ110" s="19" t="s">
        <v>80</v>
      </c>
      <c r="BK110" s="207">
        <f t="shared" ref="BK110:BK119" si="19">ROUND(I110*H110,2)</f>
        <v>0</v>
      </c>
      <c r="BL110" s="19" t="s">
        <v>274</v>
      </c>
      <c r="BM110" s="206" t="s">
        <v>696</v>
      </c>
    </row>
    <row r="111" spans="1:65" s="2" customFormat="1" ht="16.5" customHeight="1" x14ac:dyDescent="0.2">
      <c r="A111" s="36"/>
      <c r="B111" s="37"/>
      <c r="C111" s="195" t="s">
        <v>450</v>
      </c>
      <c r="D111" s="195" t="s">
        <v>269</v>
      </c>
      <c r="E111" s="196" t="s">
        <v>3644</v>
      </c>
      <c r="F111" s="197" t="s">
        <v>3516</v>
      </c>
      <c r="G111" s="198" t="s">
        <v>3502</v>
      </c>
      <c r="H111" s="199">
        <v>4</v>
      </c>
      <c r="I111" s="200"/>
      <c r="J111" s="201">
        <f t="shared" si="10"/>
        <v>0</v>
      </c>
      <c r="K111" s="197" t="s">
        <v>21</v>
      </c>
      <c r="L111" s="41"/>
      <c r="M111" s="202" t="s">
        <v>21</v>
      </c>
      <c r="N111" s="203" t="s">
        <v>44</v>
      </c>
      <c r="O111" s="66"/>
      <c r="P111" s="204">
        <f t="shared" si="11"/>
        <v>0</v>
      </c>
      <c r="Q111" s="204">
        <v>0</v>
      </c>
      <c r="R111" s="204">
        <f t="shared" si="12"/>
        <v>0</v>
      </c>
      <c r="S111" s="204">
        <v>0</v>
      </c>
      <c r="T111" s="205">
        <f t="shared" si="13"/>
        <v>0</v>
      </c>
      <c r="U111" s="36"/>
      <c r="V111" s="36"/>
      <c r="W111" s="36"/>
      <c r="X111" s="36"/>
      <c r="Y111" s="36"/>
      <c r="Z111" s="36"/>
      <c r="AA111" s="36"/>
      <c r="AB111" s="36"/>
      <c r="AC111" s="36"/>
      <c r="AD111" s="36"/>
      <c r="AE111" s="36"/>
      <c r="AR111" s="206" t="s">
        <v>274</v>
      </c>
      <c r="AT111" s="206" t="s">
        <v>269</v>
      </c>
      <c r="AU111" s="206" t="s">
        <v>80</v>
      </c>
      <c r="AY111" s="19" t="s">
        <v>267</v>
      </c>
      <c r="BE111" s="207">
        <f t="shared" si="14"/>
        <v>0</v>
      </c>
      <c r="BF111" s="207">
        <f t="shared" si="15"/>
        <v>0</v>
      </c>
      <c r="BG111" s="207">
        <f t="shared" si="16"/>
        <v>0</v>
      </c>
      <c r="BH111" s="207">
        <f t="shared" si="17"/>
        <v>0</v>
      </c>
      <c r="BI111" s="207">
        <f t="shared" si="18"/>
        <v>0</v>
      </c>
      <c r="BJ111" s="19" t="s">
        <v>80</v>
      </c>
      <c r="BK111" s="207">
        <f t="shared" si="19"/>
        <v>0</v>
      </c>
      <c r="BL111" s="19" t="s">
        <v>274</v>
      </c>
      <c r="BM111" s="206" t="s">
        <v>722</v>
      </c>
    </row>
    <row r="112" spans="1:65" s="2" customFormat="1" ht="16.5" customHeight="1" x14ac:dyDescent="0.2">
      <c r="A112" s="36"/>
      <c r="B112" s="37"/>
      <c r="C112" s="195" t="s">
        <v>458</v>
      </c>
      <c r="D112" s="195" t="s">
        <v>269</v>
      </c>
      <c r="E112" s="196" t="s">
        <v>3645</v>
      </c>
      <c r="F112" s="197" t="s">
        <v>3646</v>
      </c>
      <c r="G112" s="198" t="s">
        <v>3502</v>
      </c>
      <c r="H112" s="199">
        <v>8</v>
      </c>
      <c r="I112" s="200"/>
      <c r="J112" s="201">
        <f t="shared" si="10"/>
        <v>0</v>
      </c>
      <c r="K112" s="197" t="s">
        <v>21</v>
      </c>
      <c r="L112" s="41"/>
      <c r="M112" s="202" t="s">
        <v>21</v>
      </c>
      <c r="N112" s="203" t="s">
        <v>44</v>
      </c>
      <c r="O112" s="66"/>
      <c r="P112" s="204">
        <f t="shared" si="11"/>
        <v>0</v>
      </c>
      <c r="Q112" s="204">
        <v>0</v>
      </c>
      <c r="R112" s="204">
        <f t="shared" si="12"/>
        <v>0</v>
      </c>
      <c r="S112" s="204">
        <v>0</v>
      </c>
      <c r="T112" s="205">
        <f t="shared" si="13"/>
        <v>0</v>
      </c>
      <c r="U112" s="36"/>
      <c r="V112" s="36"/>
      <c r="W112" s="36"/>
      <c r="X112" s="36"/>
      <c r="Y112" s="36"/>
      <c r="Z112" s="36"/>
      <c r="AA112" s="36"/>
      <c r="AB112" s="36"/>
      <c r="AC112" s="36"/>
      <c r="AD112" s="36"/>
      <c r="AE112" s="36"/>
      <c r="AR112" s="206" t="s">
        <v>274</v>
      </c>
      <c r="AT112" s="206" t="s">
        <v>269</v>
      </c>
      <c r="AU112" s="206" t="s">
        <v>80</v>
      </c>
      <c r="AY112" s="19" t="s">
        <v>267</v>
      </c>
      <c r="BE112" s="207">
        <f t="shared" si="14"/>
        <v>0</v>
      </c>
      <c r="BF112" s="207">
        <f t="shared" si="15"/>
        <v>0</v>
      </c>
      <c r="BG112" s="207">
        <f t="shared" si="16"/>
        <v>0</v>
      </c>
      <c r="BH112" s="207">
        <f t="shared" si="17"/>
        <v>0</v>
      </c>
      <c r="BI112" s="207">
        <f t="shared" si="18"/>
        <v>0</v>
      </c>
      <c r="BJ112" s="19" t="s">
        <v>80</v>
      </c>
      <c r="BK112" s="207">
        <f t="shared" si="19"/>
        <v>0</v>
      </c>
      <c r="BL112" s="19" t="s">
        <v>274</v>
      </c>
      <c r="BM112" s="206" t="s">
        <v>742</v>
      </c>
    </row>
    <row r="113" spans="1:65" s="2" customFormat="1" ht="16.5" customHeight="1" x14ac:dyDescent="0.2">
      <c r="A113" s="36"/>
      <c r="B113" s="37"/>
      <c r="C113" s="195" t="s">
        <v>483</v>
      </c>
      <c r="D113" s="195" t="s">
        <v>269</v>
      </c>
      <c r="E113" s="196" t="s">
        <v>3647</v>
      </c>
      <c r="F113" s="197" t="s">
        <v>3648</v>
      </c>
      <c r="G113" s="198" t="s">
        <v>3502</v>
      </c>
      <c r="H113" s="199">
        <v>8</v>
      </c>
      <c r="I113" s="200"/>
      <c r="J113" s="201">
        <f t="shared" si="10"/>
        <v>0</v>
      </c>
      <c r="K113" s="197" t="s">
        <v>21</v>
      </c>
      <c r="L113" s="41"/>
      <c r="M113" s="202" t="s">
        <v>21</v>
      </c>
      <c r="N113" s="203" t="s">
        <v>44</v>
      </c>
      <c r="O113" s="66"/>
      <c r="P113" s="204">
        <f t="shared" si="11"/>
        <v>0</v>
      </c>
      <c r="Q113" s="204">
        <v>0</v>
      </c>
      <c r="R113" s="204">
        <f t="shared" si="12"/>
        <v>0</v>
      </c>
      <c r="S113" s="204">
        <v>0</v>
      </c>
      <c r="T113" s="205">
        <f t="shared" si="13"/>
        <v>0</v>
      </c>
      <c r="U113" s="36"/>
      <c r="V113" s="36"/>
      <c r="W113" s="36"/>
      <c r="X113" s="36"/>
      <c r="Y113" s="36"/>
      <c r="Z113" s="36"/>
      <c r="AA113" s="36"/>
      <c r="AB113" s="36"/>
      <c r="AC113" s="36"/>
      <c r="AD113" s="36"/>
      <c r="AE113" s="36"/>
      <c r="AR113" s="206" t="s">
        <v>274</v>
      </c>
      <c r="AT113" s="206" t="s">
        <v>269</v>
      </c>
      <c r="AU113" s="206" t="s">
        <v>80</v>
      </c>
      <c r="AY113" s="19" t="s">
        <v>267</v>
      </c>
      <c r="BE113" s="207">
        <f t="shared" si="14"/>
        <v>0</v>
      </c>
      <c r="BF113" s="207">
        <f t="shared" si="15"/>
        <v>0</v>
      </c>
      <c r="BG113" s="207">
        <f t="shared" si="16"/>
        <v>0</v>
      </c>
      <c r="BH113" s="207">
        <f t="shared" si="17"/>
        <v>0</v>
      </c>
      <c r="BI113" s="207">
        <f t="shared" si="18"/>
        <v>0</v>
      </c>
      <c r="BJ113" s="19" t="s">
        <v>80</v>
      </c>
      <c r="BK113" s="207">
        <f t="shared" si="19"/>
        <v>0</v>
      </c>
      <c r="BL113" s="19" t="s">
        <v>274</v>
      </c>
      <c r="BM113" s="206" t="s">
        <v>756</v>
      </c>
    </row>
    <row r="114" spans="1:65" s="2" customFormat="1" ht="16.5" customHeight="1" x14ac:dyDescent="0.2">
      <c r="A114" s="36"/>
      <c r="B114" s="37"/>
      <c r="C114" s="195" t="s">
        <v>496</v>
      </c>
      <c r="D114" s="195" t="s">
        <v>269</v>
      </c>
      <c r="E114" s="196" t="s">
        <v>3649</v>
      </c>
      <c r="F114" s="197" t="s">
        <v>3650</v>
      </c>
      <c r="G114" s="198" t="s">
        <v>3502</v>
      </c>
      <c r="H114" s="199">
        <v>8</v>
      </c>
      <c r="I114" s="200"/>
      <c r="J114" s="201">
        <f t="shared" si="10"/>
        <v>0</v>
      </c>
      <c r="K114" s="197" t="s">
        <v>21</v>
      </c>
      <c r="L114" s="41"/>
      <c r="M114" s="202" t="s">
        <v>21</v>
      </c>
      <c r="N114" s="203" t="s">
        <v>44</v>
      </c>
      <c r="O114" s="66"/>
      <c r="P114" s="204">
        <f t="shared" si="11"/>
        <v>0</v>
      </c>
      <c r="Q114" s="204">
        <v>0</v>
      </c>
      <c r="R114" s="204">
        <f t="shared" si="12"/>
        <v>0</v>
      </c>
      <c r="S114" s="204">
        <v>0</v>
      </c>
      <c r="T114" s="205">
        <f t="shared" si="13"/>
        <v>0</v>
      </c>
      <c r="U114" s="36"/>
      <c r="V114" s="36"/>
      <c r="W114" s="36"/>
      <c r="X114" s="36"/>
      <c r="Y114" s="36"/>
      <c r="Z114" s="36"/>
      <c r="AA114" s="36"/>
      <c r="AB114" s="36"/>
      <c r="AC114" s="36"/>
      <c r="AD114" s="36"/>
      <c r="AE114" s="36"/>
      <c r="AR114" s="206" t="s">
        <v>274</v>
      </c>
      <c r="AT114" s="206" t="s">
        <v>269</v>
      </c>
      <c r="AU114" s="206" t="s">
        <v>80</v>
      </c>
      <c r="AY114" s="19" t="s">
        <v>267</v>
      </c>
      <c r="BE114" s="207">
        <f t="shared" si="14"/>
        <v>0</v>
      </c>
      <c r="BF114" s="207">
        <f t="shared" si="15"/>
        <v>0</v>
      </c>
      <c r="BG114" s="207">
        <f t="shared" si="16"/>
        <v>0</v>
      </c>
      <c r="BH114" s="207">
        <f t="shared" si="17"/>
        <v>0</v>
      </c>
      <c r="BI114" s="207">
        <f t="shared" si="18"/>
        <v>0</v>
      </c>
      <c r="BJ114" s="19" t="s">
        <v>80</v>
      </c>
      <c r="BK114" s="207">
        <f t="shared" si="19"/>
        <v>0</v>
      </c>
      <c r="BL114" s="19" t="s">
        <v>274</v>
      </c>
      <c r="BM114" s="206" t="s">
        <v>772</v>
      </c>
    </row>
    <row r="115" spans="1:65" s="2" customFormat="1" ht="16.5" customHeight="1" x14ac:dyDescent="0.2">
      <c r="A115" s="36"/>
      <c r="B115" s="37"/>
      <c r="C115" s="195" t="s">
        <v>7</v>
      </c>
      <c r="D115" s="195" t="s">
        <v>269</v>
      </c>
      <c r="E115" s="196" t="s">
        <v>3651</v>
      </c>
      <c r="F115" s="197" t="s">
        <v>3551</v>
      </c>
      <c r="G115" s="198" t="s">
        <v>3502</v>
      </c>
      <c r="H115" s="199">
        <v>4</v>
      </c>
      <c r="I115" s="200"/>
      <c r="J115" s="201">
        <f t="shared" si="10"/>
        <v>0</v>
      </c>
      <c r="K115" s="197" t="s">
        <v>21</v>
      </c>
      <c r="L115" s="41"/>
      <c r="M115" s="202" t="s">
        <v>21</v>
      </c>
      <c r="N115" s="203" t="s">
        <v>44</v>
      </c>
      <c r="O115" s="66"/>
      <c r="P115" s="204">
        <f t="shared" si="11"/>
        <v>0</v>
      </c>
      <c r="Q115" s="204">
        <v>0</v>
      </c>
      <c r="R115" s="204">
        <f t="shared" si="12"/>
        <v>0</v>
      </c>
      <c r="S115" s="204">
        <v>0</v>
      </c>
      <c r="T115" s="205">
        <f t="shared" si="13"/>
        <v>0</v>
      </c>
      <c r="U115" s="36"/>
      <c r="V115" s="36"/>
      <c r="W115" s="36"/>
      <c r="X115" s="36"/>
      <c r="Y115" s="36"/>
      <c r="Z115" s="36"/>
      <c r="AA115" s="36"/>
      <c r="AB115" s="36"/>
      <c r="AC115" s="36"/>
      <c r="AD115" s="36"/>
      <c r="AE115" s="36"/>
      <c r="AR115" s="206" t="s">
        <v>274</v>
      </c>
      <c r="AT115" s="206" t="s">
        <v>269</v>
      </c>
      <c r="AU115" s="206" t="s">
        <v>80</v>
      </c>
      <c r="AY115" s="19" t="s">
        <v>267</v>
      </c>
      <c r="BE115" s="207">
        <f t="shared" si="14"/>
        <v>0</v>
      </c>
      <c r="BF115" s="207">
        <f t="shared" si="15"/>
        <v>0</v>
      </c>
      <c r="BG115" s="207">
        <f t="shared" si="16"/>
        <v>0</v>
      </c>
      <c r="BH115" s="207">
        <f t="shared" si="17"/>
        <v>0</v>
      </c>
      <c r="BI115" s="207">
        <f t="shared" si="18"/>
        <v>0</v>
      </c>
      <c r="BJ115" s="19" t="s">
        <v>80</v>
      </c>
      <c r="BK115" s="207">
        <f t="shared" si="19"/>
        <v>0</v>
      </c>
      <c r="BL115" s="19" t="s">
        <v>274</v>
      </c>
      <c r="BM115" s="206" t="s">
        <v>782</v>
      </c>
    </row>
    <row r="116" spans="1:65" s="2" customFormat="1" ht="16.5" customHeight="1" x14ac:dyDescent="0.2">
      <c r="A116" s="36"/>
      <c r="B116" s="37"/>
      <c r="C116" s="195" t="s">
        <v>529</v>
      </c>
      <c r="D116" s="195" t="s">
        <v>269</v>
      </c>
      <c r="E116" s="196" t="s">
        <v>3652</v>
      </c>
      <c r="F116" s="197" t="s">
        <v>3512</v>
      </c>
      <c r="G116" s="198" t="s">
        <v>3502</v>
      </c>
      <c r="H116" s="199">
        <v>8</v>
      </c>
      <c r="I116" s="200"/>
      <c r="J116" s="201">
        <f t="shared" si="10"/>
        <v>0</v>
      </c>
      <c r="K116" s="197" t="s">
        <v>21</v>
      </c>
      <c r="L116" s="41"/>
      <c r="M116" s="202" t="s">
        <v>21</v>
      </c>
      <c r="N116" s="203" t="s">
        <v>44</v>
      </c>
      <c r="O116" s="66"/>
      <c r="P116" s="204">
        <f t="shared" si="11"/>
        <v>0</v>
      </c>
      <c r="Q116" s="204">
        <v>0</v>
      </c>
      <c r="R116" s="204">
        <f t="shared" si="12"/>
        <v>0</v>
      </c>
      <c r="S116" s="204">
        <v>0</v>
      </c>
      <c r="T116" s="205">
        <f t="shared" si="13"/>
        <v>0</v>
      </c>
      <c r="U116" s="36"/>
      <c r="V116" s="36"/>
      <c r="W116" s="36"/>
      <c r="X116" s="36"/>
      <c r="Y116" s="36"/>
      <c r="Z116" s="36"/>
      <c r="AA116" s="36"/>
      <c r="AB116" s="36"/>
      <c r="AC116" s="36"/>
      <c r="AD116" s="36"/>
      <c r="AE116" s="36"/>
      <c r="AR116" s="206" t="s">
        <v>274</v>
      </c>
      <c r="AT116" s="206" t="s">
        <v>269</v>
      </c>
      <c r="AU116" s="206" t="s">
        <v>80</v>
      </c>
      <c r="AY116" s="19" t="s">
        <v>267</v>
      </c>
      <c r="BE116" s="207">
        <f t="shared" si="14"/>
        <v>0</v>
      </c>
      <c r="BF116" s="207">
        <f t="shared" si="15"/>
        <v>0</v>
      </c>
      <c r="BG116" s="207">
        <f t="shared" si="16"/>
        <v>0</v>
      </c>
      <c r="BH116" s="207">
        <f t="shared" si="17"/>
        <v>0</v>
      </c>
      <c r="BI116" s="207">
        <f t="shared" si="18"/>
        <v>0</v>
      </c>
      <c r="BJ116" s="19" t="s">
        <v>80</v>
      </c>
      <c r="BK116" s="207">
        <f t="shared" si="19"/>
        <v>0</v>
      </c>
      <c r="BL116" s="19" t="s">
        <v>274</v>
      </c>
      <c r="BM116" s="206" t="s">
        <v>793</v>
      </c>
    </row>
    <row r="117" spans="1:65" s="2" customFormat="1" ht="16.5" customHeight="1" x14ac:dyDescent="0.2">
      <c r="A117" s="36"/>
      <c r="B117" s="37"/>
      <c r="C117" s="195" t="s">
        <v>533</v>
      </c>
      <c r="D117" s="195" t="s">
        <v>269</v>
      </c>
      <c r="E117" s="196" t="s">
        <v>3653</v>
      </c>
      <c r="F117" s="197" t="s">
        <v>3654</v>
      </c>
      <c r="G117" s="198" t="s">
        <v>3502</v>
      </c>
      <c r="H117" s="199">
        <v>4</v>
      </c>
      <c r="I117" s="200"/>
      <c r="J117" s="201">
        <f t="shared" si="10"/>
        <v>0</v>
      </c>
      <c r="K117" s="197" t="s">
        <v>21</v>
      </c>
      <c r="L117" s="41"/>
      <c r="M117" s="202" t="s">
        <v>21</v>
      </c>
      <c r="N117" s="203" t="s">
        <v>44</v>
      </c>
      <c r="O117" s="66"/>
      <c r="P117" s="204">
        <f t="shared" si="11"/>
        <v>0</v>
      </c>
      <c r="Q117" s="204">
        <v>0</v>
      </c>
      <c r="R117" s="204">
        <f t="shared" si="12"/>
        <v>0</v>
      </c>
      <c r="S117" s="204">
        <v>0</v>
      </c>
      <c r="T117" s="205">
        <f t="shared" si="13"/>
        <v>0</v>
      </c>
      <c r="U117" s="36"/>
      <c r="V117" s="36"/>
      <c r="W117" s="36"/>
      <c r="X117" s="36"/>
      <c r="Y117" s="36"/>
      <c r="Z117" s="36"/>
      <c r="AA117" s="36"/>
      <c r="AB117" s="36"/>
      <c r="AC117" s="36"/>
      <c r="AD117" s="36"/>
      <c r="AE117" s="36"/>
      <c r="AR117" s="206" t="s">
        <v>274</v>
      </c>
      <c r="AT117" s="206" t="s">
        <v>269</v>
      </c>
      <c r="AU117" s="206" t="s">
        <v>80</v>
      </c>
      <c r="AY117" s="19" t="s">
        <v>267</v>
      </c>
      <c r="BE117" s="207">
        <f t="shared" si="14"/>
        <v>0</v>
      </c>
      <c r="BF117" s="207">
        <f t="shared" si="15"/>
        <v>0</v>
      </c>
      <c r="BG117" s="207">
        <f t="shared" si="16"/>
        <v>0</v>
      </c>
      <c r="BH117" s="207">
        <f t="shared" si="17"/>
        <v>0</v>
      </c>
      <c r="BI117" s="207">
        <f t="shared" si="18"/>
        <v>0</v>
      </c>
      <c r="BJ117" s="19" t="s">
        <v>80</v>
      </c>
      <c r="BK117" s="207">
        <f t="shared" si="19"/>
        <v>0</v>
      </c>
      <c r="BL117" s="19" t="s">
        <v>274</v>
      </c>
      <c r="BM117" s="206" t="s">
        <v>806</v>
      </c>
    </row>
    <row r="118" spans="1:65" s="2" customFormat="1" ht="16.5" customHeight="1" x14ac:dyDescent="0.2">
      <c r="A118" s="36"/>
      <c r="B118" s="37"/>
      <c r="C118" s="195" t="s">
        <v>542</v>
      </c>
      <c r="D118" s="195" t="s">
        <v>269</v>
      </c>
      <c r="E118" s="196" t="s">
        <v>3655</v>
      </c>
      <c r="F118" s="197" t="s">
        <v>3656</v>
      </c>
      <c r="G118" s="198" t="s">
        <v>3502</v>
      </c>
      <c r="H118" s="199">
        <v>4</v>
      </c>
      <c r="I118" s="200"/>
      <c r="J118" s="201">
        <f t="shared" si="10"/>
        <v>0</v>
      </c>
      <c r="K118" s="197" t="s">
        <v>21</v>
      </c>
      <c r="L118" s="41"/>
      <c r="M118" s="202" t="s">
        <v>21</v>
      </c>
      <c r="N118" s="203" t="s">
        <v>44</v>
      </c>
      <c r="O118" s="66"/>
      <c r="P118" s="204">
        <f t="shared" si="11"/>
        <v>0</v>
      </c>
      <c r="Q118" s="204">
        <v>0</v>
      </c>
      <c r="R118" s="204">
        <f t="shared" si="12"/>
        <v>0</v>
      </c>
      <c r="S118" s="204">
        <v>0</v>
      </c>
      <c r="T118" s="205">
        <f t="shared" si="13"/>
        <v>0</v>
      </c>
      <c r="U118" s="36"/>
      <c r="V118" s="36"/>
      <c r="W118" s="36"/>
      <c r="X118" s="36"/>
      <c r="Y118" s="36"/>
      <c r="Z118" s="36"/>
      <c r="AA118" s="36"/>
      <c r="AB118" s="36"/>
      <c r="AC118" s="36"/>
      <c r="AD118" s="36"/>
      <c r="AE118" s="36"/>
      <c r="AR118" s="206" t="s">
        <v>274</v>
      </c>
      <c r="AT118" s="206" t="s">
        <v>269</v>
      </c>
      <c r="AU118" s="206" t="s">
        <v>80</v>
      </c>
      <c r="AY118" s="19" t="s">
        <v>267</v>
      </c>
      <c r="BE118" s="207">
        <f t="shared" si="14"/>
        <v>0</v>
      </c>
      <c r="BF118" s="207">
        <f t="shared" si="15"/>
        <v>0</v>
      </c>
      <c r="BG118" s="207">
        <f t="shared" si="16"/>
        <v>0</v>
      </c>
      <c r="BH118" s="207">
        <f t="shared" si="17"/>
        <v>0</v>
      </c>
      <c r="BI118" s="207">
        <f t="shared" si="18"/>
        <v>0</v>
      </c>
      <c r="BJ118" s="19" t="s">
        <v>80</v>
      </c>
      <c r="BK118" s="207">
        <f t="shared" si="19"/>
        <v>0</v>
      </c>
      <c r="BL118" s="19" t="s">
        <v>274</v>
      </c>
      <c r="BM118" s="206" t="s">
        <v>814</v>
      </c>
    </row>
    <row r="119" spans="1:65" s="2" customFormat="1" ht="16.5" customHeight="1" x14ac:dyDescent="0.2">
      <c r="A119" s="36"/>
      <c r="B119" s="37"/>
      <c r="C119" s="195" t="s">
        <v>548</v>
      </c>
      <c r="D119" s="195" t="s">
        <v>269</v>
      </c>
      <c r="E119" s="196" t="s">
        <v>3618</v>
      </c>
      <c r="F119" s="197" t="s">
        <v>3619</v>
      </c>
      <c r="G119" s="198" t="s">
        <v>3502</v>
      </c>
      <c r="H119" s="199">
        <v>8</v>
      </c>
      <c r="I119" s="200"/>
      <c r="J119" s="201">
        <f t="shared" si="10"/>
        <v>0</v>
      </c>
      <c r="K119" s="197" t="s">
        <v>21</v>
      </c>
      <c r="L119" s="41"/>
      <c r="M119" s="202" t="s">
        <v>21</v>
      </c>
      <c r="N119" s="203" t="s">
        <v>44</v>
      </c>
      <c r="O119" s="66"/>
      <c r="P119" s="204">
        <f t="shared" si="11"/>
        <v>0</v>
      </c>
      <c r="Q119" s="204">
        <v>0</v>
      </c>
      <c r="R119" s="204">
        <f t="shared" si="12"/>
        <v>0</v>
      </c>
      <c r="S119" s="204">
        <v>0</v>
      </c>
      <c r="T119" s="205">
        <f t="shared" si="13"/>
        <v>0</v>
      </c>
      <c r="U119" s="36"/>
      <c r="V119" s="36"/>
      <c r="W119" s="36"/>
      <c r="X119" s="36"/>
      <c r="Y119" s="36"/>
      <c r="Z119" s="36"/>
      <c r="AA119" s="36"/>
      <c r="AB119" s="36"/>
      <c r="AC119" s="36"/>
      <c r="AD119" s="36"/>
      <c r="AE119" s="36"/>
      <c r="AR119" s="206" t="s">
        <v>274</v>
      </c>
      <c r="AT119" s="206" t="s">
        <v>269</v>
      </c>
      <c r="AU119" s="206" t="s">
        <v>80</v>
      </c>
      <c r="AY119" s="19" t="s">
        <v>267</v>
      </c>
      <c r="BE119" s="207">
        <f t="shared" si="14"/>
        <v>0</v>
      </c>
      <c r="BF119" s="207">
        <f t="shared" si="15"/>
        <v>0</v>
      </c>
      <c r="BG119" s="207">
        <f t="shared" si="16"/>
        <v>0</v>
      </c>
      <c r="BH119" s="207">
        <f t="shared" si="17"/>
        <v>0</v>
      </c>
      <c r="BI119" s="207">
        <f t="shared" si="18"/>
        <v>0</v>
      </c>
      <c r="BJ119" s="19" t="s">
        <v>80</v>
      </c>
      <c r="BK119" s="207">
        <f t="shared" si="19"/>
        <v>0</v>
      </c>
      <c r="BL119" s="19" t="s">
        <v>274</v>
      </c>
      <c r="BM119" s="206" t="s">
        <v>308</v>
      </c>
    </row>
    <row r="120" spans="1:65" s="12" customFormat="1" ht="25.9" customHeight="1" x14ac:dyDescent="0.2">
      <c r="B120" s="179"/>
      <c r="C120" s="180"/>
      <c r="D120" s="181" t="s">
        <v>72</v>
      </c>
      <c r="E120" s="182" t="s">
        <v>3034</v>
      </c>
      <c r="F120" s="182" t="s">
        <v>3510</v>
      </c>
      <c r="G120" s="180"/>
      <c r="H120" s="180"/>
      <c r="I120" s="183"/>
      <c r="J120" s="184">
        <f>BK120</f>
        <v>0</v>
      </c>
      <c r="K120" s="180"/>
      <c r="L120" s="185"/>
      <c r="M120" s="186"/>
      <c r="N120" s="187"/>
      <c r="O120" s="187"/>
      <c r="P120" s="188">
        <f>SUM(P121:P122)</f>
        <v>0</v>
      </c>
      <c r="Q120" s="187"/>
      <c r="R120" s="188">
        <f>SUM(R121:R122)</f>
        <v>0</v>
      </c>
      <c r="S120" s="187"/>
      <c r="T120" s="189">
        <f>SUM(T121:T122)</f>
        <v>0</v>
      </c>
      <c r="AR120" s="190" t="s">
        <v>80</v>
      </c>
      <c r="AT120" s="191" t="s">
        <v>72</v>
      </c>
      <c r="AU120" s="191" t="s">
        <v>73</v>
      </c>
      <c r="AY120" s="190" t="s">
        <v>267</v>
      </c>
      <c r="BK120" s="192">
        <f>SUM(BK121:BK122)</f>
        <v>0</v>
      </c>
    </row>
    <row r="121" spans="1:65" s="2" customFormat="1" ht="16.5" customHeight="1" x14ac:dyDescent="0.2">
      <c r="A121" s="36"/>
      <c r="B121" s="37"/>
      <c r="C121" s="195" t="s">
        <v>552</v>
      </c>
      <c r="D121" s="195" t="s">
        <v>269</v>
      </c>
      <c r="E121" s="196" t="s">
        <v>3624</v>
      </c>
      <c r="F121" s="197" t="s">
        <v>3522</v>
      </c>
      <c r="G121" s="198" t="s">
        <v>2629</v>
      </c>
      <c r="H121" s="199">
        <v>1</v>
      </c>
      <c r="I121" s="200"/>
      <c r="J121" s="201">
        <f>ROUND(I121*H121,2)</f>
        <v>0</v>
      </c>
      <c r="K121" s="197" t="s">
        <v>21</v>
      </c>
      <c r="L121" s="41"/>
      <c r="M121" s="202" t="s">
        <v>21</v>
      </c>
      <c r="N121" s="203" t="s">
        <v>44</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274</v>
      </c>
      <c r="AT121" s="206" t="s">
        <v>269</v>
      </c>
      <c r="AU121" s="206" t="s">
        <v>80</v>
      </c>
      <c r="AY121" s="19" t="s">
        <v>267</v>
      </c>
      <c r="BE121" s="207">
        <f>IF(N121="základní",J121,0)</f>
        <v>0</v>
      </c>
      <c r="BF121" s="207">
        <f>IF(N121="snížená",J121,0)</f>
        <v>0</v>
      </c>
      <c r="BG121" s="207">
        <f>IF(N121="zákl. přenesená",J121,0)</f>
        <v>0</v>
      </c>
      <c r="BH121" s="207">
        <f>IF(N121="sníž. přenesená",J121,0)</f>
        <v>0</v>
      </c>
      <c r="BI121" s="207">
        <f>IF(N121="nulová",J121,0)</f>
        <v>0</v>
      </c>
      <c r="BJ121" s="19" t="s">
        <v>80</v>
      </c>
      <c r="BK121" s="207">
        <f>ROUND(I121*H121,2)</f>
        <v>0</v>
      </c>
      <c r="BL121" s="19" t="s">
        <v>274</v>
      </c>
      <c r="BM121" s="206" t="s">
        <v>830</v>
      </c>
    </row>
    <row r="122" spans="1:65" s="2" customFormat="1" ht="16.5" customHeight="1" x14ac:dyDescent="0.2">
      <c r="A122" s="36"/>
      <c r="B122" s="37"/>
      <c r="C122" s="195" t="s">
        <v>557</v>
      </c>
      <c r="D122" s="195" t="s">
        <v>269</v>
      </c>
      <c r="E122" s="196" t="s">
        <v>3657</v>
      </c>
      <c r="F122" s="197" t="s">
        <v>2830</v>
      </c>
      <c r="G122" s="198" t="s">
        <v>2629</v>
      </c>
      <c r="H122" s="199">
        <v>1</v>
      </c>
      <c r="I122" s="200"/>
      <c r="J122" s="201">
        <f>ROUND(I122*H122,2)</f>
        <v>0</v>
      </c>
      <c r="K122" s="197" t="s">
        <v>21</v>
      </c>
      <c r="L122" s="41"/>
      <c r="M122" s="265" t="s">
        <v>21</v>
      </c>
      <c r="N122" s="266" t="s">
        <v>44</v>
      </c>
      <c r="O122" s="267"/>
      <c r="P122" s="268">
        <f>O122*H122</f>
        <v>0</v>
      </c>
      <c r="Q122" s="268">
        <v>0</v>
      </c>
      <c r="R122" s="268">
        <f>Q122*H122</f>
        <v>0</v>
      </c>
      <c r="S122" s="268">
        <v>0</v>
      </c>
      <c r="T122" s="269">
        <f>S122*H122</f>
        <v>0</v>
      </c>
      <c r="U122" s="36"/>
      <c r="V122" s="36"/>
      <c r="W122" s="36"/>
      <c r="X122" s="36"/>
      <c r="Y122" s="36"/>
      <c r="Z122" s="36"/>
      <c r="AA122" s="36"/>
      <c r="AB122" s="36"/>
      <c r="AC122" s="36"/>
      <c r="AD122" s="36"/>
      <c r="AE122" s="36"/>
      <c r="AR122" s="206" t="s">
        <v>274</v>
      </c>
      <c r="AT122" s="206" t="s">
        <v>269</v>
      </c>
      <c r="AU122" s="206" t="s">
        <v>80</v>
      </c>
      <c r="AY122" s="19" t="s">
        <v>267</v>
      </c>
      <c r="BE122" s="207">
        <f>IF(N122="základní",J122,0)</f>
        <v>0</v>
      </c>
      <c r="BF122" s="207">
        <f>IF(N122="snížená",J122,0)</f>
        <v>0</v>
      </c>
      <c r="BG122" s="207">
        <f>IF(N122="zákl. přenesená",J122,0)</f>
        <v>0</v>
      </c>
      <c r="BH122" s="207">
        <f>IF(N122="sníž. přenesená",J122,0)</f>
        <v>0</v>
      </c>
      <c r="BI122" s="207">
        <f>IF(N122="nulová",J122,0)</f>
        <v>0</v>
      </c>
      <c r="BJ122" s="19" t="s">
        <v>80</v>
      </c>
      <c r="BK122" s="207">
        <f>ROUND(I122*H122,2)</f>
        <v>0</v>
      </c>
      <c r="BL122" s="19" t="s">
        <v>274</v>
      </c>
      <c r="BM122" s="206" t="s">
        <v>839</v>
      </c>
    </row>
    <row r="123" spans="1:65" s="2" customFormat="1" ht="6.95" customHeight="1" x14ac:dyDescent="0.2">
      <c r="A123" s="36"/>
      <c r="B123" s="49"/>
      <c r="C123" s="50"/>
      <c r="D123" s="50"/>
      <c r="E123" s="50"/>
      <c r="F123" s="50"/>
      <c r="G123" s="50"/>
      <c r="H123" s="50"/>
      <c r="I123" s="145"/>
      <c r="J123" s="50"/>
      <c r="K123" s="50"/>
      <c r="L123" s="41"/>
      <c r="M123" s="36"/>
      <c r="O123" s="36"/>
      <c r="P123" s="36"/>
      <c r="Q123" s="36"/>
      <c r="R123" s="36"/>
      <c r="S123" s="36"/>
      <c r="T123" s="36"/>
      <c r="U123" s="36"/>
      <c r="V123" s="36"/>
      <c r="W123" s="36"/>
      <c r="X123" s="36"/>
      <c r="Y123" s="36"/>
      <c r="Z123" s="36"/>
      <c r="AA123" s="36"/>
      <c r="AB123" s="36"/>
      <c r="AC123" s="36"/>
      <c r="AD123" s="36"/>
      <c r="AE123" s="36"/>
    </row>
  </sheetData>
  <sheetProtection algorithmName="SHA-512" hashValue="LtEqmx7FI16dE9PUL1LLacqbs4S/hDSS+Y0WghlcIS+xOfspULiKqLLq5WasctrA8Tl7CNEkWdXmPRGA9prvJw==" saltValue="gmk2gjI75C16ve+jD45+0Ry84r8CsGxSDPyhhQRR336jr02Tsokqp7mDJRbZ7y+18I4UGcplcTF7EKe7FEQEfw==" spinCount="100000" sheet="1" objects="1" scenarios="1" formatColumns="0" formatRows="0" autoFilter="0"/>
  <autoFilter ref="C89:K122" xr:uid="{00000000-0009-0000-0000-000009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20"/>
  <sheetViews>
    <sheetView showGridLines="0" workbookViewId="0"/>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387"/>
      <c r="M2" s="387"/>
      <c r="N2" s="387"/>
      <c r="O2" s="387"/>
      <c r="P2" s="387"/>
      <c r="Q2" s="387"/>
      <c r="R2" s="387"/>
      <c r="S2" s="387"/>
      <c r="T2" s="387"/>
      <c r="U2" s="387"/>
      <c r="V2" s="387"/>
      <c r="AT2" s="19" t="s">
        <v>114</v>
      </c>
    </row>
    <row r="3" spans="1:46" s="1" customFormat="1" ht="6.95" customHeight="1" x14ac:dyDescent="0.2">
      <c r="B3" s="112"/>
      <c r="C3" s="113"/>
      <c r="D3" s="113"/>
      <c r="E3" s="113"/>
      <c r="F3" s="113"/>
      <c r="G3" s="113"/>
      <c r="H3" s="113"/>
      <c r="I3" s="114"/>
      <c r="J3" s="113"/>
      <c r="K3" s="113"/>
      <c r="L3" s="22"/>
      <c r="AT3" s="19" t="s">
        <v>82</v>
      </c>
    </row>
    <row r="4" spans="1:46" s="1" customFormat="1" ht="24.95" customHeight="1" x14ac:dyDescent="0.2">
      <c r="B4" s="22"/>
      <c r="D4" s="115" t="s">
        <v>146</v>
      </c>
      <c r="I4" s="110"/>
      <c r="L4" s="22"/>
      <c r="M4" s="116" t="s">
        <v>10</v>
      </c>
      <c r="AT4" s="19" t="s">
        <v>4</v>
      </c>
    </row>
    <row r="5" spans="1:46" s="1" customFormat="1" ht="6.95"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5" t="str">
        <f>'Rekapitulace stavby'!K6</f>
        <v>Sportovní hala při ZŠ Rychnovská 139, Praha 18</v>
      </c>
      <c r="F7" s="416"/>
      <c r="G7" s="416"/>
      <c r="H7" s="416"/>
      <c r="I7" s="110"/>
      <c r="L7" s="22"/>
    </row>
    <row r="8" spans="1:46" s="1" customFormat="1" ht="12" customHeight="1" x14ac:dyDescent="0.2">
      <c r="B8" s="22"/>
      <c r="D8" s="117" t="s">
        <v>159</v>
      </c>
      <c r="I8" s="110"/>
      <c r="L8" s="22"/>
    </row>
    <row r="9" spans="1:46" s="2" customFormat="1" ht="16.5" customHeight="1" x14ac:dyDescent="0.2">
      <c r="A9" s="36"/>
      <c r="B9" s="41"/>
      <c r="C9" s="36"/>
      <c r="D9" s="36"/>
      <c r="E9" s="415" t="s">
        <v>163</v>
      </c>
      <c r="F9" s="417"/>
      <c r="G9" s="417"/>
      <c r="H9" s="417"/>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8" t="s">
        <v>3658</v>
      </c>
      <c r="F11" s="417"/>
      <c r="G11" s="417"/>
      <c r="H11" s="417"/>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5"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19" t="str">
        <f>'Rekapitulace stavby'!E14</f>
        <v>Vyplň údaj</v>
      </c>
      <c r="F20" s="420"/>
      <c r="G20" s="420"/>
      <c r="H20" s="420"/>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5"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5"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1" t="s">
        <v>21</v>
      </c>
      <c r="F29" s="421"/>
      <c r="G29" s="421"/>
      <c r="H29" s="421"/>
      <c r="I29" s="124"/>
      <c r="J29" s="122"/>
      <c r="K29" s="122"/>
      <c r="L29" s="125"/>
      <c r="S29" s="122"/>
      <c r="T29" s="122"/>
      <c r="U29" s="122"/>
      <c r="V29" s="122"/>
      <c r="W29" s="122"/>
      <c r="X29" s="122"/>
      <c r="Y29" s="122"/>
      <c r="Z29" s="122"/>
      <c r="AA29" s="122"/>
      <c r="AB29" s="122"/>
      <c r="AC29" s="122"/>
      <c r="AD29" s="122"/>
      <c r="AE29" s="122"/>
    </row>
    <row r="30" spans="1:31" s="2" customFormat="1" ht="6.95"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ROUND(J90, 2)</f>
        <v>0</v>
      </c>
      <c r="K32" s="36"/>
      <c r="L32" s="119"/>
      <c r="S32" s="36"/>
      <c r="T32" s="36"/>
      <c r="U32" s="36"/>
      <c r="V32" s="36"/>
      <c r="W32" s="36"/>
      <c r="X32" s="36"/>
      <c r="Y32" s="36"/>
      <c r="Z32" s="36"/>
      <c r="AA32" s="36"/>
      <c r="AB32" s="36"/>
      <c r="AC32" s="36"/>
      <c r="AD32" s="36"/>
      <c r="AE32" s="36"/>
    </row>
    <row r="33" spans="1:31" s="2" customFormat="1" ht="6.95"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x14ac:dyDescent="0.2">
      <c r="A35" s="36"/>
      <c r="B35" s="41"/>
      <c r="C35" s="36"/>
      <c r="D35" s="132" t="s">
        <v>43</v>
      </c>
      <c r="E35" s="117" t="s">
        <v>44</v>
      </c>
      <c r="F35" s="133">
        <f>ROUND((SUM(BE90:BE119)),  2)</f>
        <v>0</v>
      </c>
      <c r="G35" s="36"/>
      <c r="H35" s="36"/>
      <c r="I35" s="134">
        <v>0.21</v>
      </c>
      <c r="J35" s="133">
        <f>ROUND(((SUM(BE90:BE119))*I35),  2)</f>
        <v>0</v>
      </c>
      <c r="K35" s="36"/>
      <c r="L35" s="119"/>
      <c r="S35" s="36"/>
      <c r="T35" s="36"/>
      <c r="U35" s="36"/>
      <c r="V35" s="36"/>
      <c r="W35" s="36"/>
      <c r="X35" s="36"/>
      <c r="Y35" s="36"/>
      <c r="Z35" s="36"/>
      <c r="AA35" s="36"/>
      <c r="AB35" s="36"/>
      <c r="AC35" s="36"/>
      <c r="AD35" s="36"/>
      <c r="AE35" s="36"/>
    </row>
    <row r="36" spans="1:31" s="2" customFormat="1" ht="14.45" customHeight="1" x14ac:dyDescent="0.2">
      <c r="A36" s="36"/>
      <c r="B36" s="41"/>
      <c r="C36" s="36"/>
      <c r="D36" s="36"/>
      <c r="E36" s="117" t="s">
        <v>45</v>
      </c>
      <c r="F36" s="133">
        <f>ROUND((SUM(BF90:BF119)),  2)</f>
        <v>0</v>
      </c>
      <c r="G36" s="36"/>
      <c r="H36" s="36"/>
      <c r="I36" s="134">
        <v>0.15</v>
      </c>
      <c r="J36" s="133">
        <f>ROUND(((SUM(BF90:BF119))*I36),  2)</f>
        <v>0</v>
      </c>
      <c r="K36" s="36"/>
      <c r="L36" s="119"/>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7" t="s">
        <v>46</v>
      </c>
      <c r="F37" s="133">
        <f>ROUND((SUM(BG90:BG119)),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7" t="s">
        <v>47</v>
      </c>
      <c r="F38" s="133">
        <f>ROUND((SUM(BH90:BH119)),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7" t="s">
        <v>48</v>
      </c>
      <c r="F39" s="133">
        <f>ROUND((SUM(BI90:BI119)),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3" t="str">
        <f>E7</f>
        <v>Sportovní hala při ZŠ Rychnovská 139, Praha 18</v>
      </c>
      <c r="F50" s="414"/>
      <c r="G50" s="414"/>
      <c r="H50" s="414"/>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3" t="s">
        <v>163</v>
      </c>
      <c r="F52" s="412"/>
      <c r="G52" s="412"/>
      <c r="H52" s="412"/>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408" t="str">
        <f>E11</f>
        <v>D.1.4.e5 - Slaboproud - JČ</v>
      </c>
      <c r="F54" s="412"/>
      <c r="G54" s="412"/>
      <c r="H54" s="412"/>
      <c r="I54" s="118"/>
      <c r="J54" s="38"/>
      <c r="K54" s="38"/>
      <c r="L54" s="119"/>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2"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x14ac:dyDescent="0.2">
      <c r="A63" s="36"/>
      <c r="B63" s="37"/>
      <c r="C63" s="153" t="s">
        <v>71</v>
      </c>
      <c r="D63" s="38"/>
      <c r="E63" s="38"/>
      <c r="F63" s="38"/>
      <c r="G63" s="38"/>
      <c r="H63" s="38"/>
      <c r="I63" s="118"/>
      <c r="J63" s="79">
        <f>J90</f>
        <v>0</v>
      </c>
      <c r="K63" s="38"/>
      <c r="L63" s="119"/>
      <c r="S63" s="36"/>
      <c r="T63" s="36"/>
      <c r="U63" s="36"/>
      <c r="V63" s="36"/>
      <c r="W63" s="36"/>
      <c r="X63" s="36"/>
      <c r="Y63" s="36"/>
      <c r="Z63" s="36"/>
      <c r="AA63" s="36"/>
      <c r="AB63" s="36"/>
      <c r="AC63" s="36"/>
      <c r="AD63" s="36"/>
      <c r="AE63" s="36"/>
      <c r="AU63" s="19" t="s">
        <v>214</v>
      </c>
    </row>
    <row r="64" spans="1:47" s="9" customFormat="1" ht="24.95" customHeight="1" x14ac:dyDescent="0.2">
      <c r="B64" s="154"/>
      <c r="C64" s="155"/>
      <c r="D64" s="156" t="s">
        <v>3560</v>
      </c>
      <c r="E64" s="157"/>
      <c r="F64" s="157"/>
      <c r="G64" s="157"/>
      <c r="H64" s="157"/>
      <c r="I64" s="158"/>
      <c r="J64" s="159">
        <f>J91</f>
        <v>0</v>
      </c>
      <c r="K64" s="155"/>
      <c r="L64" s="160"/>
    </row>
    <row r="65" spans="1:31" s="9" customFormat="1" ht="24.95" customHeight="1" x14ac:dyDescent="0.2">
      <c r="B65" s="154"/>
      <c r="C65" s="155"/>
      <c r="D65" s="156" t="s">
        <v>3561</v>
      </c>
      <c r="E65" s="157"/>
      <c r="F65" s="157"/>
      <c r="G65" s="157"/>
      <c r="H65" s="157"/>
      <c r="I65" s="158"/>
      <c r="J65" s="159">
        <f>J101</f>
        <v>0</v>
      </c>
      <c r="K65" s="155"/>
      <c r="L65" s="160"/>
    </row>
    <row r="66" spans="1:31" s="9" customFormat="1" ht="24.95" customHeight="1" x14ac:dyDescent="0.2">
      <c r="B66" s="154"/>
      <c r="C66" s="155"/>
      <c r="D66" s="156" t="s">
        <v>3659</v>
      </c>
      <c r="E66" s="157"/>
      <c r="F66" s="157"/>
      <c r="G66" s="157"/>
      <c r="H66" s="157"/>
      <c r="I66" s="158"/>
      <c r="J66" s="159">
        <f>J103</f>
        <v>0</v>
      </c>
      <c r="K66" s="155"/>
      <c r="L66" s="160"/>
    </row>
    <row r="67" spans="1:31" s="9" customFormat="1" ht="24.95" customHeight="1" x14ac:dyDescent="0.2">
      <c r="B67" s="154"/>
      <c r="C67" s="155"/>
      <c r="D67" s="156" t="s">
        <v>3563</v>
      </c>
      <c r="E67" s="157"/>
      <c r="F67" s="157"/>
      <c r="G67" s="157"/>
      <c r="H67" s="157"/>
      <c r="I67" s="158"/>
      <c r="J67" s="159">
        <f>J108</f>
        <v>0</v>
      </c>
      <c r="K67" s="155"/>
      <c r="L67" s="160"/>
    </row>
    <row r="68" spans="1:31" s="9" customFormat="1" ht="24.95" customHeight="1" x14ac:dyDescent="0.2">
      <c r="B68" s="154"/>
      <c r="C68" s="155"/>
      <c r="D68" s="156" t="s">
        <v>3564</v>
      </c>
      <c r="E68" s="157"/>
      <c r="F68" s="157"/>
      <c r="G68" s="157"/>
      <c r="H68" s="157"/>
      <c r="I68" s="158"/>
      <c r="J68" s="159">
        <f>J117</f>
        <v>0</v>
      </c>
      <c r="K68" s="155"/>
      <c r="L68" s="160"/>
    </row>
    <row r="69" spans="1:31" s="2" customFormat="1" ht="21.75" customHeight="1" x14ac:dyDescent="0.2">
      <c r="A69" s="36"/>
      <c r="B69" s="37"/>
      <c r="C69" s="38"/>
      <c r="D69" s="38"/>
      <c r="E69" s="38"/>
      <c r="F69" s="38"/>
      <c r="G69" s="38"/>
      <c r="H69" s="38"/>
      <c r="I69" s="118"/>
      <c r="J69" s="38"/>
      <c r="K69" s="38"/>
      <c r="L69" s="119"/>
      <c r="S69" s="36"/>
      <c r="T69" s="36"/>
      <c r="U69" s="36"/>
      <c r="V69" s="36"/>
      <c r="W69" s="36"/>
      <c r="X69" s="36"/>
      <c r="Y69" s="36"/>
      <c r="Z69" s="36"/>
      <c r="AA69" s="36"/>
      <c r="AB69" s="36"/>
      <c r="AC69" s="36"/>
      <c r="AD69" s="36"/>
      <c r="AE69" s="36"/>
    </row>
    <row r="70" spans="1:31" s="2" customFormat="1" ht="6.95" customHeight="1" x14ac:dyDescent="0.2">
      <c r="A70" s="36"/>
      <c r="B70" s="49"/>
      <c r="C70" s="50"/>
      <c r="D70" s="50"/>
      <c r="E70" s="50"/>
      <c r="F70" s="50"/>
      <c r="G70" s="50"/>
      <c r="H70" s="50"/>
      <c r="I70" s="145"/>
      <c r="J70" s="50"/>
      <c r="K70" s="50"/>
      <c r="L70" s="119"/>
      <c r="S70" s="36"/>
      <c r="T70" s="36"/>
      <c r="U70" s="36"/>
      <c r="V70" s="36"/>
      <c r="W70" s="36"/>
      <c r="X70" s="36"/>
      <c r="Y70" s="36"/>
      <c r="Z70" s="36"/>
      <c r="AA70" s="36"/>
      <c r="AB70" s="36"/>
      <c r="AC70" s="36"/>
      <c r="AD70" s="36"/>
      <c r="AE70" s="36"/>
    </row>
    <row r="74" spans="1:31" s="2" customFormat="1" ht="6.95" customHeight="1" x14ac:dyDescent="0.2">
      <c r="A74" s="36"/>
      <c r="B74" s="51"/>
      <c r="C74" s="52"/>
      <c r="D74" s="52"/>
      <c r="E74" s="52"/>
      <c r="F74" s="52"/>
      <c r="G74" s="52"/>
      <c r="H74" s="52"/>
      <c r="I74" s="148"/>
      <c r="J74" s="52"/>
      <c r="K74" s="52"/>
      <c r="L74" s="119"/>
      <c r="S74" s="36"/>
      <c r="T74" s="36"/>
      <c r="U74" s="36"/>
      <c r="V74" s="36"/>
      <c r="W74" s="36"/>
      <c r="X74" s="36"/>
      <c r="Y74" s="36"/>
      <c r="Z74" s="36"/>
      <c r="AA74" s="36"/>
      <c r="AB74" s="36"/>
      <c r="AC74" s="36"/>
      <c r="AD74" s="36"/>
      <c r="AE74" s="36"/>
    </row>
    <row r="75" spans="1:31" s="2" customFormat="1" ht="24.95" customHeight="1" x14ac:dyDescent="0.2">
      <c r="A75" s="36"/>
      <c r="B75" s="37"/>
      <c r="C75" s="25" t="s">
        <v>252</v>
      </c>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6.95" customHeight="1" x14ac:dyDescent="0.2">
      <c r="A76" s="36"/>
      <c r="B76" s="37"/>
      <c r="C76" s="38"/>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2" customHeight="1" x14ac:dyDescent="0.2">
      <c r="A77" s="36"/>
      <c r="B77" s="37"/>
      <c r="C77" s="31" t="s">
        <v>16</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6.5" customHeight="1" x14ac:dyDescent="0.2">
      <c r="A78" s="36"/>
      <c r="B78" s="37"/>
      <c r="C78" s="38"/>
      <c r="D78" s="38"/>
      <c r="E78" s="413" t="str">
        <f>E7</f>
        <v>Sportovní hala při ZŠ Rychnovská 139, Praha 18</v>
      </c>
      <c r="F78" s="414"/>
      <c r="G78" s="414"/>
      <c r="H78" s="414"/>
      <c r="I78" s="118"/>
      <c r="J78" s="38"/>
      <c r="K78" s="38"/>
      <c r="L78" s="119"/>
      <c r="S78" s="36"/>
      <c r="T78" s="36"/>
      <c r="U78" s="36"/>
      <c r="V78" s="36"/>
      <c r="W78" s="36"/>
      <c r="X78" s="36"/>
      <c r="Y78" s="36"/>
      <c r="Z78" s="36"/>
      <c r="AA78" s="36"/>
      <c r="AB78" s="36"/>
      <c r="AC78" s="36"/>
      <c r="AD78" s="36"/>
      <c r="AE78" s="36"/>
    </row>
    <row r="79" spans="1:31" s="1" customFormat="1" ht="12" customHeight="1" x14ac:dyDescent="0.2">
      <c r="B79" s="23"/>
      <c r="C79" s="31" t="s">
        <v>159</v>
      </c>
      <c r="D79" s="24"/>
      <c r="E79" s="24"/>
      <c r="F79" s="24"/>
      <c r="G79" s="24"/>
      <c r="H79" s="24"/>
      <c r="I79" s="110"/>
      <c r="J79" s="24"/>
      <c r="K79" s="24"/>
      <c r="L79" s="22"/>
    </row>
    <row r="80" spans="1:31" s="2" customFormat="1" ht="16.5" customHeight="1" x14ac:dyDescent="0.2">
      <c r="A80" s="36"/>
      <c r="B80" s="37"/>
      <c r="C80" s="38"/>
      <c r="D80" s="38"/>
      <c r="E80" s="413" t="s">
        <v>163</v>
      </c>
      <c r="F80" s="412"/>
      <c r="G80" s="412"/>
      <c r="H80" s="412"/>
      <c r="I80" s="118"/>
      <c r="J80" s="38"/>
      <c r="K80" s="38"/>
      <c r="L80" s="119"/>
      <c r="S80" s="36"/>
      <c r="T80" s="36"/>
      <c r="U80" s="36"/>
      <c r="V80" s="36"/>
      <c r="W80" s="36"/>
      <c r="X80" s="36"/>
      <c r="Y80" s="36"/>
      <c r="Z80" s="36"/>
      <c r="AA80" s="36"/>
      <c r="AB80" s="36"/>
      <c r="AC80" s="36"/>
      <c r="AD80" s="36"/>
      <c r="AE80" s="36"/>
    </row>
    <row r="81" spans="1:65" s="2" customFormat="1" ht="12" customHeight="1" x14ac:dyDescent="0.2">
      <c r="A81" s="36"/>
      <c r="B81" s="37"/>
      <c r="C81" s="31" t="s">
        <v>167</v>
      </c>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16.5" customHeight="1" x14ac:dyDescent="0.2">
      <c r="A82" s="36"/>
      <c r="B82" s="37"/>
      <c r="C82" s="38"/>
      <c r="D82" s="38"/>
      <c r="E82" s="408" t="str">
        <f>E11</f>
        <v>D.1.4.e5 - Slaboproud - JČ</v>
      </c>
      <c r="F82" s="412"/>
      <c r="G82" s="412"/>
      <c r="H82" s="412"/>
      <c r="I82" s="118"/>
      <c r="J82" s="38"/>
      <c r="K82" s="38"/>
      <c r="L82" s="119"/>
      <c r="S82" s="36"/>
      <c r="T82" s="36"/>
      <c r="U82" s="36"/>
      <c r="V82" s="36"/>
      <c r="W82" s="36"/>
      <c r="X82" s="36"/>
      <c r="Y82" s="36"/>
      <c r="Z82" s="36"/>
      <c r="AA82" s="36"/>
      <c r="AB82" s="36"/>
      <c r="AC82" s="36"/>
      <c r="AD82" s="36"/>
      <c r="AE82" s="36"/>
    </row>
    <row r="83" spans="1:65" s="2" customFormat="1" ht="6.95" customHeight="1" x14ac:dyDescent="0.2">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ht="12" customHeight="1" x14ac:dyDescent="0.2">
      <c r="A84" s="36"/>
      <c r="B84" s="37"/>
      <c r="C84" s="31" t="s">
        <v>22</v>
      </c>
      <c r="D84" s="38"/>
      <c r="E84" s="38"/>
      <c r="F84" s="29" t="str">
        <f>F14</f>
        <v xml:space="preserve"> </v>
      </c>
      <c r="G84" s="38"/>
      <c r="H84" s="38"/>
      <c r="I84" s="120" t="s">
        <v>24</v>
      </c>
      <c r="J84" s="61" t="str">
        <f>IF(J14="","",J14)</f>
        <v>17. 4. 2020</v>
      </c>
      <c r="K84" s="38"/>
      <c r="L84" s="119"/>
      <c r="S84" s="36"/>
      <c r="T84" s="36"/>
      <c r="U84" s="36"/>
      <c r="V84" s="36"/>
      <c r="W84" s="36"/>
      <c r="X84" s="36"/>
      <c r="Y84" s="36"/>
      <c r="Z84" s="36"/>
      <c r="AA84" s="36"/>
      <c r="AB84" s="36"/>
      <c r="AC84" s="36"/>
      <c r="AD84" s="36"/>
      <c r="AE84" s="36"/>
    </row>
    <row r="85" spans="1:65" s="2" customFormat="1" ht="6.95" customHeight="1" x14ac:dyDescent="0.2">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2" customFormat="1" ht="15.2" customHeight="1" x14ac:dyDescent="0.2">
      <c r="A86" s="36"/>
      <c r="B86" s="37"/>
      <c r="C86" s="31" t="s">
        <v>26</v>
      </c>
      <c r="D86" s="38"/>
      <c r="E86" s="38"/>
      <c r="F86" s="29" t="str">
        <f>E17</f>
        <v>Městská část Praha 18</v>
      </c>
      <c r="G86" s="38"/>
      <c r="H86" s="38"/>
      <c r="I86" s="120" t="s">
        <v>32</v>
      </c>
      <c r="J86" s="34" t="str">
        <f>E23</f>
        <v>Arch.Design, s.r.o</v>
      </c>
      <c r="K86" s="38"/>
      <c r="L86" s="119"/>
      <c r="S86" s="36"/>
      <c r="T86" s="36"/>
      <c r="U86" s="36"/>
      <c r="V86" s="36"/>
      <c r="W86" s="36"/>
      <c r="X86" s="36"/>
      <c r="Y86" s="36"/>
      <c r="Z86" s="36"/>
      <c r="AA86" s="36"/>
      <c r="AB86" s="36"/>
      <c r="AC86" s="36"/>
      <c r="AD86" s="36"/>
      <c r="AE86" s="36"/>
    </row>
    <row r="87" spans="1:65" s="2" customFormat="1" ht="15.2" customHeight="1" x14ac:dyDescent="0.2">
      <c r="A87" s="36"/>
      <c r="B87" s="37"/>
      <c r="C87" s="31" t="s">
        <v>30</v>
      </c>
      <c r="D87" s="38"/>
      <c r="E87" s="38"/>
      <c r="F87" s="29" t="str">
        <f>IF(E20="","",E20)</f>
        <v>Vyplň údaj</v>
      </c>
      <c r="G87" s="38"/>
      <c r="H87" s="38"/>
      <c r="I87" s="120" t="s">
        <v>36</v>
      </c>
      <c r="J87" s="34" t="str">
        <f>E26</f>
        <v xml:space="preserve"> </v>
      </c>
      <c r="K87" s="38"/>
      <c r="L87" s="119"/>
      <c r="S87" s="36"/>
      <c r="T87" s="36"/>
      <c r="U87" s="36"/>
      <c r="V87" s="36"/>
      <c r="W87" s="36"/>
      <c r="X87" s="36"/>
      <c r="Y87" s="36"/>
      <c r="Z87" s="36"/>
      <c r="AA87" s="36"/>
      <c r="AB87" s="36"/>
      <c r="AC87" s="36"/>
      <c r="AD87" s="36"/>
      <c r="AE87" s="36"/>
    </row>
    <row r="88" spans="1:65" s="2" customFormat="1" ht="10.35" customHeight="1" x14ac:dyDescent="0.2">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11" customFormat="1" ht="29.25" customHeight="1" x14ac:dyDescent="0.2">
      <c r="A89" s="167"/>
      <c r="B89" s="168"/>
      <c r="C89" s="169" t="s">
        <v>253</v>
      </c>
      <c r="D89" s="170" t="s">
        <v>58</v>
      </c>
      <c r="E89" s="170" t="s">
        <v>54</v>
      </c>
      <c r="F89" s="170" t="s">
        <v>55</v>
      </c>
      <c r="G89" s="170" t="s">
        <v>254</v>
      </c>
      <c r="H89" s="170" t="s">
        <v>255</v>
      </c>
      <c r="I89" s="171" t="s">
        <v>256</v>
      </c>
      <c r="J89" s="170" t="s">
        <v>213</v>
      </c>
      <c r="K89" s="172" t="s">
        <v>257</v>
      </c>
      <c r="L89" s="173"/>
      <c r="M89" s="70" t="s">
        <v>21</v>
      </c>
      <c r="N89" s="71" t="s">
        <v>43</v>
      </c>
      <c r="O89" s="71" t="s">
        <v>258</v>
      </c>
      <c r="P89" s="71" t="s">
        <v>259</v>
      </c>
      <c r="Q89" s="71" t="s">
        <v>260</v>
      </c>
      <c r="R89" s="71" t="s">
        <v>261</v>
      </c>
      <c r="S89" s="71" t="s">
        <v>262</v>
      </c>
      <c r="T89" s="72" t="s">
        <v>263</v>
      </c>
      <c r="U89" s="167"/>
      <c r="V89" s="167"/>
      <c r="W89" s="167"/>
      <c r="X89" s="167"/>
      <c r="Y89" s="167"/>
      <c r="Z89" s="167"/>
      <c r="AA89" s="167"/>
      <c r="AB89" s="167"/>
      <c r="AC89" s="167"/>
      <c r="AD89" s="167"/>
      <c r="AE89" s="167"/>
    </row>
    <row r="90" spans="1:65" s="2" customFormat="1" ht="22.9" customHeight="1" x14ac:dyDescent="0.25">
      <c r="A90" s="36"/>
      <c r="B90" s="37"/>
      <c r="C90" s="77" t="s">
        <v>264</v>
      </c>
      <c r="D90" s="38"/>
      <c r="E90" s="38"/>
      <c r="F90" s="38"/>
      <c r="G90" s="38"/>
      <c r="H90" s="38"/>
      <c r="I90" s="118"/>
      <c r="J90" s="174">
        <f>BK90</f>
        <v>0</v>
      </c>
      <c r="K90" s="38"/>
      <c r="L90" s="41"/>
      <c r="M90" s="73"/>
      <c r="N90" s="175"/>
      <c r="O90" s="74"/>
      <c r="P90" s="176">
        <f>P91+P101+P103+P108+P117</f>
        <v>0</v>
      </c>
      <c r="Q90" s="74"/>
      <c r="R90" s="176">
        <f>R91+R101+R103+R108+R117</f>
        <v>0</v>
      </c>
      <c r="S90" s="74"/>
      <c r="T90" s="177">
        <f>T91+T101+T103+T108+T117</f>
        <v>0</v>
      </c>
      <c r="U90" s="36"/>
      <c r="V90" s="36"/>
      <c r="W90" s="36"/>
      <c r="X90" s="36"/>
      <c r="Y90" s="36"/>
      <c r="Z90" s="36"/>
      <c r="AA90" s="36"/>
      <c r="AB90" s="36"/>
      <c r="AC90" s="36"/>
      <c r="AD90" s="36"/>
      <c r="AE90" s="36"/>
      <c r="AT90" s="19" t="s">
        <v>72</v>
      </c>
      <c r="AU90" s="19" t="s">
        <v>214</v>
      </c>
      <c r="BK90" s="178">
        <f>BK91+BK101+BK103+BK108+BK117</f>
        <v>0</v>
      </c>
    </row>
    <row r="91" spans="1:65" s="12" customFormat="1" ht="25.9" customHeight="1" x14ac:dyDescent="0.2">
      <c r="B91" s="179"/>
      <c r="C91" s="180"/>
      <c r="D91" s="181" t="s">
        <v>72</v>
      </c>
      <c r="E91" s="182" t="s">
        <v>2852</v>
      </c>
      <c r="F91" s="182" t="s">
        <v>3434</v>
      </c>
      <c r="G91" s="180"/>
      <c r="H91" s="180"/>
      <c r="I91" s="183"/>
      <c r="J91" s="184">
        <f>BK91</f>
        <v>0</v>
      </c>
      <c r="K91" s="180"/>
      <c r="L91" s="185"/>
      <c r="M91" s="186"/>
      <c r="N91" s="187"/>
      <c r="O91" s="187"/>
      <c r="P91" s="188">
        <f>SUM(P92:P100)</f>
        <v>0</v>
      </c>
      <c r="Q91" s="187"/>
      <c r="R91" s="188">
        <f>SUM(R92:R100)</f>
        <v>0</v>
      </c>
      <c r="S91" s="187"/>
      <c r="T91" s="189">
        <f>SUM(T92:T100)</f>
        <v>0</v>
      </c>
      <c r="AR91" s="190" t="s">
        <v>80</v>
      </c>
      <c r="AT91" s="191" t="s">
        <v>72</v>
      </c>
      <c r="AU91" s="191" t="s">
        <v>73</v>
      </c>
      <c r="AY91" s="190" t="s">
        <v>267</v>
      </c>
      <c r="BK91" s="192">
        <f>SUM(BK92:BK100)</f>
        <v>0</v>
      </c>
    </row>
    <row r="92" spans="1:65" s="2" customFormat="1" ht="16.5" customHeight="1" x14ac:dyDescent="0.2">
      <c r="A92" s="36"/>
      <c r="B92" s="37"/>
      <c r="C92" s="195" t="s">
        <v>80</v>
      </c>
      <c r="D92" s="195" t="s">
        <v>269</v>
      </c>
      <c r="E92" s="196" t="s">
        <v>3443</v>
      </c>
      <c r="F92" s="197" t="s">
        <v>3444</v>
      </c>
      <c r="G92" s="198" t="s">
        <v>296</v>
      </c>
      <c r="H92" s="199">
        <v>60</v>
      </c>
      <c r="I92" s="200"/>
      <c r="J92" s="201">
        <f t="shared" ref="J92:J100" si="0">ROUND(I92*H92,2)</f>
        <v>0</v>
      </c>
      <c r="K92" s="197" t="s">
        <v>21</v>
      </c>
      <c r="L92" s="41"/>
      <c r="M92" s="202" t="s">
        <v>21</v>
      </c>
      <c r="N92" s="203" t="s">
        <v>44</v>
      </c>
      <c r="O92" s="66"/>
      <c r="P92" s="204">
        <f t="shared" ref="P92:P100" si="1">O92*H92</f>
        <v>0</v>
      </c>
      <c r="Q92" s="204">
        <v>0</v>
      </c>
      <c r="R92" s="204">
        <f t="shared" ref="R92:R100" si="2">Q92*H92</f>
        <v>0</v>
      </c>
      <c r="S92" s="204">
        <v>0</v>
      </c>
      <c r="T92" s="205">
        <f t="shared" ref="T92:T100" si="3">S92*H92</f>
        <v>0</v>
      </c>
      <c r="U92" s="36"/>
      <c r="V92" s="36"/>
      <c r="W92" s="36"/>
      <c r="X92" s="36"/>
      <c r="Y92" s="36"/>
      <c r="Z92" s="36"/>
      <c r="AA92" s="36"/>
      <c r="AB92" s="36"/>
      <c r="AC92" s="36"/>
      <c r="AD92" s="36"/>
      <c r="AE92" s="36"/>
      <c r="AR92" s="206" t="s">
        <v>274</v>
      </c>
      <c r="AT92" s="206" t="s">
        <v>269</v>
      </c>
      <c r="AU92" s="206" t="s">
        <v>80</v>
      </c>
      <c r="AY92" s="19" t="s">
        <v>267</v>
      </c>
      <c r="BE92" s="207">
        <f t="shared" ref="BE92:BE100" si="4">IF(N92="základní",J92,0)</f>
        <v>0</v>
      </c>
      <c r="BF92" s="207">
        <f t="shared" ref="BF92:BF100" si="5">IF(N92="snížená",J92,0)</f>
        <v>0</v>
      </c>
      <c r="BG92" s="207">
        <f t="shared" ref="BG92:BG100" si="6">IF(N92="zákl. přenesená",J92,0)</f>
        <v>0</v>
      </c>
      <c r="BH92" s="207">
        <f t="shared" ref="BH92:BH100" si="7">IF(N92="sníž. přenesená",J92,0)</f>
        <v>0</v>
      </c>
      <c r="BI92" s="207">
        <f t="shared" ref="BI92:BI100" si="8">IF(N92="nulová",J92,0)</f>
        <v>0</v>
      </c>
      <c r="BJ92" s="19" t="s">
        <v>80</v>
      </c>
      <c r="BK92" s="207">
        <f t="shared" ref="BK92:BK100" si="9">ROUND(I92*H92,2)</f>
        <v>0</v>
      </c>
      <c r="BL92" s="19" t="s">
        <v>274</v>
      </c>
      <c r="BM92" s="206" t="s">
        <v>82</v>
      </c>
    </row>
    <row r="93" spans="1:65" s="2" customFormat="1" ht="16.5" customHeight="1" x14ac:dyDescent="0.2">
      <c r="A93" s="36"/>
      <c r="B93" s="37"/>
      <c r="C93" s="195" t="s">
        <v>82</v>
      </c>
      <c r="D93" s="195" t="s">
        <v>269</v>
      </c>
      <c r="E93" s="196" t="s">
        <v>3565</v>
      </c>
      <c r="F93" s="197" t="s">
        <v>3566</v>
      </c>
      <c r="G93" s="198" t="s">
        <v>296</v>
      </c>
      <c r="H93" s="199">
        <v>60</v>
      </c>
      <c r="I93" s="200"/>
      <c r="J93" s="201">
        <f t="shared" si="0"/>
        <v>0</v>
      </c>
      <c r="K93" s="197" t="s">
        <v>21</v>
      </c>
      <c r="L93" s="41"/>
      <c r="M93" s="202" t="s">
        <v>21</v>
      </c>
      <c r="N93" s="203" t="s">
        <v>44</v>
      </c>
      <c r="O93" s="66"/>
      <c r="P93" s="204">
        <f t="shared" si="1"/>
        <v>0</v>
      </c>
      <c r="Q93" s="204">
        <v>0</v>
      </c>
      <c r="R93" s="204">
        <f t="shared" si="2"/>
        <v>0</v>
      </c>
      <c r="S93" s="204">
        <v>0</v>
      </c>
      <c r="T93" s="205">
        <f t="shared" si="3"/>
        <v>0</v>
      </c>
      <c r="U93" s="36"/>
      <c r="V93" s="36"/>
      <c r="W93" s="36"/>
      <c r="X93" s="36"/>
      <c r="Y93" s="36"/>
      <c r="Z93" s="36"/>
      <c r="AA93" s="36"/>
      <c r="AB93" s="36"/>
      <c r="AC93" s="36"/>
      <c r="AD93" s="36"/>
      <c r="AE93" s="36"/>
      <c r="AR93" s="206" t="s">
        <v>274</v>
      </c>
      <c r="AT93" s="206" t="s">
        <v>269</v>
      </c>
      <c r="AU93" s="206" t="s">
        <v>80</v>
      </c>
      <c r="AY93" s="19" t="s">
        <v>267</v>
      </c>
      <c r="BE93" s="207">
        <f t="shared" si="4"/>
        <v>0</v>
      </c>
      <c r="BF93" s="207">
        <f t="shared" si="5"/>
        <v>0</v>
      </c>
      <c r="BG93" s="207">
        <f t="shared" si="6"/>
        <v>0</v>
      </c>
      <c r="BH93" s="207">
        <f t="shared" si="7"/>
        <v>0</v>
      </c>
      <c r="BI93" s="207">
        <f t="shared" si="8"/>
        <v>0</v>
      </c>
      <c r="BJ93" s="19" t="s">
        <v>80</v>
      </c>
      <c r="BK93" s="207">
        <f t="shared" si="9"/>
        <v>0</v>
      </c>
      <c r="BL93" s="19" t="s">
        <v>274</v>
      </c>
      <c r="BM93" s="206" t="s">
        <v>274</v>
      </c>
    </row>
    <row r="94" spans="1:65" s="2" customFormat="1" ht="16.5" customHeight="1" x14ac:dyDescent="0.2">
      <c r="A94" s="36"/>
      <c r="B94" s="37"/>
      <c r="C94" s="195" t="s">
        <v>142</v>
      </c>
      <c r="D94" s="195" t="s">
        <v>269</v>
      </c>
      <c r="E94" s="196" t="s">
        <v>3569</v>
      </c>
      <c r="F94" s="197" t="s">
        <v>3570</v>
      </c>
      <c r="G94" s="198" t="s">
        <v>296</v>
      </c>
      <c r="H94" s="199">
        <v>80</v>
      </c>
      <c r="I94" s="200"/>
      <c r="J94" s="201">
        <f t="shared" si="0"/>
        <v>0</v>
      </c>
      <c r="K94" s="197" t="s">
        <v>21</v>
      </c>
      <c r="L94" s="41"/>
      <c r="M94" s="202" t="s">
        <v>21</v>
      </c>
      <c r="N94" s="203" t="s">
        <v>44</v>
      </c>
      <c r="O94" s="66"/>
      <c r="P94" s="204">
        <f t="shared" si="1"/>
        <v>0</v>
      </c>
      <c r="Q94" s="204">
        <v>0</v>
      </c>
      <c r="R94" s="204">
        <f t="shared" si="2"/>
        <v>0</v>
      </c>
      <c r="S94" s="204">
        <v>0</v>
      </c>
      <c r="T94" s="205">
        <f t="shared" si="3"/>
        <v>0</v>
      </c>
      <c r="U94" s="36"/>
      <c r="V94" s="36"/>
      <c r="W94" s="36"/>
      <c r="X94" s="36"/>
      <c r="Y94" s="36"/>
      <c r="Z94" s="36"/>
      <c r="AA94" s="36"/>
      <c r="AB94" s="36"/>
      <c r="AC94" s="36"/>
      <c r="AD94" s="36"/>
      <c r="AE94" s="36"/>
      <c r="AR94" s="206" t="s">
        <v>274</v>
      </c>
      <c r="AT94" s="206" t="s">
        <v>269</v>
      </c>
      <c r="AU94" s="206" t="s">
        <v>80</v>
      </c>
      <c r="AY94" s="19" t="s">
        <v>267</v>
      </c>
      <c r="BE94" s="207">
        <f t="shared" si="4"/>
        <v>0</v>
      </c>
      <c r="BF94" s="207">
        <f t="shared" si="5"/>
        <v>0</v>
      </c>
      <c r="BG94" s="207">
        <f t="shared" si="6"/>
        <v>0</v>
      </c>
      <c r="BH94" s="207">
        <f t="shared" si="7"/>
        <v>0</v>
      </c>
      <c r="BI94" s="207">
        <f t="shared" si="8"/>
        <v>0</v>
      </c>
      <c r="BJ94" s="19" t="s">
        <v>80</v>
      </c>
      <c r="BK94" s="207">
        <f t="shared" si="9"/>
        <v>0</v>
      </c>
      <c r="BL94" s="19" t="s">
        <v>274</v>
      </c>
      <c r="BM94" s="206" t="s">
        <v>309</v>
      </c>
    </row>
    <row r="95" spans="1:65" s="2" customFormat="1" ht="16.5" customHeight="1" x14ac:dyDescent="0.2">
      <c r="A95" s="36"/>
      <c r="B95" s="37"/>
      <c r="C95" s="195" t="s">
        <v>274</v>
      </c>
      <c r="D95" s="195" t="s">
        <v>269</v>
      </c>
      <c r="E95" s="196" t="s">
        <v>3571</v>
      </c>
      <c r="F95" s="197" t="s">
        <v>3572</v>
      </c>
      <c r="G95" s="198" t="s">
        <v>296</v>
      </c>
      <c r="H95" s="199">
        <v>80</v>
      </c>
      <c r="I95" s="200"/>
      <c r="J95" s="201">
        <f t="shared" si="0"/>
        <v>0</v>
      </c>
      <c r="K95" s="197" t="s">
        <v>21</v>
      </c>
      <c r="L95" s="41"/>
      <c r="M95" s="202" t="s">
        <v>21</v>
      </c>
      <c r="N95" s="203" t="s">
        <v>44</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274</v>
      </c>
      <c r="AT95" s="206" t="s">
        <v>269</v>
      </c>
      <c r="AU95" s="206" t="s">
        <v>80</v>
      </c>
      <c r="AY95" s="19" t="s">
        <v>267</v>
      </c>
      <c r="BE95" s="207">
        <f t="shared" si="4"/>
        <v>0</v>
      </c>
      <c r="BF95" s="207">
        <f t="shared" si="5"/>
        <v>0</v>
      </c>
      <c r="BG95" s="207">
        <f t="shared" si="6"/>
        <v>0</v>
      </c>
      <c r="BH95" s="207">
        <f t="shared" si="7"/>
        <v>0</v>
      </c>
      <c r="BI95" s="207">
        <f t="shared" si="8"/>
        <v>0</v>
      </c>
      <c r="BJ95" s="19" t="s">
        <v>80</v>
      </c>
      <c r="BK95" s="207">
        <f t="shared" si="9"/>
        <v>0</v>
      </c>
      <c r="BL95" s="19" t="s">
        <v>274</v>
      </c>
      <c r="BM95" s="206" t="s">
        <v>356</v>
      </c>
    </row>
    <row r="96" spans="1:65" s="2" customFormat="1" ht="16.5" customHeight="1" x14ac:dyDescent="0.2">
      <c r="A96" s="36"/>
      <c r="B96" s="37"/>
      <c r="C96" s="195" t="s">
        <v>301</v>
      </c>
      <c r="D96" s="195" t="s">
        <v>269</v>
      </c>
      <c r="E96" s="196" t="s">
        <v>3628</v>
      </c>
      <c r="F96" s="197" t="s">
        <v>3629</v>
      </c>
      <c r="G96" s="198" t="s">
        <v>2484</v>
      </c>
      <c r="H96" s="199">
        <v>2</v>
      </c>
      <c r="I96" s="200"/>
      <c r="J96" s="201">
        <f t="shared" si="0"/>
        <v>0</v>
      </c>
      <c r="K96" s="197" t="s">
        <v>21</v>
      </c>
      <c r="L96" s="41"/>
      <c r="M96" s="202" t="s">
        <v>21</v>
      </c>
      <c r="N96" s="203" t="s">
        <v>44</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274</v>
      </c>
      <c r="AT96" s="206" t="s">
        <v>269</v>
      </c>
      <c r="AU96" s="206" t="s">
        <v>80</v>
      </c>
      <c r="AY96" s="19" t="s">
        <v>267</v>
      </c>
      <c r="BE96" s="207">
        <f t="shared" si="4"/>
        <v>0</v>
      </c>
      <c r="BF96" s="207">
        <f t="shared" si="5"/>
        <v>0</v>
      </c>
      <c r="BG96" s="207">
        <f t="shared" si="6"/>
        <v>0</v>
      </c>
      <c r="BH96" s="207">
        <f t="shared" si="7"/>
        <v>0</v>
      </c>
      <c r="BI96" s="207">
        <f t="shared" si="8"/>
        <v>0</v>
      </c>
      <c r="BJ96" s="19" t="s">
        <v>80</v>
      </c>
      <c r="BK96" s="207">
        <f t="shared" si="9"/>
        <v>0</v>
      </c>
      <c r="BL96" s="19" t="s">
        <v>274</v>
      </c>
      <c r="BM96" s="206" t="s">
        <v>371</v>
      </c>
    </row>
    <row r="97" spans="1:65" s="2" customFormat="1" ht="16.5" customHeight="1" x14ac:dyDescent="0.2">
      <c r="A97" s="36"/>
      <c r="B97" s="37"/>
      <c r="C97" s="195" t="s">
        <v>309</v>
      </c>
      <c r="D97" s="195" t="s">
        <v>269</v>
      </c>
      <c r="E97" s="196" t="s">
        <v>3630</v>
      </c>
      <c r="F97" s="197" t="s">
        <v>3631</v>
      </c>
      <c r="G97" s="198" t="s">
        <v>2484</v>
      </c>
      <c r="H97" s="199">
        <v>2</v>
      </c>
      <c r="I97" s="200"/>
      <c r="J97" s="201">
        <f t="shared" si="0"/>
        <v>0</v>
      </c>
      <c r="K97" s="197" t="s">
        <v>21</v>
      </c>
      <c r="L97" s="41"/>
      <c r="M97" s="202" t="s">
        <v>21</v>
      </c>
      <c r="N97" s="203"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274</v>
      </c>
      <c r="AT97" s="206" t="s">
        <v>269</v>
      </c>
      <c r="AU97" s="206" t="s">
        <v>80</v>
      </c>
      <c r="AY97" s="19" t="s">
        <v>267</v>
      </c>
      <c r="BE97" s="207">
        <f t="shared" si="4"/>
        <v>0</v>
      </c>
      <c r="BF97" s="207">
        <f t="shared" si="5"/>
        <v>0</v>
      </c>
      <c r="BG97" s="207">
        <f t="shared" si="6"/>
        <v>0</v>
      </c>
      <c r="BH97" s="207">
        <f t="shared" si="7"/>
        <v>0</v>
      </c>
      <c r="BI97" s="207">
        <f t="shared" si="8"/>
        <v>0</v>
      </c>
      <c r="BJ97" s="19" t="s">
        <v>80</v>
      </c>
      <c r="BK97" s="207">
        <f t="shared" si="9"/>
        <v>0</v>
      </c>
      <c r="BL97" s="19" t="s">
        <v>274</v>
      </c>
      <c r="BM97" s="206" t="s">
        <v>386</v>
      </c>
    </row>
    <row r="98" spans="1:65" s="2" customFormat="1" ht="16.5" customHeight="1" x14ac:dyDescent="0.2">
      <c r="A98" s="36"/>
      <c r="B98" s="37"/>
      <c r="C98" s="195" t="s">
        <v>317</v>
      </c>
      <c r="D98" s="195" t="s">
        <v>269</v>
      </c>
      <c r="E98" s="196" t="s">
        <v>3459</v>
      </c>
      <c r="F98" s="197" t="s">
        <v>3460</v>
      </c>
      <c r="G98" s="198" t="s">
        <v>2484</v>
      </c>
      <c r="H98" s="199">
        <v>2</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80</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401</v>
      </c>
    </row>
    <row r="99" spans="1:65" s="2" customFormat="1" ht="16.5" customHeight="1" x14ac:dyDescent="0.2">
      <c r="A99" s="36"/>
      <c r="B99" s="37"/>
      <c r="C99" s="195" t="s">
        <v>356</v>
      </c>
      <c r="D99" s="195" t="s">
        <v>269</v>
      </c>
      <c r="E99" s="196" t="s">
        <v>3575</v>
      </c>
      <c r="F99" s="197" t="s">
        <v>3576</v>
      </c>
      <c r="G99" s="198" t="s">
        <v>2484</v>
      </c>
      <c r="H99" s="199">
        <v>2</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80</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441</v>
      </c>
    </row>
    <row r="100" spans="1:65" s="2" customFormat="1" ht="16.5" customHeight="1" x14ac:dyDescent="0.2">
      <c r="A100" s="36"/>
      <c r="B100" s="37"/>
      <c r="C100" s="195" t="s">
        <v>365</v>
      </c>
      <c r="D100" s="195" t="s">
        <v>269</v>
      </c>
      <c r="E100" s="196" t="s">
        <v>3632</v>
      </c>
      <c r="F100" s="197" t="s">
        <v>3533</v>
      </c>
      <c r="G100" s="198" t="s">
        <v>2629</v>
      </c>
      <c r="H100" s="199">
        <v>1</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274</v>
      </c>
      <c r="AT100" s="206" t="s">
        <v>269</v>
      </c>
      <c r="AU100" s="206" t="s">
        <v>80</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458</v>
      </c>
    </row>
    <row r="101" spans="1:65" s="12" customFormat="1" ht="25.9" customHeight="1" x14ac:dyDescent="0.2">
      <c r="B101" s="179"/>
      <c r="C101" s="180"/>
      <c r="D101" s="181" t="s">
        <v>72</v>
      </c>
      <c r="E101" s="182" t="s">
        <v>2862</v>
      </c>
      <c r="F101" s="182" t="s">
        <v>3468</v>
      </c>
      <c r="G101" s="180"/>
      <c r="H101" s="180"/>
      <c r="I101" s="183"/>
      <c r="J101" s="184">
        <f>BK101</f>
        <v>0</v>
      </c>
      <c r="K101" s="180"/>
      <c r="L101" s="185"/>
      <c r="M101" s="186"/>
      <c r="N101" s="187"/>
      <c r="O101" s="187"/>
      <c r="P101" s="188">
        <f>P102</f>
        <v>0</v>
      </c>
      <c r="Q101" s="187"/>
      <c r="R101" s="188">
        <f>R102</f>
        <v>0</v>
      </c>
      <c r="S101" s="187"/>
      <c r="T101" s="189">
        <f>T102</f>
        <v>0</v>
      </c>
      <c r="AR101" s="190" t="s">
        <v>80</v>
      </c>
      <c r="AT101" s="191" t="s">
        <v>72</v>
      </c>
      <c r="AU101" s="191" t="s">
        <v>73</v>
      </c>
      <c r="AY101" s="190" t="s">
        <v>267</v>
      </c>
      <c r="BK101" s="192">
        <f>BK102</f>
        <v>0</v>
      </c>
    </row>
    <row r="102" spans="1:65" s="2" customFormat="1" ht="16.5" customHeight="1" x14ac:dyDescent="0.2">
      <c r="A102" s="36"/>
      <c r="B102" s="37"/>
      <c r="C102" s="195" t="s">
        <v>371</v>
      </c>
      <c r="D102" s="195" t="s">
        <v>269</v>
      </c>
      <c r="E102" s="196" t="s">
        <v>3660</v>
      </c>
      <c r="F102" s="197" t="s">
        <v>3661</v>
      </c>
      <c r="G102" s="198" t="s">
        <v>296</v>
      </c>
      <c r="H102" s="199">
        <v>200</v>
      </c>
      <c r="I102" s="200"/>
      <c r="J102" s="201">
        <f>ROUND(I102*H102,2)</f>
        <v>0</v>
      </c>
      <c r="K102" s="197" t="s">
        <v>21</v>
      </c>
      <c r="L102" s="41"/>
      <c r="M102" s="202" t="s">
        <v>21</v>
      </c>
      <c r="N102" s="203" t="s">
        <v>44</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274</v>
      </c>
      <c r="AT102" s="206" t="s">
        <v>269</v>
      </c>
      <c r="AU102" s="206" t="s">
        <v>80</v>
      </c>
      <c r="AY102" s="19" t="s">
        <v>267</v>
      </c>
      <c r="BE102" s="207">
        <f>IF(N102="základní",J102,0)</f>
        <v>0</v>
      </c>
      <c r="BF102" s="207">
        <f>IF(N102="snížená",J102,0)</f>
        <v>0</v>
      </c>
      <c r="BG102" s="207">
        <f>IF(N102="zákl. přenesená",J102,0)</f>
        <v>0</v>
      </c>
      <c r="BH102" s="207">
        <f>IF(N102="sníž. přenesená",J102,0)</f>
        <v>0</v>
      </c>
      <c r="BI102" s="207">
        <f>IF(N102="nulová",J102,0)</f>
        <v>0</v>
      </c>
      <c r="BJ102" s="19" t="s">
        <v>80</v>
      </c>
      <c r="BK102" s="207">
        <f>ROUND(I102*H102,2)</f>
        <v>0</v>
      </c>
      <c r="BL102" s="19" t="s">
        <v>274</v>
      </c>
      <c r="BM102" s="206" t="s">
        <v>496</v>
      </c>
    </row>
    <row r="103" spans="1:65" s="12" customFormat="1" ht="25.9" customHeight="1" x14ac:dyDescent="0.2">
      <c r="B103" s="179"/>
      <c r="C103" s="180"/>
      <c r="D103" s="181" t="s">
        <v>72</v>
      </c>
      <c r="E103" s="182" t="s">
        <v>2870</v>
      </c>
      <c r="F103" s="182" t="s">
        <v>3662</v>
      </c>
      <c r="G103" s="180"/>
      <c r="H103" s="180"/>
      <c r="I103" s="183"/>
      <c r="J103" s="184">
        <f>BK103</f>
        <v>0</v>
      </c>
      <c r="K103" s="180"/>
      <c r="L103" s="185"/>
      <c r="M103" s="186"/>
      <c r="N103" s="187"/>
      <c r="O103" s="187"/>
      <c r="P103" s="188">
        <f>SUM(P104:P107)</f>
        <v>0</v>
      </c>
      <c r="Q103" s="187"/>
      <c r="R103" s="188">
        <f>SUM(R104:R107)</f>
        <v>0</v>
      </c>
      <c r="S103" s="187"/>
      <c r="T103" s="189">
        <f>SUM(T104:T107)</f>
        <v>0</v>
      </c>
      <c r="AR103" s="190" t="s">
        <v>80</v>
      </c>
      <c r="AT103" s="191" t="s">
        <v>72</v>
      </c>
      <c r="AU103" s="191" t="s">
        <v>73</v>
      </c>
      <c r="AY103" s="190" t="s">
        <v>267</v>
      </c>
      <c r="BK103" s="192">
        <f>SUM(BK104:BK107)</f>
        <v>0</v>
      </c>
    </row>
    <row r="104" spans="1:65" s="2" customFormat="1" ht="16.5" customHeight="1" x14ac:dyDescent="0.2">
      <c r="A104" s="36"/>
      <c r="B104" s="37"/>
      <c r="C104" s="195" t="s">
        <v>381</v>
      </c>
      <c r="D104" s="195" t="s">
        <v>269</v>
      </c>
      <c r="E104" s="196" t="s">
        <v>3663</v>
      </c>
      <c r="F104" s="197" t="s">
        <v>3664</v>
      </c>
      <c r="G104" s="198" t="s">
        <v>2484</v>
      </c>
      <c r="H104" s="199">
        <v>2</v>
      </c>
      <c r="I104" s="200"/>
      <c r="J104" s="201">
        <f>ROUND(I104*H104,2)</f>
        <v>0</v>
      </c>
      <c r="K104" s="197" t="s">
        <v>21</v>
      </c>
      <c r="L104" s="41"/>
      <c r="M104" s="202" t="s">
        <v>21</v>
      </c>
      <c r="N104" s="203" t="s">
        <v>44</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274</v>
      </c>
      <c r="AT104" s="206" t="s">
        <v>269</v>
      </c>
      <c r="AU104" s="206" t="s">
        <v>80</v>
      </c>
      <c r="AY104" s="19" t="s">
        <v>267</v>
      </c>
      <c r="BE104" s="207">
        <f>IF(N104="základní",J104,0)</f>
        <v>0</v>
      </c>
      <c r="BF104" s="207">
        <f>IF(N104="snížená",J104,0)</f>
        <v>0</v>
      </c>
      <c r="BG104" s="207">
        <f>IF(N104="zákl. přenesená",J104,0)</f>
        <v>0</v>
      </c>
      <c r="BH104" s="207">
        <f>IF(N104="sníž. přenesená",J104,0)</f>
        <v>0</v>
      </c>
      <c r="BI104" s="207">
        <f>IF(N104="nulová",J104,0)</f>
        <v>0</v>
      </c>
      <c r="BJ104" s="19" t="s">
        <v>80</v>
      </c>
      <c r="BK104" s="207">
        <f>ROUND(I104*H104,2)</f>
        <v>0</v>
      </c>
      <c r="BL104" s="19" t="s">
        <v>274</v>
      </c>
      <c r="BM104" s="206" t="s">
        <v>529</v>
      </c>
    </row>
    <row r="105" spans="1:65" s="2" customFormat="1" ht="16.5" customHeight="1" x14ac:dyDescent="0.2">
      <c r="A105" s="36"/>
      <c r="B105" s="37"/>
      <c r="C105" s="195" t="s">
        <v>386</v>
      </c>
      <c r="D105" s="195" t="s">
        <v>269</v>
      </c>
      <c r="E105" s="196" t="s">
        <v>3665</v>
      </c>
      <c r="F105" s="197" t="s">
        <v>3666</v>
      </c>
      <c r="G105" s="198" t="s">
        <v>2484</v>
      </c>
      <c r="H105" s="199">
        <v>1</v>
      </c>
      <c r="I105" s="200"/>
      <c r="J105" s="201">
        <f>ROUND(I105*H105,2)</f>
        <v>0</v>
      </c>
      <c r="K105" s="197" t="s">
        <v>21</v>
      </c>
      <c r="L105" s="41"/>
      <c r="M105" s="202" t="s">
        <v>21</v>
      </c>
      <c r="N105" s="203" t="s">
        <v>44</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274</v>
      </c>
      <c r="AT105" s="206" t="s">
        <v>269</v>
      </c>
      <c r="AU105" s="206" t="s">
        <v>80</v>
      </c>
      <c r="AY105" s="19" t="s">
        <v>267</v>
      </c>
      <c r="BE105" s="207">
        <f>IF(N105="základní",J105,0)</f>
        <v>0</v>
      </c>
      <c r="BF105" s="207">
        <f>IF(N105="snížená",J105,0)</f>
        <v>0</v>
      </c>
      <c r="BG105" s="207">
        <f>IF(N105="zákl. přenesená",J105,0)</f>
        <v>0</v>
      </c>
      <c r="BH105" s="207">
        <f>IF(N105="sníž. přenesená",J105,0)</f>
        <v>0</v>
      </c>
      <c r="BI105" s="207">
        <f>IF(N105="nulová",J105,0)</f>
        <v>0</v>
      </c>
      <c r="BJ105" s="19" t="s">
        <v>80</v>
      </c>
      <c r="BK105" s="207">
        <f>ROUND(I105*H105,2)</f>
        <v>0</v>
      </c>
      <c r="BL105" s="19" t="s">
        <v>274</v>
      </c>
      <c r="BM105" s="206" t="s">
        <v>542</v>
      </c>
    </row>
    <row r="106" spans="1:65" s="2" customFormat="1" ht="16.5" customHeight="1" x14ac:dyDescent="0.2">
      <c r="A106" s="36"/>
      <c r="B106" s="37"/>
      <c r="C106" s="195" t="s">
        <v>392</v>
      </c>
      <c r="D106" s="195" t="s">
        <v>269</v>
      </c>
      <c r="E106" s="196" t="s">
        <v>3640</v>
      </c>
      <c r="F106" s="197" t="s">
        <v>3641</v>
      </c>
      <c r="G106" s="198" t="s">
        <v>2629</v>
      </c>
      <c r="H106" s="199">
        <v>1</v>
      </c>
      <c r="I106" s="200"/>
      <c r="J106" s="201">
        <f>ROUND(I106*H106,2)</f>
        <v>0</v>
      </c>
      <c r="K106" s="197" t="s">
        <v>21</v>
      </c>
      <c r="L106" s="41"/>
      <c r="M106" s="202" t="s">
        <v>21</v>
      </c>
      <c r="N106" s="203" t="s">
        <v>44</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274</v>
      </c>
      <c r="AT106" s="206" t="s">
        <v>269</v>
      </c>
      <c r="AU106" s="206" t="s">
        <v>80</v>
      </c>
      <c r="AY106" s="19" t="s">
        <v>267</v>
      </c>
      <c r="BE106" s="207">
        <f>IF(N106="základní",J106,0)</f>
        <v>0</v>
      </c>
      <c r="BF106" s="207">
        <f>IF(N106="snížená",J106,0)</f>
        <v>0</v>
      </c>
      <c r="BG106" s="207">
        <f>IF(N106="zákl. přenesená",J106,0)</f>
        <v>0</v>
      </c>
      <c r="BH106" s="207">
        <f>IF(N106="sníž. přenesená",J106,0)</f>
        <v>0</v>
      </c>
      <c r="BI106" s="207">
        <f>IF(N106="nulová",J106,0)</f>
        <v>0</v>
      </c>
      <c r="BJ106" s="19" t="s">
        <v>80</v>
      </c>
      <c r="BK106" s="207">
        <f>ROUND(I106*H106,2)</f>
        <v>0</v>
      </c>
      <c r="BL106" s="19" t="s">
        <v>274</v>
      </c>
      <c r="BM106" s="206" t="s">
        <v>552</v>
      </c>
    </row>
    <row r="107" spans="1:65" s="2" customFormat="1" ht="16.5" customHeight="1" x14ac:dyDescent="0.2">
      <c r="A107" s="36"/>
      <c r="B107" s="37"/>
      <c r="C107" s="195" t="s">
        <v>401</v>
      </c>
      <c r="D107" s="195" t="s">
        <v>269</v>
      </c>
      <c r="E107" s="196" t="s">
        <v>3667</v>
      </c>
      <c r="F107" s="197" t="s">
        <v>3668</v>
      </c>
      <c r="G107" s="198" t="s">
        <v>3502</v>
      </c>
      <c r="H107" s="199">
        <v>16</v>
      </c>
      <c r="I107" s="200"/>
      <c r="J107" s="201">
        <f>ROUND(I107*H107,2)</f>
        <v>0</v>
      </c>
      <c r="K107" s="197" t="s">
        <v>21</v>
      </c>
      <c r="L107" s="41"/>
      <c r="M107" s="202" t="s">
        <v>21</v>
      </c>
      <c r="N107" s="203" t="s">
        <v>44</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274</v>
      </c>
      <c r="AT107" s="206" t="s">
        <v>269</v>
      </c>
      <c r="AU107" s="206" t="s">
        <v>80</v>
      </c>
      <c r="AY107" s="19" t="s">
        <v>267</v>
      </c>
      <c r="BE107" s="207">
        <f>IF(N107="základní",J107,0)</f>
        <v>0</v>
      </c>
      <c r="BF107" s="207">
        <f>IF(N107="snížená",J107,0)</f>
        <v>0</v>
      </c>
      <c r="BG107" s="207">
        <f>IF(N107="zákl. přenesená",J107,0)</f>
        <v>0</v>
      </c>
      <c r="BH107" s="207">
        <f>IF(N107="sníž. přenesená",J107,0)</f>
        <v>0</v>
      </c>
      <c r="BI107" s="207">
        <f>IF(N107="nulová",J107,0)</f>
        <v>0</v>
      </c>
      <c r="BJ107" s="19" t="s">
        <v>80</v>
      </c>
      <c r="BK107" s="207">
        <f>ROUND(I107*H107,2)</f>
        <v>0</v>
      </c>
      <c r="BL107" s="19" t="s">
        <v>274</v>
      </c>
      <c r="BM107" s="206" t="s">
        <v>564</v>
      </c>
    </row>
    <row r="108" spans="1:65" s="12" customFormat="1" ht="25.9" customHeight="1" x14ac:dyDescent="0.2">
      <c r="B108" s="179"/>
      <c r="C108" s="180"/>
      <c r="D108" s="181" t="s">
        <v>72</v>
      </c>
      <c r="E108" s="182" t="s">
        <v>3003</v>
      </c>
      <c r="F108" s="182" t="s">
        <v>3615</v>
      </c>
      <c r="G108" s="180"/>
      <c r="H108" s="180"/>
      <c r="I108" s="183"/>
      <c r="J108" s="184">
        <f>BK108</f>
        <v>0</v>
      </c>
      <c r="K108" s="180"/>
      <c r="L108" s="185"/>
      <c r="M108" s="186"/>
      <c r="N108" s="187"/>
      <c r="O108" s="187"/>
      <c r="P108" s="188">
        <f>SUM(P109:P116)</f>
        <v>0</v>
      </c>
      <c r="Q108" s="187"/>
      <c r="R108" s="188">
        <f>SUM(R109:R116)</f>
        <v>0</v>
      </c>
      <c r="S108" s="187"/>
      <c r="T108" s="189">
        <f>SUM(T109:T116)</f>
        <v>0</v>
      </c>
      <c r="AR108" s="190" t="s">
        <v>80</v>
      </c>
      <c r="AT108" s="191" t="s">
        <v>72</v>
      </c>
      <c r="AU108" s="191" t="s">
        <v>73</v>
      </c>
      <c r="AY108" s="190" t="s">
        <v>267</v>
      </c>
      <c r="BK108" s="192">
        <f>SUM(BK109:BK116)</f>
        <v>0</v>
      </c>
    </row>
    <row r="109" spans="1:65" s="2" customFormat="1" ht="16.5" customHeight="1" x14ac:dyDescent="0.2">
      <c r="A109" s="36"/>
      <c r="B109" s="37"/>
      <c r="C109" s="195" t="s">
        <v>8</v>
      </c>
      <c r="D109" s="195" t="s">
        <v>269</v>
      </c>
      <c r="E109" s="196" t="s">
        <v>3644</v>
      </c>
      <c r="F109" s="197" t="s">
        <v>3516</v>
      </c>
      <c r="G109" s="198" t="s">
        <v>3502</v>
      </c>
      <c r="H109" s="199">
        <v>4</v>
      </c>
      <c r="I109" s="200"/>
      <c r="J109" s="201">
        <f t="shared" ref="J109:J116" si="10">ROUND(I109*H109,2)</f>
        <v>0</v>
      </c>
      <c r="K109" s="197" t="s">
        <v>21</v>
      </c>
      <c r="L109" s="41"/>
      <c r="M109" s="202" t="s">
        <v>21</v>
      </c>
      <c r="N109" s="203" t="s">
        <v>44</v>
      </c>
      <c r="O109" s="66"/>
      <c r="P109" s="204">
        <f t="shared" ref="P109:P116" si="11">O109*H109</f>
        <v>0</v>
      </c>
      <c r="Q109" s="204">
        <v>0</v>
      </c>
      <c r="R109" s="204">
        <f t="shared" ref="R109:R116" si="12">Q109*H109</f>
        <v>0</v>
      </c>
      <c r="S109" s="204">
        <v>0</v>
      </c>
      <c r="T109" s="205">
        <f t="shared" ref="T109:T116" si="13">S109*H109</f>
        <v>0</v>
      </c>
      <c r="U109" s="36"/>
      <c r="V109" s="36"/>
      <c r="W109" s="36"/>
      <c r="X109" s="36"/>
      <c r="Y109" s="36"/>
      <c r="Z109" s="36"/>
      <c r="AA109" s="36"/>
      <c r="AB109" s="36"/>
      <c r="AC109" s="36"/>
      <c r="AD109" s="36"/>
      <c r="AE109" s="36"/>
      <c r="AR109" s="206" t="s">
        <v>274</v>
      </c>
      <c r="AT109" s="206" t="s">
        <v>269</v>
      </c>
      <c r="AU109" s="206" t="s">
        <v>80</v>
      </c>
      <c r="AY109" s="19" t="s">
        <v>267</v>
      </c>
      <c r="BE109" s="207">
        <f t="shared" ref="BE109:BE116" si="14">IF(N109="základní",J109,0)</f>
        <v>0</v>
      </c>
      <c r="BF109" s="207">
        <f t="shared" ref="BF109:BF116" si="15">IF(N109="snížená",J109,0)</f>
        <v>0</v>
      </c>
      <c r="BG109" s="207">
        <f t="shared" ref="BG109:BG116" si="16">IF(N109="zákl. přenesená",J109,0)</f>
        <v>0</v>
      </c>
      <c r="BH109" s="207">
        <f t="shared" ref="BH109:BH116" si="17">IF(N109="sníž. přenesená",J109,0)</f>
        <v>0</v>
      </c>
      <c r="BI109" s="207">
        <f t="shared" ref="BI109:BI116" si="18">IF(N109="nulová",J109,0)</f>
        <v>0</v>
      </c>
      <c r="BJ109" s="19" t="s">
        <v>80</v>
      </c>
      <c r="BK109" s="207">
        <f t="shared" ref="BK109:BK116" si="19">ROUND(I109*H109,2)</f>
        <v>0</v>
      </c>
      <c r="BL109" s="19" t="s">
        <v>274</v>
      </c>
      <c r="BM109" s="206" t="s">
        <v>639</v>
      </c>
    </row>
    <row r="110" spans="1:65" s="2" customFormat="1" ht="16.5" customHeight="1" x14ac:dyDescent="0.2">
      <c r="A110" s="36"/>
      <c r="B110" s="37"/>
      <c r="C110" s="195" t="s">
        <v>441</v>
      </c>
      <c r="D110" s="195" t="s">
        <v>269</v>
      </c>
      <c r="E110" s="196" t="s">
        <v>3669</v>
      </c>
      <c r="F110" s="197" t="s">
        <v>3670</v>
      </c>
      <c r="G110" s="198" t="s">
        <v>3502</v>
      </c>
      <c r="H110" s="199">
        <v>8</v>
      </c>
      <c r="I110" s="200"/>
      <c r="J110" s="201">
        <f t="shared" si="10"/>
        <v>0</v>
      </c>
      <c r="K110" s="197" t="s">
        <v>21</v>
      </c>
      <c r="L110" s="41"/>
      <c r="M110" s="202" t="s">
        <v>21</v>
      </c>
      <c r="N110" s="203" t="s">
        <v>44</v>
      </c>
      <c r="O110" s="66"/>
      <c r="P110" s="204">
        <f t="shared" si="11"/>
        <v>0</v>
      </c>
      <c r="Q110" s="204">
        <v>0</v>
      </c>
      <c r="R110" s="204">
        <f t="shared" si="12"/>
        <v>0</v>
      </c>
      <c r="S110" s="204">
        <v>0</v>
      </c>
      <c r="T110" s="205">
        <f t="shared" si="13"/>
        <v>0</v>
      </c>
      <c r="U110" s="36"/>
      <c r="V110" s="36"/>
      <c r="W110" s="36"/>
      <c r="X110" s="36"/>
      <c r="Y110" s="36"/>
      <c r="Z110" s="36"/>
      <c r="AA110" s="36"/>
      <c r="AB110" s="36"/>
      <c r="AC110" s="36"/>
      <c r="AD110" s="36"/>
      <c r="AE110" s="36"/>
      <c r="AR110" s="206" t="s">
        <v>274</v>
      </c>
      <c r="AT110" s="206" t="s">
        <v>269</v>
      </c>
      <c r="AU110" s="206" t="s">
        <v>80</v>
      </c>
      <c r="AY110" s="19" t="s">
        <v>267</v>
      </c>
      <c r="BE110" s="207">
        <f t="shared" si="14"/>
        <v>0</v>
      </c>
      <c r="BF110" s="207">
        <f t="shared" si="15"/>
        <v>0</v>
      </c>
      <c r="BG110" s="207">
        <f t="shared" si="16"/>
        <v>0</v>
      </c>
      <c r="BH110" s="207">
        <f t="shared" si="17"/>
        <v>0</v>
      </c>
      <c r="BI110" s="207">
        <f t="shared" si="18"/>
        <v>0</v>
      </c>
      <c r="BJ110" s="19" t="s">
        <v>80</v>
      </c>
      <c r="BK110" s="207">
        <f t="shared" si="19"/>
        <v>0</v>
      </c>
      <c r="BL110" s="19" t="s">
        <v>274</v>
      </c>
      <c r="BM110" s="206" t="s">
        <v>696</v>
      </c>
    </row>
    <row r="111" spans="1:65" s="2" customFormat="1" ht="16.5" customHeight="1" x14ac:dyDescent="0.2">
      <c r="A111" s="36"/>
      <c r="B111" s="37"/>
      <c r="C111" s="195" t="s">
        <v>450</v>
      </c>
      <c r="D111" s="195" t="s">
        <v>269</v>
      </c>
      <c r="E111" s="196" t="s">
        <v>3647</v>
      </c>
      <c r="F111" s="197" t="s">
        <v>3648</v>
      </c>
      <c r="G111" s="198" t="s">
        <v>3502</v>
      </c>
      <c r="H111" s="199">
        <v>8</v>
      </c>
      <c r="I111" s="200"/>
      <c r="J111" s="201">
        <f t="shared" si="10"/>
        <v>0</v>
      </c>
      <c r="K111" s="197" t="s">
        <v>21</v>
      </c>
      <c r="L111" s="41"/>
      <c r="M111" s="202" t="s">
        <v>21</v>
      </c>
      <c r="N111" s="203" t="s">
        <v>44</v>
      </c>
      <c r="O111" s="66"/>
      <c r="P111" s="204">
        <f t="shared" si="11"/>
        <v>0</v>
      </c>
      <c r="Q111" s="204">
        <v>0</v>
      </c>
      <c r="R111" s="204">
        <f t="shared" si="12"/>
        <v>0</v>
      </c>
      <c r="S111" s="204">
        <v>0</v>
      </c>
      <c r="T111" s="205">
        <f t="shared" si="13"/>
        <v>0</v>
      </c>
      <c r="U111" s="36"/>
      <c r="V111" s="36"/>
      <c r="W111" s="36"/>
      <c r="X111" s="36"/>
      <c r="Y111" s="36"/>
      <c r="Z111" s="36"/>
      <c r="AA111" s="36"/>
      <c r="AB111" s="36"/>
      <c r="AC111" s="36"/>
      <c r="AD111" s="36"/>
      <c r="AE111" s="36"/>
      <c r="AR111" s="206" t="s">
        <v>274</v>
      </c>
      <c r="AT111" s="206" t="s">
        <v>269</v>
      </c>
      <c r="AU111" s="206" t="s">
        <v>80</v>
      </c>
      <c r="AY111" s="19" t="s">
        <v>267</v>
      </c>
      <c r="BE111" s="207">
        <f t="shared" si="14"/>
        <v>0</v>
      </c>
      <c r="BF111" s="207">
        <f t="shared" si="15"/>
        <v>0</v>
      </c>
      <c r="BG111" s="207">
        <f t="shared" si="16"/>
        <v>0</v>
      </c>
      <c r="BH111" s="207">
        <f t="shared" si="17"/>
        <v>0</v>
      </c>
      <c r="BI111" s="207">
        <f t="shared" si="18"/>
        <v>0</v>
      </c>
      <c r="BJ111" s="19" t="s">
        <v>80</v>
      </c>
      <c r="BK111" s="207">
        <f t="shared" si="19"/>
        <v>0</v>
      </c>
      <c r="BL111" s="19" t="s">
        <v>274</v>
      </c>
      <c r="BM111" s="206" t="s">
        <v>722</v>
      </c>
    </row>
    <row r="112" spans="1:65" s="2" customFormat="1" ht="16.5" customHeight="1" x14ac:dyDescent="0.2">
      <c r="A112" s="36"/>
      <c r="B112" s="37"/>
      <c r="C112" s="195" t="s">
        <v>458</v>
      </c>
      <c r="D112" s="195" t="s">
        <v>269</v>
      </c>
      <c r="E112" s="196" t="s">
        <v>3649</v>
      </c>
      <c r="F112" s="197" t="s">
        <v>3650</v>
      </c>
      <c r="G112" s="198" t="s">
        <v>3502</v>
      </c>
      <c r="H112" s="199">
        <v>4</v>
      </c>
      <c r="I112" s="200"/>
      <c r="J112" s="201">
        <f t="shared" si="10"/>
        <v>0</v>
      </c>
      <c r="K112" s="197" t="s">
        <v>21</v>
      </c>
      <c r="L112" s="41"/>
      <c r="M112" s="202" t="s">
        <v>21</v>
      </c>
      <c r="N112" s="203" t="s">
        <v>44</v>
      </c>
      <c r="O112" s="66"/>
      <c r="P112" s="204">
        <f t="shared" si="11"/>
        <v>0</v>
      </c>
      <c r="Q112" s="204">
        <v>0</v>
      </c>
      <c r="R112" s="204">
        <f t="shared" si="12"/>
        <v>0</v>
      </c>
      <c r="S112" s="204">
        <v>0</v>
      </c>
      <c r="T112" s="205">
        <f t="shared" si="13"/>
        <v>0</v>
      </c>
      <c r="U112" s="36"/>
      <c r="V112" s="36"/>
      <c r="W112" s="36"/>
      <c r="X112" s="36"/>
      <c r="Y112" s="36"/>
      <c r="Z112" s="36"/>
      <c r="AA112" s="36"/>
      <c r="AB112" s="36"/>
      <c r="AC112" s="36"/>
      <c r="AD112" s="36"/>
      <c r="AE112" s="36"/>
      <c r="AR112" s="206" t="s">
        <v>274</v>
      </c>
      <c r="AT112" s="206" t="s">
        <v>269</v>
      </c>
      <c r="AU112" s="206" t="s">
        <v>80</v>
      </c>
      <c r="AY112" s="19" t="s">
        <v>267</v>
      </c>
      <c r="BE112" s="207">
        <f t="shared" si="14"/>
        <v>0</v>
      </c>
      <c r="BF112" s="207">
        <f t="shared" si="15"/>
        <v>0</v>
      </c>
      <c r="BG112" s="207">
        <f t="shared" si="16"/>
        <v>0</v>
      </c>
      <c r="BH112" s="207">
        <f t="shared" si="17"/>
        <v>0</v>
      </c>
      <c r="BI112" s="207">
        <f t="shared" si="18"/>
        <v>0</v>
      </c>
      <c r="BJ112" s="19" t="s">
        <v>80</v>
      </c>
      <c r="BK112" s="207">
        <f t="shared" si="19"/>
        <v>0</v>
      </c>
      <c r="BL112" s="19" t="s">
        <v>274</v>
      </c>
      <c r="BM112" s="206" t="s">
        <v>742</v>
      </c>
    </row>
    <row r="113" spans="1:65" s="2" customFormat="1" ht="16.5" customHeight="1" x14ac:dyDescent="0.2">
      <c r="A113" s="36"/>
      <c r="B113" s="37"/>
      <c r="C113" s="195" t="s">
        <v>483</v>
      </c>
      <c r="D113" s="195" t="s">
        <v>269</v>
      </c>
      <c r="E113" s="196" t="s">
        <v>3652</v>
      </c>
      <c r="F113" s="197" t="s">
        <v>3512</v>
      </c>
      <c r="G113" s="198" t="s">
        <v>3502</v>
      </c>
      <c r="H113" s="199">
        <v>4</v>
      </c>
      <c r="I113" s="200"/>
      <c r="J113" s="201">
        <f t="shared" si="10"/>
        <v>0</v>
      </c>
      <c r="K113" s="197" t="s">
        <v>21</v>
      </c>
      <c r="L113" s="41"/>
      <c r="M113" s="202" t="s">
        <v>21</v>
      </c>
      <c r="N113" s="203" t="s">
        <v>44</v>
      </c>
      <c r="O113" s="66"/>
      <c r="P113" s="204">
        <f t="shared" si="11"/>
        <v>0</v>
      </c>
      <c r="Q113" s="204">
        <v>0</v>
      </c>
      <c r="R113" s="204">
        <f t="shared" si="12"/>
        <v>0</v>
      </c>
      <c r="S113" s="204">
        <v>0</v>
      </c>
      <c r="T113" s="205">
        <f t="shared" si="13"/>
        <v>0</v>
      </c>
      <c r="U113" s="36"/>
      <c r="V113" s="36"/>
      <c r="W113" s="36"/>
      <c r="X113" s="36"/>
      <c r="Y113" s="36"/>
      <c r="Z113" s="36"/>
      <c r="AA113" s="36"/>
      <c r="AB113" s="36"/>
      <c r="AC113" s="36"/>
      <c r="AD113" s="36"/>
      <c r="AE113" s="36"/>
      <c r="AR113" s="206" t="s">
        <v>274</v>
      </c>
      <c r="AT113" s="206" t="s">
        <v>269</v>
      </c>
      <c r="AU113" s="206" t="s">
        <v>80</v>
      </c>
      <c r="AY113" s="19" t="s">
        <v>267</v>
      </c>
      <c r="BE113" s="207">
        <f t="shared" si="14"/>
        <v>0</v>
      </c>
      <c r="BF113" s="207">
        <f t="shared" si="15"/>
        <v>0</v>
      </c>
      <c r="BG113" s="207">
        <f t="shared" si="16"/>
        <v>0</v>
      </c>
      <c r="BH113" s="207">
        <f t="shared" si="17"/>
        <v>0</v>
      </c>
      <c r="BI113" s="207">
        <f t="shared" si="18"/>
        <v>0</v>
      </c>
      <c r="BJ113" s="19" t="s">
        <v>80</v>
      </c>
      <c r="BK113" s="207">
        <f t="shared" si="19"/>
        <v>0</v>
      </c>
      <c r="BL113" s="19" t="s">
        <v>274</v>
      </c>
      <c r="BM113" s="206" t="s">
        <v>756</v>
      </c>
    </row>
    <row r="114" spans="1:65" s="2" customFormat="1" ht="16.5" customHeight="1" x14ac:dyDescent="0.2">
      <c r="A114" s="36"/>
      <c r="B114" s="37"/>
      <c r="C114" s="195" t="s">
        <v>496</v>
      </c>
      <c r="D114" s="195" t="s">
        <v>269</v>
      </c>
      <c r="E114" s="196" t="s">
        <v>3653</v>
      </c>
      <c r="F114" s="197" t="s">
        <v>3654</v>
      </c>
      <c r="G114" s="198" t="s">
        <v>3502</v>
      </c>
      <c r="H114" s="199">
        <v>4</v>
      </c>
      <c r="I114" s="200"/>
      <c r="J114" s="201">
        <f t="shared" si="10"/>
        <v>0</v>
      </c>
      <c r="K114" s="197" t="s">
        <v>21</v>
      </c>
      <c r="L114" s="41"/>
      <c r="M114" s="202" t="s">
        <v>21</v>
      </c>
      <c r="N114" s="203" t="s">
        <v>44</v>
      </c>
      <c r="O114" s="66"/>
      <c r="P114" s="204">
        <f t="shared" si="11"/>
        <v>0</v>
      </c>
      <c r="Q114" s="204">
        <v>0</v>
      </c>
      <c r="R114" s="204">
        <f t="shared" si="12"/>
        <v>0</v>
      </c>
      <c r="S114" s="204">
        <v>0</v>
      </c>
      <c r="T114" s="205">
        <f t="shared" si="13"/>
        <v>0</v>
      </c>
      <c r="U114" s="36"/>
      <c r="V114" s="36"/>
      <c r="W114" s="36"/>
      <c r="X114" s="36"/>
      <c r="Y114" s="36"/>
      <c r="Z114" s="36"/>
      <c r="AA114" s="36"/>
      <c r="AB114" s="36"/>
      <c r="AC114" s="36"/>
      <c r="AD114" s="36"/>
      <c r="AE114" s="36"/>
      <c r="AR114" s="206" t="s">
        <v>274</v>
      </c>
      <c r="AT114" s="206" t="s">
        <v>269</v>
      </c>
      <c r="AU114" s="206" t="s">
        <v>80</v>
      </c>
      <c r="AY114" s="19" t="s">
        <v>267</v>
      </c>
      <c r="BE114" s="207">
        <f t="shared" si="14"/>
        <v>0</v>
      </c>
      <c r="BF114" s="207">
        <f t="shared" si="15"/>
        <v>0</v>
      </c>
      <c r="BG114" s="207">
        <f t="shared" si="16"/>
        <v>0</v>
      </c>
      <c r="BH114" s="207">
        <f t="shared" si="17"/>
        <v>0</v>
      </c>
      <c r="BI114" s="207">
        <f t="shared" si="18"/>
        <v>0</v>
      </c>
      <c r="BJ114" s="19" t="s">
        <v>80</v>
      </c>
      <c r="BK114" s="207">
        <f t="shared" si="19"/>
        <v>0</v>
      </c>
      <c r="BL114" s="19" t="s">
        <v>274</v>
      </c>
      <c r="BM114" s="206" t="s">
        <v>772</v>
      </c>
    </row>
    <row r="115" spans="1:65" s="2" customFormat="1" ht="16.5" customHeight="1" x14ac:dyDescent="0.2">
      <c r="A115" s="36"/>
      <c r="B115" s="37"/>
      <c r="C115" s="195" t="s">
        <v>7</v>
      </c>
      <c r="D115" s="195" t="s">
        <v>269</v>
      </c>
      <c r="E115" s="196" t="s">
        <v>3655</v>
      </c>
      <c r="F115" s="197" t="s">
        <v>3656</v>
      </c>
      <c r="G115" s="198" t="s">
        <v>3502</v>
      </c>
      <c r="H115" s="199">
        <v>4</v>
      </c>
      <c r="I115" s="200"/>
      <c r="J115" s="201">
        <f t="shared" si="10"/>
        <v>0</v>
      </c>
      <c r="K115" s="197" t="s">
        <v>21</v>
      </c>
      <c r="L115" s="41"/>
      <c r="M115" s="202" t="s">
        <v>21</v>
      </c>
      <c r="N115" s="203" t="s">
        <v>44</v>
      </c>
      <c r="O115" s="66"/>
      <c r="P115" s="204">
        <f t="shared" si="11"/>
        <v>0</v>
      </c>
      <c r="Q115" s="204">
        <v>0</v>
      </c>
      <c r="R115" s="204">
        <f t="shared" si="12"/>
        <v>0</v>
      </c>
      <c r="S115" s="204">
        <v>0</v>
      </c>
      <c r="T115" s="205">
        <f t="shared" si="13"/>
        <v>0</v>
      </c>
      <c r="U115" s="36"/>
      <c r="V115" s="36"/>
      <c r="W115" s="36"/>
      <c r="X115" s="36"/>
      <c r="Y115" s="36"/>
      <c r="Z115" s="36"/>
      <c r="AA115" s="36"/>
      <c r="AB115" s="36"/>
      <c r="AC115" s="36"/>
      <c r="AD115" s="36"/>
      <c r="AE115" s="36"/>
      <c r="AR115" s="206" t="s">
        <v>274</v>
      </c>
      <c r="AT115" s="206" t="s">
        <v>269</v>
      </c>
      <c r="AU115" s="206" t="s">
        <v>80</v>
      </c>
      <c r="AY115" s="19" t="s">
        <v>267</v>
      </c>
      <c r="BE115" s="207">
        <f t="shared" si="14"/>
        <v>0</v>
      </c>
      <c r="BF115" s="207">
        <f t="shared" si="15"/>
        <v>0</v>
      </c>
      <c r="BG115" s="207">
        <f t="shared" si="16"/>
        <v>0</v>
      </c>
      <c r="BH115" s="207">
        <f t="shared" si="17"/>
        <v>0</v>
      </c>
      <c r="BI115" s="207">
        <f t="shared" si="18"/>
        <v>0</v>
      </c>
      <c r="BJ115" s="19" t="s">
        <v>80</v>
      </c>
      <c r="BK115" s="207">
        <f t="shared" si="19"/>
        <v>0</v>
      </c>
      <c r="BL115" s="19" t="s">
        <v>274</v>
      </c>
      <c r="BM115" s="206" t="s">
        <v>782</v>
      </c>
    </row>
    <row r="116" spans="1:65" s="2" customFormat="1" ht="16.5" customHeight="1" x14ac:dyDescent="0.2">
      <c r="A116" s="36"/>
      <c r="B116" s="37"/>
      <c r="C116" s="195" t="s">
        <v>529</v>
      </c>
      <c r="D116" s="195" t="s">
        <v>269</v>
      </c>
      <c r="E116" s="196" t="s">
        <v>3618</v>
      </c>
      <c r="F116" s="197" t="s">
        <v>3619</v>
      </c>
      <c r="G116" s="198" t="s">
        <v>3502</v>
      </c>
      <c r="H116" s="199">
        <v>4</v>
      </c>
      <c r="I116" s="200"/>
      <c r="J116" s="201">
        <f t="shared" si="10"/>
        <v>0</v>
      </c>
      <c r="K116" s="197" t="s">
        <v>21</v>
      </c>
      <c r="L116" s="41"/>
      <c r="M116" s="202" t="s">
        <v>21</v>
      </c>
      <c r="N116" s="203" t="s">
        <v>44</v>
      </c>
      <c r="O116" s="66"/>
      <c r="P116" s="204">
        <f t="shared" si="11"/>
        <v>0</v>
      </c>
      <c r="Q116" s="204">
        <v>0</v>
      </c>
      <c r="R116" s="204">
        <f t="shared" si="12"/>
        <v>0</v>
      </c>
      <c r="S116" s="204">
        <v>0</v>
      </c>
      <c r="T116" s="205">
        <f t="shared" si="13"/>
        <v>0</v>
      </c>
      <c r="U116" s="36"/>
      <c r="V116" s="36"/>
      <c r="W116" s="36"/>
      <c r="X116" s="36"/>
      <c r="Y116" s="36"/>
      <c r="Z116" s="36"/>
      <c r="AA116" s="36"/>
      <c r="AB116" s="36"/>
      <c r="AC116" s="36"/>
      <c r="AD116" s="36"/>
      <c r="AE116" s="36"/>
      <c r="AR116" s="206" t="s">
        <v>274</v>
      </c>
      <c r="AT116" s="206" t="s">
        <v>269</v>
      </c>
      <c r="AU116" s="206" t="s">
        <v>80</v>
      </c>
      <c r="AY116" s="19" t="s">
        <v>267</v>
      </c>
      <c r="BE116" s="207">
        <f t="shared" si="14"/>
        <v>0</v>
      </c>
      <c r="BF116" s="207">
        <f t="shared" si="15"/>
        <v>0</v>
      </c>
      <c r="BG116" s="207">
        <f t="shared" si="16"/>
        <v>0</v>
      </c>
      <c r="BH116" s="207">
        <f t="shared" si="17"/>
        <v>0</v>
      </c>
      <c r="BI116" s="207">
        <f t="shared" si="18"/>
        <v>0</v>
      </c>
      <c r="BJ116" s="19" t="s">
        <v>80</v>
      </c>
      <c r="BK116" s="207">
        <f t="shared" si="19"/>
        <v>0</v>
      </c>
      <c r="BL116" s="19" t="s">
        <v>274</v>
      </c>
      <c r="BM116" s="206" t="s">
        <v>793</v>
      </c>
    </row>
    <row r="117" spans="1:65" s="12" customFormat="1" ht="25.9" customHeight="1" x14ac:dyDescent="0.2">
      <c r="B117" s="179"/>
      <c r="C117" s="180"/>
      <c r="D117" s="181" t="s">
        <v>72</v>
      </c>
      <c r="E117" s="182" t="s">
        <v>3034</v>
      </c>
      <c r="F117" s="182" t="s">
        <v>3510</v>
      </c>
      <c r="G117" s="180"/>
      <c r="H117" s="180"/>
      <c r="I117" s="183"/>
      <c r="J117" s="184">
        <f>BK117</f>
        <v>0</v>
      </c>
      <c r="K117" s="180"/>
      <c r="L117" s="185"/>
      <c r="M117" s="186"/>
      <c r="N117" s="187"/>
      <c r="O117" s="187"/>
      <c r="P117" s="188">
        <f>SUM(P118:P119)</f>
        <v>0</v>
      </c>
      <c r="Q117" s="187"/>
      <c r="R117" s="188">
        <f>SUM(R118:R119)</f>
        <v>0</v>
      </c>
      <c r="S117" s="187"/>
      <c r="T117" s="189">
        <f>SUM(T118:T119)</f>
        <v>0</v>
      </c>
      <c r="AR117" s="190" t="s">
        <v>80</v>
      </c>
      <c r="AT117" s="191" t="s">
        <v>72</v>
      </c>
      <c r="AU117" s="191" t="s">
        <v>73</v>
      </c>
      <c r="AY117" s="190" t="s">
        <v>267</v>
      </c>
      <c r="BK117" s="192">
        <f>SUM(BK118:BK119)</f>
        <v>0</v>
      </c>
    </row>
    <row r="118" spans="1:65" s="2" customFormat="1" ht="16.5" customHeight="1" x14ac:dyDescent="0.2">
      <c r="A118" s="36"/>
      <c r="B118" s="37"/>
      <c r="C118" s="195" t="s">
        <v>533</v>
      </c>
      <c r="D118" s="195" t="s">
        <v>269</v>
      </c>
      <c r="E118" s="196" t="s">
        <v>3624</v>
      </c>
      <c r="F118" s="197" t="s">
        <v>3522</v>
      </c>
      <c r="G118" s="198" t="s">
        <v>2629</v>
      </c>
      <c r="H118" s="199">
        <v>1</v>
      </c>
      <c r="I118" s="200"/>
      <c r="J118" s="201">
        <f>ROUND(I118*H118,2)</f>
        <v>0</v>
      </c>
      <c r="K118" s="197" t="s">
        <v>21</v>
      </c>
      <c r="L118" s="41"/>
      <c r="M118" s="202" t="s">
        <v>21</v>
      </c>
      <c r="N118" s="203" t="s">
        <v>44</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274</v>
      </c>
      <c r="AT118" s="206" t="s">
        <v>269</v>
      </c>
      <c r="AU118" s="206" t="s">
        <v>80</v>
      </c>
      <c r="AY118" s="19" t="s">
        <v>267</v>
      </c>
      <c r="BE118" s="207">
        <f>IF(N118="základní",J118,0)</f>
        <v>0</v>
      </c>
      <c r="BF118" s="207">
        <f>IF(N118="snížená",J118,0)</f>
        <v>0</v>
      </c>
      <c r="BG118" s="207">
        <f>IF(N118="zákl. přenesená",J118,0)</f>
        <v>0</v>
      </c>
      <c r="BH118" s="207">
        <f>IF(N118="sníž. přenesená",J118,0)</f>
        <v>0</v>
      </c>
      <c r="BI118" s="207">
        <f>IF(N118="nulová",J118,0)</f>
        <v>0</v>
      </c>
      <c r="BJ118" s="19" t="s">
        <v>80</v>
      </c>
      <c r="BK118" s="207">
        <f>ROUND(I118*H118,2)</f>
        <v>0</v>
      </c>
      <c r="BL118" s="19" t="s">
        <v>274</v>
      </c>
      <c r="BM118" s="206" t="s">
        <v>806</v>
      </c>
    </row>
    <row r="119" spans="1:65" s="2" customFormat="1" ht="16.5" customHeight="1" x14ac:dyDescent="0.2">
      <c r="A119" s="36"/>
      <c r="B119" s="37"/>
      <c r="C119" s="195" t="s">
        <v>542</v>
      </c>
      <c r="D119" s="195" t="s">
        <v>269</v>
      </c>
      <c r="E119" s="196" t="s">
        <v>3657</v>
      </c>
      <c r="F119" s="197" t="s">
        <v>2830</v>
      </c>
      <c r="G119" s="198" t="s">
        <v>2629</v>
      </c>
      <c r="H119" s="199">
        <v>1</v>
      </c>
      <c r="I119" s="200"/>
      <c r="J119" s="201">
        <f>ROUND(I119*H119,2)</f>
        <v>0</v>
      </c>
      <c r="K119" s="197" t="s">
        <v>21</v>
      </c>
      <c r="L119" s="41"/>
      <c r="M119" s="265" t="s">
        <v>21</v>
      </c>
      <c r="N119" s="266" t="s">
        <v>44</v>
      </c>
      <c r="O119" s="267"/>
      <c r="P119" s="268">
        <f>O119*H119</f>
        <v>0</v>
      </c>
      <c r="Q119" s="268">
        <v>0</v>
      </c>
      <c r="R119" s="268">
        <f>Q119*H119</f>
        <v>0</v>
      </c>
      <c r="S119" s="268">
        <v>0</v>
      </c>
      <c r="T119" s="269">
        <f>S119*H119</f>
        <v>0</v>
      </c>
      <c r="U119" s="36"/>
      <c r="V119" s="36"/>
      <c r="W119" s="36"/>
      <c r="X119" s="36"/>
      <c r="Y119" s="36"/>
      <c r="Z119" s="36"/>
      <c r="AA119" s="36"/>
      <c r="AB119" s="36"/>
      <c r="AC119" s="36"/>
      <c r="AD119" s="36"/>
      <c r="AE119" s="36"/>
      <c r="AR119" s="206" t="s">
        <v>274</v>
      </c>
      <c r="AT119" s="206" t="s">
        <v>269</v>
      </c>
      <c r="AU119" s="206" t="s">
        <v>80</v>
      </c>
      <c r="AY119" s="19" t="s">
        <v>267</v>
      </c>
      <c r="BE119" s="207">
        <f>IF(N119="základní",J119,0)</f>
        <v>0</v>
      </c>
      <c r="BF119" s="207">
        <f>IF(N119="snížená",J119,0)</f>
        <v>0</v>
      </c>
      <c r="BG119" s="207">
        <f>IF(N119="zákl. přenesená",J119,0)</f>
        <v>0</v>
      </c>
      <c r="BH119" s="207">
        <f>IF(N119="sníž. přenesená",J119,0)</f>
        <v>0</v>
      </c>
      <c r="BI119" s="207">
        <f>IF(N119="nulová",J119,0)</f>
        <v>0</v>
      </c>
      <c r="BJ119" s="19" t="s">
        <v>80</v>
      </c>
      <c r="BK119" s="207">
        <f>ROUND(I119*H119,2)</f>
        <v>0</v>
      </c>
      <c r="BL119" s="19" t="s">
        <v>274</v>
      </c>
      <c r="BM119" s="206" t="s">
        <v>814</v>
      </c>
    </row>
    <row r="120" spans="1:65" s="2" customFormat="1" ht="6.95" customHeight="1" x14ac:dyDescent="0.2">
      <c r="A120" s="36"/>
      <c r="B120" s="49"/>
      <c r="C120" s="50"/>
      <c r="D120" s="50"/>
      <c r="E120" s="50"/>
      <c r="F120" s="50"/>
      <c r="G120" s="50"/>
      <c r="H120" s="50"/>
      <c r="I120" s="145"/>
      <c r="J120" s="50"/>
      <c r="K120" s="50"/>
      <c r="L120" s="41"/>
      <c r="M120" s="36"/>
      <c r="O120" s="36"/>
      <c r="P120" s="36"/>
      <c r="Q120" s="36"/>
      <c r="R120" s="36"/>
      <c r="S120" s="36"/>
      <c r="T120" s="36"/>
      <c r="U120" s="36"/>
      <c r="V120" s="36"/>
      <c r="W120" s="36"/>
      <c r="X120" s="36"/>
      <c r="Y120" s="36"/>
      <c r="Z120" s="36"/>
      <c r="AA120" s="36"/>
      <c r="AB120" s="36"/>
      <c r="AC120" s="36"/>
      <c r="AD120" s="36"/>
      <c r="AE120" s="36"/>
    </row>
  </sheetData>
  <sheetProtection algorithmName="SHA-512" hashValue="WnA7DKZuTl2ek34ubomembsfhdIF3lxo6tKw75TEgoF54VjvC+E/WiB9ZdjyY7wExlFOMDolYJmytgzbQWg9QA==" saltValue="0ktydiVsOKef7fgZU3SYYnTeJO5liccdPqQ34wwG3zRMwodobSuuJOICYSyq6e9THjy/uAECePdFOpD7lW3VNQ==" spinCount="100000" sheet="1" objects="1" scenarios="1" formatColumns="0" formatRows="0" autoFilter="0"/>
  <autoFilter ref="C89:K119" xr:uid="{00000000-0009-0000-0000-00000A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42"/>
  <sheetViews>
    <sheetView showGridLines="0" workbookViewId="0"/>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387"/>
      <c r="M2" s="387"/>
      <c r="N2" s="387"/>
      <c r="O2" s="387"/>
      <c r="P2" s="387"/>
      <c r="Q2" s="387"/>
      <c r="R2" s="387"/>
      <c r="S2" s="387"/>
      <c r="T2" s="387"/>
      <c r="U2" s="387"/>
      <c r="V2" s="387"/>
      <c r="AT2" s="19" t="s">
        <v>117</v>
      </c>
    </row>
    <row r="3" spans="1:46" s="1" customFormat="1" ht="6.95" customHeight="1" x14ac:dyDescent="0.2">
      <c r="B3" s="112"/>
      <c r="C3" s="113"/>
      <c r="D3" s="113"/>
      <c r="E3" s="113"/>
      <c r="F3" s="113"/>
      <c r="G3" s="113"/>
      <c r="H3" s="113"/>
      <c r="I3" s="114"/>
      <c r="J3" s="113"/>
      <c r="K3" s="113"/>
      <c r="L3" s="22"/>
      <c r="AT3" s="19" t="s">
        <v>82</v>
      </c>
    </row>
    <row r="4" spans="1:46" s="1" customFormat="1" ht="24.95" customHeight="1" x14ac:dyDescent="0.2">
      <c r="B4" s="22"/>
      <c r="D4" s="115" t="s">
        <v>146</v>
      </c>
      <c r="I4" s="110"/>
      <c r="L4" s="22"/>
      <c r="M4" s="116" t="s">
        <v>10</v>
      </c>
      <c r="AT4" s="19" t="s">
        <v>4</v>
      </c>
    </row>
    <row r="5" spans="1:46" s="1" customFormat="1" ht="6.95"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5" t="str">
        <f>'Rekapitulace stavby'!K6</f>
        <v>Sportovní hala při ZŠ Rychnovská 139, Praha 18</v>
      </c>
      <c r="F7" s="416"/>
      <c r="G7" s="416"/>
      <c r="H7" s="416"/>
      <c r="I7" s="110"/>
      <c r="L7" s="22"/>
    </row>
    <row r="8" spans="1:46" s="1" customFormat="1" ht="12" customHeight="1" x14ac:dyDescent="0.2">
      <c r="B8" s="22"/>
      <c r="D8" s="117" t="s">
        <v>159</v>
      </c>
      <c r="I8" s="110"/>
      <c r="L8" s="22"/>
    </row>
    <row r="9" spans="1:46" s="2" customFormat="1" ht="16.5" customHeight="1" x14ac:dyDescent="0.2">
      <c r="A9" s="36"/>
      <c r="B9" s="41"/>
      <c r="C9" s="36"/>
      <c r="D9" s="36"/>
      <c r="E9" s="415" t="s">
        <v>163</v>
      </c>
      <c r="F9" s="417"/>
      <c r="G9" s="417"/>
      <c r="H9" s="417"/>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8" t="s">
        <v>3671</v>
      </c>
      <c r="F11" s="417"/>
      <c r="G11" s="417"/>
      <c r="H11" s="417"/>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5"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19" t="str">
        <f>'Rekapitulace stavby'!E14</f>
        <v>Vyplň údaj</v>
      </c>
      <c r="F20" s="420"/>
      <c r="G20" s="420"/>
      <c r="H20" s="420"/>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5"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5"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1" t="s">
        <v>21</v>
      </c>
      <c r="F29" s="421"/>
      <c r="G29" s="421"/>
      <c r="H29" s="421"/>
      <c r="I29" s="124"/>
      <c r="J29" s="122"/>
      <c r="K29" s="122"/>
      <c r="L29" s="125"/>
      <c r="S29" s="122"/>
      <c r="T29" s="122"/>
      <c r="U29" s="122"/>
      <c r="V29" s="122"/>
      <c r="W29" s="122"/>
      <c r="X29" s="122"/>
      <c r="Y29" s="122"/>
      <c r="Z29" s="122"/>
      <c r="AA29" s="122"/>
      <c r="AB29" s="122"/>
      <c r="AC29" s="122"/>
      <c r="AD29" s="122"/>
      <c r="AE29" s="122"/>
    </row>
    <row r="30" spans="1:31" s="2" customFormat="1" ht="6.95"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ROUND(J85, 2)</f>
        <v>0</v>
      </c>
      <c r="K32" s="36"/>
      <c r="L32" s="119"/>
      <c r="S32" s="36"/>
      <c r="T32" s="36"/>
      <c r="U32" s="36"/>
      <c r="V32" s="36"/>
      <c r="W32" s="36"/>
      <c r="X32" s="36"/>
      <c r="Y32" s="36"/>
      <c r="Z32" s="36"/>
      <c r="AA32" s="36"/>
      <c r="AB32" s="36"/>
      <c r="AC32" s="36"/>
      <c r="AD32" s="36"/>
      <c r="AE32" s="36"/>
    </row>
    <row r="33" spans="1:31" s="2" customFormat="1" ht="6.95"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x14ac:dyDescent="0.2">
      <c r="A35" s="36"/>
      <c r="B35" s="41"/>
      <c r="C35" s="36"/>
      <c r="D35" s="132" t="s">
        <v>43</v>
      </c>
      <c r="E35" s="117" t="s">
        <v>44</v>
      </c>
      <c r="F35" s="133">
        <f>ROUND((SUM(BE85:BE141)),  2)</f>
        <v>0</v>
      </c>
      <c r="G35" s="36"/>
      <c r="H35" s="36"/>
      <c r="I35" s="134">
        <v>0.21</v>
      </c>
      <c r="J35" s="133">
        <f>ROUND(((SUM(BE85:BE141))*I35),  2)</f>
        <v>0</v>
      </c>
      <c r="K35" s="36"/>
      <c r="L35" s="119"/>
      <c r="S35" s="36"/>
      <c r="T35" s="36"/>
      <c r="U35" s="36"/>
      <c r="V35" s="36"/>
      <c r="W35" s="36"/>
      <c r="X35" s="36"/>
      <c r="Y35" s="36"/>
      <c r="Z35" s="36"/>
      <c r="AA35" s="36"/>
      <c r="AB35" s="36"/>
      <c r="AC35" s="36"/>
      <c r="AD35" s="36"/>
      <c r="AE35" s="36"/>
    </row>
    <row r="36" spans="1:31" s="2" customFormat="1" ht="14.45" customHeight="1" x14ac:dyDescent="0.2">
      <c r="A36" s="36"/>
      <c r="B36" s="41"/>
      <c r="C36" s="36"/>
      <c r="D36" s="36"/>
      <c r="E36" s="117" t="s">
        <v>45</v>
      </c>
      <c r="F36" s="133">
        <f>ROUND((SUM(BF85:BF141)),  2)</f>
        <v>0</v>
      </c>
      <c r="G36" s="36"/>
      <c r="H36" s="36"/>
      <c r="I36" s="134">
        <v>0.15</v>
      </c>
      <c r="J36" s="133">
        <f>ROUND(((SUM(BF85:BF141))*I36),  2)</f>
        <v>0</v>
      </c>
      <c r="K36" s="36"/>
      <c r="L36" s="119"/>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7" t="s">
        <v>46</v>
      </c>
      <c r="F37" s="133">
        <f>ROUND((SUM(BG85:BG141)),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7" t="s">
        <v>47</v>
      </c>
      <c r="F38" s="133">
        <f>ROUND((SUM(BH85:BH141)),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7" t="s">
        <v>48</v>
      </c>
      <c r="F39" s="133">
        <f>ROUND((SUM(BI85:BI141)),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3" t="str">
        <f>E7</f>
        <v>Sportovní hala při ZŠ Rychnovská 139, Praha 18</v>
      </c>
      <c r="F50" s="414"/>
      <c r="G50" s="414"/>
      <c r="H50" s="414"/>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3" t="s">
        <v>163</v>
      </c>
      <c r="F52" s="412"/>
      <c r="G52" s="412"/>
      <c r="H52" s="412"/>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408" t="str">
        <f>E11</f>
        <v>D.1.4.f - Měření a regulace</v>
      </c>
      <c r="F54" s="412"/>
      <c r="G54" s="412"/>
      <c r="H54" s="412"/>
      <c r="I54" s="118"/>
      <c r="J54" s="38"/>
      <c r="K54" s="38"/>
      <c r="L54" s="119"/>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2"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x14ac:dyDescent="0.2">
      <c r="A63" s="36"/>
      <c r="B63" s="37"/>
      <c r="C63" s="153" t="s">
        <v>71</v>
      </c>
      <c r="D63" s="38"/>
      <c r="E63" s="38"/>
      <c r="F63" s="38"/>
      <c r="G63" s="38"/>
      <c r="H63" s="38"/>
      <c r="I63" s="118"/>
      <c r="J63" s="79">
        <f>J85</f>
        <v>0</v>
      </c>
      <c r="K63" s="38"/>
      <c r="L63" s="119"/>
      <c r="S63" s="36"/>
      <c r="T63" s="36"/>
      <c r="U63" s="36"/>
      <c r="V63" s="36"/>
      <c r="W63" s="36"/>
      <c r="X63" s="36"/>
      <c r="Y63" s="36"/>
      <c r="Z63" s="36"/>
      <c r="AA63" s="36"/>
      <c r="AB63" s="36"/>
      <c r="AC63" s="36"/>
      <c r="AD63" s="36"/>
      <c r="AE63" s="36"/>
      <c r="AU63" s="19" t="s">
        <v>214</v>
      </c>
    </row>
    <row r="64" spans="1:47" s="2" customFormat="1" ht="21.75" customHeight="1" x14ac:dyDescent="0.2">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31" s="2" customFormat="1" ht="6.95" customHeight="1" x14ac:dyDescent="0.2">
      <c r="A65" s="36"/>
      <c r="B65" s="49"/>
      <c r="C65" s="50"/>
      <c r="D65" s="50"/>
      <c r="E65" s="50"/>
      <c r="F65" s="50"/>
      <c r="G65" s="50"/>
      <c r="H65" s="50"/>
      <c r="I65" s="145"/>
      <c r="J65" s="50"/>
      <c r="K65" s="50"/>
      <c r="L65" s="119"/>
      <c r="S65" s="36"/>
      <c r="T65" s="36"/>
      <c r="U65" s="36"/>
      <c r="V65" s="36"/>
      <c r="W65" s="36"/>
      <c r="X65" s="36"/>
      <c r="Y65" s="36"/>
      <c r="Z65" s="36"/>
      <c r="AA65" s="36"/>
      <c r="AB65" s="36"/>
      <c r="AC65" s="36"/>
      <c r="AD65" s="36"/>
      <c r="AE65" s="36"/>
    </row>
    <row r="69" spans="1:31" s="2" customFormat="1" ht="6.95" customHeight="1" x14ac:dyDescent="0.2">
      <c r="A69" s="36"/>
      <c r="B69" s="51"/>
      <c r="C69" s="52"/>
      <c r="D69" s="52"/>
      <c r="E69" s="52"/>
      <c r="F69" s="52"/>
      <c r="G69" s="52"/>
      <c r="H69" s="52"/>
      <c r="I69" s="148"/>
      <c r="J69" s="52"/>
      <c r="K69" s="52"/>
      <c r="L69" s="119"/>
      <c r="S69" s="36"/>
      <c r="T69" s="36"/>
      <c r="U69" s="36"/>
      <c r="V69" s="36"/>
      <c r="W69" s="36"/>
      <c r="X69" s="36"/>
      <c r="Y69" s="36"/>
      <c r="Z69" s="36"/>
      <c r="AA69" s="36"/>
      <c r="AB69" s="36"/>
      <c r="AC69" s="36"/>
      <c r="AD69" s="36"/>
      <c r="AE69" s="36"/>
    </row>
    <row r="70" spans="1:31" s="2" customFormat="1" ht="24.95" customHeight="1" x14ac:dyDescent="0.2">
      <c r="A70" s="36"/>
      <c r="B70" s="37"/>
      <c r="C70" s="25" t="s">
        <v>252</v>
      </c>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ht="6.95" customHeight="1" x14ac:dyDescent="0.2">
      <c r="A71" s="36"/>
      <c r="B71" s="37"/>
      <c r="C71" s="38"/>
      <c r="D71" s="38"/>
      <c r="E71" s="38"/>
      <c r="F71" s="38"/>
      <c r="G71" s="38"/>
      <c r="H71" s="38"/>
      <c r="I71" s="118"/>
      <c r="J71" s="38"/>
      <c r="K71" s="38"/>
      <c r="L71" s="119"/>
      <c r="S71" s="36"/>
      <c r="T71" s="36"/>
      <c r="U71" s="36"/>
      <c r="V71" s="36"/>
      <c r="W71" s="36"/>
      <c r="X71" s="36"/>
      <c r="Y71" s="36"/>
      <c r="Z71" s="36"/>
      <c r="AA71" s="36"/>
      <c r="AB71" s="36"/>
      <c r="AC71" s="36"/>
      <c r="AD71" s="36"/>
      <c r="AE71" s="36"/>
    </row>
    <row r="72" spans="1:31" s="2" customFormat="1" ht="12" customHeight="1" x14ac:dyDescent="0.2">
      <c r="A72" s="36"/>
      <c r="B72" s="37"/>
      <c r="C72" s="31" t="s">
        <v>16</v>
      </c>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16.5" customHeight="1" x14ac:dyDescent="0.2">
      <c r="A73" s="36"/>
      <c r="B73" s="37"/>
      <c r="C73" s="38"/>
      <c r="D73" s="38"/>
      <c r="E73" s="413" t="str">
        <f>E7</f>
        <v>Sportovní hala při ZŠ Rychnovská 139, Praha 18</v>
      </c>
      <c r="F73" s="414"/>
      <c r="G73" s="414"/>
      <c r="H73" s="414"/>
      <c r="I73" s="118"/>
      <c r="J73" s="38"/>
      <c r="K73" s="38"/>
      <c r="L73" s="119"/>
      <c r="S73" s="36"/>
      <c r="T73" s="36"/>
      <c r="U73" s="36"/>
      <c r="V73" s="36"/>
      <c r="W73" s="36"/>
      <c r="X73" s="36"/>
      <c r="Y73" s="36"/>
      <c r="Z73" s="36"/>
      <c r="AA73" s="36"/>
      <c r="AB73" s="36"/>
      <c r="AC73" s="36"/>
      <c r="AD73" s="36"/>
      <c r="AE73" s="36"/>
    </row>
    <row r="74" spans="1:31" s="1" customFormat="1" ht="12" customHeight="1" x14ac:dyDescent="0.2">
      <c r="B74" s="23"/>
      <c r="C74" s="31" t="s">
        <v>159</v>
      </c>
      <c r="D74" s="24"/>
      <c r="E74" s="24"/>
      <c r="F74" s="24"/>
      <c r="G74" s="24"/>
      <c r="H74" s="24"/>
      <c r="I74" s="110"/>
      <c r="J74" s="24"/>
      <c r="K74" s="24"/>
      <c r="L74" s="22"/>
    </row>
    <row r="75" spans="1:31" s="2" customFormat="1" ht="16.5" customHeight="1" x14ac:dyDescent="0.2">
      <c r="A75" s="36"/>
      <c r="B75" s="37"/>
      <c r="C75" s="38"/>
      <c r="D75" s="38"/>
      <c r="E75" s="413" t="s">
        <v>163</v>
      </c>
      <c r="F75" s="412"/>
      <c r="G75" s="412"/>
      <c r="H75" s="412"/>
      <c r="I75" s="118"/>
      <c r="J75" s="38"/>
      <c r="K75" s="38"/>
      <c r="L75" s="119"/>
      <c r="S75" s="36"/>
      <c r="T75" s="36"/>
      <c r="U75" s="36"/>
      <c r="V75" s="36"/>
      <c r="W75" s="36"/>
      <c r="X75" s="36"/>
      <c r="Y75" s="36"/>
      <c r="Z75" s="36"/>
      <c r="AA75" s="36"/>
      <c r="AB75" s="36"/>
      <c r="AC75" s="36"/>
      <c r="AD75" s="36"/>
      <c r="AE75" s="36"/>
    </row>
    <row r="76" spans="1:31" s="2" customFormat="1" ht="12" customHeight="1" x14ac:dyDescent="0.2">
      <c r="A76" s="36"/>
      <c r="B76" s="37"/>
      <c r="C76" s="31" t="s">
        <v>167</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6.5" customHeight="1" x14ac:dyDescent="0.2">
      <c r="A77" s="36"/>
      <c r="B77" s="37"/>
      <c r="C77" s="38"/>
      <c r="D77" s="38"/>
      <c r="E77" s="408" t="str">
        <f>E11</f>
        <v>D.1.4.f - Měření a regulace</v>
      </c>
      <c r="F77" s="412"/>
      <c r="G77" s="412"/>
      <c r="H77" s="412"/>
      <c r="I77" s="118"/>
      <c r="J77" s="38"/>
      <c r="K77" s="38"/>
      <c r="L77" s="119"/>
      <c r="S77" s="36"/>
      <c r="T77" s="36"/>
      <c r="U77" s="36"/>
      <c r="V77" s="36"/>
      <c r="W77" s="36"/>
      <c r="X77" s="36"/>
      <c r="Y77" s="36"/>
      <c r="Z77" s="36"/>
      <c r="AA77" s="36"/>
      <c r="AB77" s="36"/>
      <c r="AC77" s="36"/>
      <c r="AD77" s="36"/>
      <c r="AE77" s="36"/>
    </row>
    <row r="78" spans="1:31" s="2" customFormat="1" ht="6.95" customHeight="1" x14ac:dyDescent="0.2">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2" customHeight="1" x14ac:dyDescent="0.2">
      <c r="A79" s="36"/>
      <c r="B79" s="37"/>
      <c r="C79" s="31" t="s">
        <v>22</v>
      </c>
      <c r="D79" s="38"/>
      <c r="E79" s="38"/>
      <c r="F79" s="29" t="str">
        <f>F14</f>
        <v xml:space="preserve"> </v>
      </c>
      <c r="G79" s="38"/>
      <c r="H79" s="38"/>
      <c r="I79" s="120" t="s">
        <v>24</v>
      </c>
      <c r="J79" s="61" t="str">
        <f>IF(J14="","",J14)</f>
        <v>17. 4. 2020</v>
      </c>
      <c r="K79" s="38"/>
      <c r="L79" s="119"/>
      <c r="S79" s="36"/>
      <c r="T79" s="36"/>
      <c r="U79" s="36"/>
      <c r="V79" s="36"/>
      <c r="W79" s="36"/>
      <c r="X79" s="36"/>
      <c r="Y79" s="36"/>
      <c r="Z79" s="36"/>
      <c r="AA79" s="36"/>
      <c r="AB79" s="36"/>
      <c r="AC79" s="36"/>
      <c r="AD79" s="36"/>
      <c r="AE79" s="36"/>
    </row>
    <row r="80" spans="1:31" s="2" customFormat="1" ht="6.95" customHeight="1" x14ac:dyDescent="0.2">
      <c r="A80" s="36"/>
      <c r="B80" s="37"/>
      <c r="C80" s="38"/>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15.2" customHeight="1" x14ac:dyDescent="0.2">
      <c r="A81" s="36"/>
      <c r="B81" s="37"/>
      <c r="C81" s="31" t="s">
        <v>26</v>
      </c>
      <c r="D81" s="38"/>
      <c r="E81" s="38"/>
      <c r="F81" s="29" t="str">
        <f>E17</f>
        <v>Městská část Praha 18</v>
      </c>
      <c r="G81" s="38"/>
      <c r="H81" s="38"/>
      <c r="I81" s="120" t="s">
        <v>32</v>
      </c>
      <c r="J81" s="34" t="str">
        <f>E23</f>
        <v>Arch.Design, s.r.o</v>
      </c>
      <c r="K81" s="38"/>
      <c r="L81" s="119"/>
      <c r="S81" s="36"/>
      <c r="T81" s="36"/>
      <c r="U81" s="36"/>
      <c r="V81" s="36"/>
      <c r="W81" s="36"/>
      <c r="X81" s="36"/>
      <c r="Y81" s="36"/>
      <c r="Z81" s="36"/>
      <c r="AA81" s="36"/>
      <c r="AB81" s="36"/>
      <c r="AC81" s="36"/>
      <c r="AD81" s="36"/>
      <c r="AE81" s="36"/>
    </row>
    <row r="82" spans="1:65" s="2" customFormat="1" ht="15.2" customHeight="1" x14ac:dyDescent="0.2">
      <c r="A82" s="36"/>
      <c r="B82" s="37"/>
      <c r="C82" s="31" t="s">
        <v>30</v>
      </c>
      <c r="D82" s="38"/>
      <c r="E82" s="38"/>
      <c r="F82" s="29" t="str">
        <f>IF(E20="","",E20)</f>
        <v>Vyplň údaj</v>
      </c>
      <c r="G82" s="38"/>
      <c r="H82" s="38"/>
      <c r="I82" s="120" t="s">
        <v>36</v>
      </c>
      <c r="J82" s="34" t="str">
        <f>E26</f>
        <v xml:space="preserve"> </v>
      </c>
      <c r="K82" s="38"/>
      <c r="L82" s="119"/>
      <c r="S82" s="36"/>
      <c r="T82" s="36"/>
      <c r="U82" s="36"/>
      <c r="V82" s="36"/>
      <c r="W82" s="36"/>
      <c r="X82" s="36"/>
      <c r="Y82" s="36"/>
      <c r="Z82" s="36"/>
      <c r="AA82" s="36"/>
      <c r="AB82" s="36"/>
      <c r="AC82" s="36"/>
      <c r="AD82" s="36"/>
      <c r="AE82" s="36"/>
    </row>
    <row r="83" spans="1:65" s="2" customFormat="1" ht="10.35" customHeight="1" x14ac:dyDescent="0.2">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11" customFormat="1" ht="29.25" customHeight="1" x14ac:dyDescent="0.2">
      <c r="A84" s="167"/>
      <c r="B84" s="168"/>
      <c r="C84" s="169" t="s">
        <v>253</v>
      </c>
      <c r="D84" s="170" t="s">
        <v>58</v>
      </c>
      <c r="E84" s="170" t="s">
        <v>54</v>
      </c>
      <c r="F84" s="170" t="s">
        <v>55</v>
      </c>
      <c r="G84" s="170" t="s">
        <v>254</v>
      </c>
      <c r="H84" s="170" t="s">
        <v>255</v>
      </c>
      <c r="I84" s="171" t="s">
        <v>256</v>
      </c>
      <c r="J84" s="170" t="s">
        <v>213</v>
      </c>
      <c r="K84" s="172" t="s">
        <v>257</v>
      </c>
      <c r="L84" s="173"/>
      <c r="M84" s="70" t="s">
        <v>21</v>
      </c>
      <c r="N84" s="71" t="s">
        <v>43</v>
      </c>
      <c r="O84" s="71" t="s">
        <v>258</v>
      </c>
      <c r="P84" s="71" t="s">
        <v>259</v>
      </c>
      <c r="Q84" s="71" t="s">
        <v>260</v>
      </c>
      <c r="R84" s="71" t="s">
        <v>261</v>
      </c>
      <c r="S84" s="71" t="s">
        <v>262</v>
      </c>
      <c r="T84" s="72" t="s">
        <v>263</v>
      </c>
      <c r="U84" s="167"/>
      <c r="V84" s="167"/>
      <c r="W84" s="167"/>
      <c r="X84" s="167"/>
      <c r="Y84" s="167"/>
      <c r="Z84" s="167"/>
      <c r="AA84" s="167"/>
      <c r="AB84" s="167"/>
      <c r="AC84" s="167"/>
      <c r="AD84" s="167"/>
      <c r="AE84" s="167"/>
    </row>
    <row r="85" spans="1:65" s="2" customFormat="1" ht="22.9" customHeight="1" x14ac:dyDescent="0.25">
      <c r="A85" s="36"/>
      <c r="B85" s="37"/>
      <c r="C85" s="77" t="s">
        <v>264</v>
      </c>
      <c r="D85" s="38"/>
      <c r="E85" s="38"/>
      <c r="F85" s="38"/>
      <c r="G85" s="38"/>
      <c r="H85" s="38"/>
      <c r="I85" s="118"/>
      <c r="J85" s="174">
        <f>BK85</f>
        <v>0</v>
      </c>
      <c r="K85" s="38"/>
      <c r="L85" s="41"/>
      <c r="M85" s="73"/>
      <c r="N85" s="175"/>
      <c r="O85" s="74"/>
      <c r="P85" s="176">
        <f>SUM(P86:P141)</f>
        <v>0</v>
      </c>
      <c r="Q85" s="74"/>
      <c r="R85" s="176">
        <f>SUM(R86:R141)</f>
        <v>0</v>
      </c>
      <c r="S85" s="74"/>
      <c r="T85" s="177">
        <f>SUM(T86:T141)</f>
        <v>0</v>
      </c>
      <c r="U85" s="36"/>
      <c r="V85" s="36"/>
      <c r="W85" s="36"/>
      <c r="X85" s="36"/>
      <c r="Y85" s="36"/>
      <c r="Z85" s="36"/>
      <c r="AA85" s="36"/>
      <c r="AB85" s="36"/>
      <c r="AC85" s="36"/>
      <c r="AD85" s="36"/>
      <c r="AE85" s="36"/>
      <c r="AT85" s="19" t="s">
        <v>72</v>
      </c>
      <c r="AU85" s="19" t="s">
        <v>214</v>
      </c>
      <c r="BK85" s="178">
        <f>SUM(BK86:BK141)</f>
        <v>0</v>
      </c>
    </row>
    <row r="86" spans="1:65" s="2" customFormat="1" ht="16.5" customHeight="1" x14ac:dyDescent="0.2">
      <c r="A86" s="36"/>
      <c r="B86" s="37"/>
      <c r="C86" s="195" t="s">
        <v>80</v>
      </c>
      <c r="D86" s="195" t="s">
        <v>269</v>
      </c>
      <c r="E86" s="196" t="s">
        <v>80</v>
      </c>
      <c r="F86" s="197" t="s">
        <v>3672</v>
      </c>
      <c r="G86" s="198" t="s">
        <v>2484</v>
      </c>
      <c r="H86" s="199">
        <v>1</v>
      </c>
      <c r="I86" s="200"/>
      <c r="J86" s="201">
        <f t="shared" ref="J86:J117" si="0">ROUND(I86*H86,2)</f>
        <v>0</v>
      </c>
      <c r="K86" s="197" t="s">
        <v>21</v>
      </c>
      <c r="L86" s="41"/>
      <c r="M86" s="202" t="s">
        <v>21</v>
      </c>
      <c r="N86" s="203" t="s">
        <v>44</v>
      </c>
      <c r="O86" s="66"/>
      <c r="P86" s="204">
        <f t="shared" ref="P86:P117" si="1">O86*H86</f>
        <v>0</v>
      </c>
      <c r="Q86" s="204">
        <v>0</v>
      </c>
      <c r="R86" s="204">
        <f t="shared" ref="R86:R117" si="2">Q86*H86</f>
        <v>0</v>
      </c>
      <c r="S86" s="204">
        <v>0</v>
      </c>
      <c r="T86" s="205">
        <f t="shared" ref="T86:T117" si="3">S86*H86</f>
        <v>0</v>
      </c>
      <c r="U86" s="36"/>
      <c r="V86" s="36"/>
      <c r="W86" s="36"/>
      <c r="X86" s="36"/>
      <c r="Y86" s="36"/>
      <c r="Z86" s="36"/>
      <c r="AA86" s="36"/>
      <c r="AB86" s="36"/>
      <c r="AC86" s="36"/>
      <c r="AD86" s="36"/>
      <c r="AE86" s="36"/>
      <c r="AR86" s="206" t="s">
        <v>274</v>
      </c>
      <c r="AT86" s="206" t="s">
        <v>269</v>
      </c>
      <c r="AU86" s="206" t="s">
        <v>73</v>
      </c>
      <c r="AY86" s="19" t="s">
        <v>267</v>
      </c>
      <c r="BE86" s="207">
        <f t="shared" ref="BE86:BE117" si="4">IF(N86="základní",J86,0)</f>
        <v>0</v>
      </c>
      <c r="BF86" s="207">
        <f t="shared" ref="BF86:BF117" si="5">IF(N86="snížená",J86,0)</f>
        <v>0</v>
      </c>
      <c r="BG86" s="207">
        <f t="shared" ref="BG86:BG117" si="6">IF(N86="zákl. přenesená",J86,0)</f>
        <v>0</v>
      </c>
      <c r="BH86" s="207">
        <f t="shared" ref="BH86:BH117" si="7">IF(N86="sníž. přenesená",J86,0)</f>
        <v>0</v>
      </c>
      <c r="BI86" s="207">
        <f t="shared" ref="BI86:BI117" si="8">IF(N86="nulová",J86,0)</f>
        <v>0</v>
      </c>
      <c r="BJ86" s="19" t="s">
        <v>80</v>
      </c>
      <c r="BK86" s="207">
        <f t="shared" ref="BK86:BK117" si="9">ROUND(I86*H86,2)</f>
        <v>0</v>
      </c>
      <c r="BL86" s="19" t="s">
        <v>274</v>
      </c>
      <c r="BM86" s="206" t="s">
        <v>82</v>
      </c>
    </row>
    <row r="87" spans="1:65" s="2" customFormat="1" ht="16.5" customHeight="1" x14ac:dyDescent="0.2">
      <c r="A87" s="36"/>
      <c r="B87" s="37"/>
      <c r="C87" s="195" t="s">
        <v>82</v>
      </c>
      <c r="D87" s="195" t="s">
        <v>269</v>
      </c>
      <c r="E87" s="196" t="s">
        <v>496</v>
      </c>
      <c r="F87" s="197" t="s">
        <v>3673</v>
      </c>
      <c r="G87" s="198" t="s">
        <v>2484</v>
      </c>
      <c r="H87" s="199">
        <v>1</v>
      </c>
      <c r="I87" s="200"/>
      <c r="J87" s="201">
        <f t="shared" si="0"/>
        <v>0</v>
      </c>
      <c r="K87" s="197" t="s">
        <v>21</v>
      </c>
      <c r="L87" s="41"/>
      <c r="M87" s="202" t="s">
        <v>21</v>
      </c>
      <c r="N87" s="203" t="s">
        <v>44</v>
      </c>
      <c r="O87" s="66"/>
      <c r="P87" s="204">
        <f t="shared" si="1"/>
        <v>0</v>
      </c>
      <c r="Q87" s="204">
        <v>0</v>
      </c>
      <c r="R87" s="204">
        <f t="shared" si="2"/>
        <v>0</v>
      </c>
      <c r="S87" s="204">
        <v>0</v>
      </c>
      <c r="T87" s="205">
        <f t="shared" si="3"/>
        <v>0</v>
      </c>
      <c r="U87" s="36"/>
      <c r="V87" s="36"/>
      <c r="W87" s="36"/>
      <c r="X87" s="36"/>
      <c r="Y87" s="36"/>
      <c r="Z87" s="36"/>
      <c r="AA87" s="36"/>
      <c r="AB87" s="36"/>
      <c r="AC87" s="36"/>
      <c r="AD87" s="36"/>
      <c r="AE87" s="36"/>
      <c r="AR87" s="206" t="s">
        <v>274</v>
      </c>
      <c r="AT87" s="206" t="s">
        <v>269</v>
      </c>
      <c r="AU87" s="206" t="s">
        <v>73</v>
      </c>
      <c r="AY87" s="19" t="s">
        <v>267</v>
      </c>
      <c r="BE87" s="207">
        <f t="shared" si="4"/>
        <v>0</v>
      </c>
      <c r="BF87" s="207">
        <f t="shared" si="5"/>
        <v>0</v>
      </c>
      <c r="BG87" s="207">
        <f t="shared" si="6"/>
        <v>0</v>
      </c>
      <c r="BH87" s="207">
        <f t="shared" si="7"/>
        <v>0</v>
      </c>
      <c r="BI87" s="207">
        <f t="shared" si="8"/>
        <v>0</v>
      </c>
      <c r="BJ87" s="19" t="s">
        <v>80</v>
      </c>
      <c r="BK87" s="207">
        <f t="shared" si="9"/>
        <v>0</v>
      </c>
      <c r="BL87" s="19" t="s">
        <v>274</v>
      </c>
      <c r="BM87" s="206" t="s">
        <v>274</v>
      </c>
    </row>
    <row r="88" spans="1:65" s="2" customFormat="1" ht="16.5" customHeight="1" x14ac:dyDescent="0.2">
      <c r="A88" s="36"/>
      <c r="B88" s="37"/>
      <c r="C88" s="195" t="s">
        <v>142</v>
      </c>
      <c r="D88" s="195" t="s">
        <v>269</v>
      </c>
      <c r="E88" s="196" t="s">
        <v>7</v>
      </c>
      <c r="F88" s="197" t="s">
        <v>3674</v>
      </c>
      <c r="G88" s="198" t="s">
        <v>2484</v>
      </c>
      <c r="H88" s="199">
        <v>1</v>
      </c>
      <c r="I88" s="200"/>
      <c r="J88" s="201">
        <f t="shared" si="0"/>
        <v>0</v>
      </c>
      <c r="K88" s="197" t="s">
        <v>21</v>
      </c>
      <c r="L88" s="41"/>
      <c r="M88" s="202" t="s">
        <v>21</v>
      </c>
      <c r="N88" s="203" t="s">
        <v>44</v>
      </c>
      <c r="O88" s="66"/>
      <c r="P88" s="204">
        <f t="shared" si="1"/>
        <v>0</v>
      </c>
      <c r="Q88" s="204">
        <v>0</v>
      </c>
      <c r="R88" s="204">
        <f t="shared" si="2"/>
        <v>0</v>
      </c>
      <c r="S88" s="204">
        <v>0</v>
      </c>
      <c r="T88" s="205">
        <f t="shared" si="3"/>
        <v>0</v>
      </c>
      <c r="U88" s="36"/>
      <c r="V88" s="36"/>
      <c r="W88" s="36"/>
      <c r="X88" s="36"/>
      <c r="Y88" s="36"/>
      <c r="Z88" s="36"/>
      <c r="AA88" s="36"/>
      <c r="AB88" s="36"/>
      <c r="AC88" s="36"/>
      <c r="AD88" s="36"/>
      <c r="AE88" s="36"/>
      <c r="AR88" s="206" t="s">
        <v>274</v>
      </c>
      <c r="AT88" s="206" t="s">
        <v>269</v>
      </c>
      <c r="AU88" s="206" t="s">
        <v>73</v>
      </c>
      <c r="AY88" s="19" t="s">
        <v>267</v>
      </c>
      <c r="BE88" s="207">
        <f t="shared" si="4"/>
        <v>0</v>
      </c>
      <c r="BF88" s="207">
        <f t="shared" si="5"/>
        <v>0</v>
      </c>
      <c r="BG88" s="207">
        <f t="shared" si="6"/>
        <v>0</v>
      </c>
      <c r="BH88" s="207">
        <f t="shared" si="7"/>
        <v>0</v>
      </c>
      <c r="BI88" s="207">
        <f t="shared" si="8"/>
        <v>0</v>
      </c>
      <c r="BJ88" s="19" t="s">
        <v>80</v>
      </c>
      <c r="BK88" s="207">
        <f t="shared" si="9"/>
        <v>0</v>
      </c>
      <c r="BL88" s="19" t="s">
        <v>274</v>
      </c>
      <c r="BM88" s="206" t="s">
        <v>309</v>
      </c>
    </row>
    <row r="89" spans="1:65" s="2" customFormat="1" ht="16.5" customHeight="1" x14ac:dyDescent="0.2">
      <c r="A89" s="36"/>
      <c r="B89" s="37"/>
      <c r="C89" s="195" t="s">
        <v>274</v>
      </c>
      <c r="D89" s="195" t="s">
        <v>269</v>
      </c>
      <c r="E89" s="196" t="s">
        <v>529</v>
      </c>
      <c r="F89" s="197" t="s">
        <v>3675</v>
      </c>
      <c r="G89" s="198" t="s">
        <v>2484</v>
      </c>
      <c r="H89" s="199">
        <v>1</v>
      </c>
      <c r="I89" s="200"/>
      <c r="J89" s="201">
        <f t="shared" si="0"/>
        <v>0</v>
      </c>
      <c r="K89" s="197" t="s">
        <v>21</v>
      </c>
      <c r="L89" s="41"/>
      <c r="M89" s="202" t="s">
        <v>21</v>
      </c>
      <c r="N89" s="203" t="s">
        <v>44</v>
      </c>
      <c r="O89" s="66"/>
      <c r="P89" s="204">
        <f t="shared" si="1"/>
        <v>0</v>
      </c>
      <c r="Q89" s="204">
        <v>0</v>
      </c>
      <c r="R89" s="204">
        <f t="shared" si="2"/>
        <v>0</v>
      </c>
      <c r="S89" s="204">
        <v>0</v>
      </c>
      <c r="T89" s="205">
        <f t="shared" si="3"/>
        <v>0</v>
      </c>
      <c r="U89" s="36"/>
      <c r="V89" s="36"/>
      <c r="W89" s="36"/>
      <c r="X89" s="36"/>
      <c r="Y89" s="36"/>
      <c r="Z89" s="36"/>
      <c r="AA89" s="36"/>
      <c r="AB89" s="36"/>
      <c r="AC89" s="36"/>
      <c r="AD89" s="36"/>
      <c r="AE89" s="36"/>
      <c r="AR89" s="206" t="s">
        <v>274</v>
      </c>
      <c r="AT89" s="206" t="s">
        <v>269</v>
      </c>
      <c r="AU89" s="206" t="s">
        <v>73</v>
      </c>
      <c r="AY89" s="19" t="s">
        <v>267</v>
      </c>
      <c r="BE89" s="207">
        <f t="shared" si="4"/>
        <v>0</v>
      </c>
      <c r="BF89" s="207">
        <f t="shared" si="5"/>
        <v>0</v>
      </c>
      <c r="BG89" s="207">
        <f t="shared" si="6"/>
        <v>0</v>
      </c>
      <c r="BH89" s="207">
        <f t="shared" si="7"/>
        <v>0</v>
      </c>
      <c r="BI89" s="207">
        <f t="shared" si="8"/>
        <v>0</v>
      </c>
      <c r="BJ89" s="19" t="s">
        <v>80</v>
      </c>
      <c r="BK89" s="207">
        <f t="shared" si="9"/>
        <v>0</v>
      </c>
      <c r="BL89" s="19" t="s">
        <v>274</v>
      </c>
      <c r="BM89" s="206" t="s">
        <v>356</v>
      </c>
    </row>
    <row r="90" spans="1:65" s="2" customFormat="1" ht="16.5" customHeight="1" x14ac:dyDescent="0.2">
      <c r="A90" s="36"/>
      <c r="B90" s="37"/>
      <c r="C90" s="195" t="s">
        <v>301</v>
      </c>
      <c r="D90" s="195" t="s">
        <v>269</v>
      </c>
      <c r="E90" s="196" t="s">
        <v>533</v>
      </c>
      <c r="F90" s="197" t="s">
        <v>3676</v>
      </c>
      <c r="G90" s="198" t="s">
        <v>2484</v>
      </c>
      <c r="H90" s="199">
        <v>1</v>
      </c>
      <c r="I90" s="200"/>
      <c r="J90" s="201">
        <f t="shared" si="0"/>
        <v>0</v>
      </c>
      <c r="K90" s="197" t="s">
        <v>21</v>
      </c>
      <c r="L90" s="41"/>
      <c r="M90" s="202" t="s">
        <v>21</v>
      </c>
      <c r="N90" s="203" t="s">
        <v>44</v>
      </c>
      <c r="O90" s="66"/>
      <c r="P90" s="204">
        <f t="shared" si="1"/>
        <v>0</v>
      </c>
      <c r="Q90" s="204">
        <v>0</v>
      </c>
      <c r="R90" s="204">
        <f t="shared" si="2"/>
        <v>0</v>
      </c>
      <c r="S90" s="204">
        <v>0</v>
      </c>
      <c r="T90" s="205">
        <f t="shared" si="3"/>
        <v>0</v>
      </c>
      <c r="U90" s="36"/>
      <c r="V90" s="36"/>
      <c r="W90" s="36"/>
      <c r="X90" s="36"/>
      <c r="Y90" s="36"/>
      <c r="Z90" s="36"/>
      <c r="AA90" s="36"/>
      <c r="AB90" s="36"/>
      <c r="AC90" s="36"/>
      <c r="AD90" s="36"/>
      <c r="AE90" s="36"/>
      <c r="AR90" s="206" t="s">
        <v>274</v>
      </c>
      <c r="AT90" s="206" t="s">
        <v>269</v>
      </c>
      <c r="AU90" s="206" t="s">
        <v>73</v>
      </c>
      <c r="AY90" s="19" t="s">
        <v>267</v>
      </c>
      <c r="BE90" s="207">
        <f t="shared" si="4"/>
        <v>0</v>
      </c>
      <c r="BF90" s="207">
        <f t="shared" si="5"/>
        <v>0</v>
      </c>
      <c r="BG90" s="207">
        <f t="shared" si="6"/>
        <v>0</v>
      </c>
      <c r="BH90" s="207">
        <f t="shared" si="7"/>
        <v>0</v>
      </c>
      <c r="BI90" s="207">
        <f t="shared" si="8"/>
        <v>0</v>
      </c>
      <c r="BJ90" s="19" t="s">
        <v>80</v>
      </c>
      <c r="BK90" s="207">
        <f t="shared" si="9"/>
        <v>0</v>
      </c>
      <c r="BL90" s="19" t="s">
        <v>274</v>
      </c>
      <c r="BM90" s="206" t="s">
        <v>371</v>
      </c>
    </row>
    <row r="91" spans="1:65" s="2" customFormat="1" ht="16.5" customHeight="1" x14ac:dyDescent="0.2">
      <c r="A91" s="36"/>
      <c r="B91" s="37"/>
      <c r="C91" s="195" t="s">
        <v>309</v>
      </c>
      <c r="D91" s="195" t="s">
        <v>269</v>
      </c>
      <c r="E91" s="196" t="s">
        <v>542</v>
      </c>
      <c r="F91" s="197" t="s">
        <v>3677</v>
      </c>
      <c r="G91" s="198" t="s">
        <v>2484</v>
      </c>
      <c r="H91" s="199">
        <v>1</v>
      </c>
      <c r="I91" s="200"/>
      <c r="J91" s="201">
        <f t="shared" si="0"/>
        <v>0</v>
      </c>
      <c r="K91" s="197" t="s">
        <v>21</v>
      </c>
      <c r="L91" s="41"/>
      <c r="M91" s="202" t="s">
        <v>21</v>
      </c>
      <c r="N91" s="203" t="s">
        <v>44</v>
      </c>
      <c r="O91" s="66"/>
      <c r="P91" s="204">
        <f t="shared" si="1"/>
        <v>0</v>
      </c>
      <c r="Q91" s="204">
        <v>0</v>
      </c>
      <c r="R91" s="204">
        <f t="shared" si="2"/>
        <v>0</v>
      </c>
      <c r="S91" s="204">
        <v>0</v>
      </c>
      <c r="T91" s="205">
        <f t="shared" si="3"/>
        <v>0</v>
      </c>
      <c r="U91" s="36"/>
      <c r="V91" s="36"/>
      <c r="W91" s="36"/>
      <c r="X91" s="36"/>
      <c r="Y91" s="36"/>
      <c r="Z91" s="36"/>
      <c r="AA91" s="36"/>
      <c r="AB91" s="36"/>
      <c r="AC91" s="36"/>
      <c r="AD91" s="36"/>
      <c r="AE91" s="36"/>
      <c r="AR91" s="206" t="s">
        <v>274</v>
      </c>
      <c r="AT91" s="206" t="s">
        <v>269</v>
      </c>
      <c r="AU91" s="206" t="s">
        <v>73</v>
      </c>
      <c r="AY91" s="19" t="s">
        <v>267</v>
      </c>
      <c r="BE91" s="207">
        <f t="shared" si="4"/>
        <v>0</v>
      </c>
      <c r="BF91" s="207">
        <f t="shared" si="5"/>
        <v>0</v>
      </c>
      <c r="BG91" s="207">
        <f t="shared" si="6"/>
        <v>0</v>
      </c>
      <c r="BH91" s="207">
        <f t="shared" si="7"/>
        <v>0</v>
      </c>
      <c r="BI91" s="207">
        <f t="shared" si="8"/>
        <v>0</v>
      </c>
      <c r="BJ91" s="19" t="s">
        <v>80</v>
      </c>
      <c r="BK91" s="207">
        <f t="shared" si="9"/>
        <v>0</v>
      </c>
      <c r="BL91" s="19" t="s">
        <v>274</v>
      </c>
      <c r="BM91" s="206" t="s">
        <v>386</v>
      </c>
    </row>
    <row r="92" spans="1:65" s="2" customFormat="1" ht="16.5" customHeight="1" x14ac:dyDescent="0.2">
      <c r="A92" s="36"/>
      <c r="B92" s="37"/>
      <c r="C92" s="195" t="s">
        <v>317</v>
      </c>
      <c r="D92" s="195" t="s">
        <v>269</v>
      </c>
      <c r="E92" s="196" t="s">
        <v>548</v>
      </c>
      <c r="F92" s="197" t="s">
        <v>3678</v>
      </c>
      <c r="G92" s="198" t="s">
        <v>2484</v>
      </c>
      <c r="H92" s="199">
        <v>1</v>
      </c>
      <c r="I92" s="200"/>
      <c r="J92" s="201">
        <f t="shared" si="0"/>
        <v>0</v>
      </c>
      <c r="K92" s="197" t="s">
        <v>21</v>
      </c>
      <c r="L92" s="41"/>
      <c r="M92" s="202" t="s">
        <v>21</v>
      </c>
      <c r="N92" s="203" t="s">
        <v>44</v>
      </c>
      <c r="O92" s="66"/>
      <c r="P92" s="204">
        <f t="shared" si="1"/>
        <v>0</v>
      </c>
      <c r="Q92" s="204">
        <v>0</v>
      </c>
      <c r="R92" s="204">
        <f t="shared" si="2"/>
        <v>0</v>
      </c>
      <c r="S92" s="204">
        <v>0</v>
      </c>
      <c r="T92" s="205">
        <f t="shared" si="3"/>
        <v>0</v>
      </c>
      <c r="U92" s="36"/>
      <c r="V92" s="36"/>
      <c r="W92" s="36"/>
      <c r="X92" s="36"/>
      <c r="Y92" s="36"/>
      <c r="Z92" s="36"/>
      <c r="AA92" s="36"/>
      <c r="AB92" s="36"/>
      <c r="AC92" s="36"/>
      <c r="AD92" s="36"/>
      <c r="AE92" s="36"/>
      <c r="AR92" s="206" t="s">
        <v>274</v>
      </c>
      <c r="AT92" s="206" t="s">
        <v>269</v>
      </c>
      <c r="AU92" s="206" t="s">
        <v>73</v>
      </c>
      <c r="AY92" s="19" t="s">
        <v>267</v>
      </c>
      <c r="BE92" s="207">
        <f t="shared" si="4"/>
        <v>0</v>
      </c>
      <c r="BF92" s="207">
        <f t="shared" si="5"/>
        <v>0</v>
      </c>
      <c r="BG92" s="207">
        <f t="shared" si="6"/>
        <v>0</v>
      </c>
      <c r="BH92" s="207">
        <f t="shared" si="7"/>
        <v>0</v>
      </c>
      <c r="BI92" s="207">
        <f t="shared" si="8"/>
        <v>0</v>
      </c>
      <c r="BJ92" s="19" t="s">
        <v>80</v>
      </c>
      <c r="BK92" s="207">
        <f t="shared" si="9"/>
        <v>0</v>
      </c>
      <c r="BL92" s="19" t="s">
        <v>274</v>
      </c>
      <c r="BM92" s="206" t="s">
        <v>401</v>
      </c>
    </row>
    <row r="93" spans="1:65" s="2" customFormat="1" ht="16.5" customHeight="1" x14ac:dyDescent="0.2">
      <c r="A93" s="36"/>
      <c r="B93" s="37"/>
      <c r="C93" s="195" t="s">
        <v>356</v>
      </c>
      <c r="D93" s="195" t="s">
        <v>269</v>
      </c>
      <c r="E93" s="196" t="s">
        <v>552</v>
      </c>
      <c r="F93" s="197" t="s">
        <v>3679</v>
      </c>
      <c r="G93" s="198" t="s">
        <v>2484</v>
      </c>
      <c r="H93" s="199">
        <v>1</v>
      </c>
      <c r="I93" s="200"/>
      <c r="J93" s="201">
        <f t="shared" si="0"/>
        <v>0</v>
      </c>
      <c r="K93" s="197" t="s">
        <v>21</v>
      </c>
      <c r="L93" s="41"/>
      <c r="M93" s="202" t="s">
        <v>21</v>
      </c>
      <c r="N93" s="203" t="s">
        <v>44</v>
      </c>
      <c r="O93" s="66"/>
      <c r="P93" s="204">
        <f t="shared" si="1"/>
        <v>0</v>
      </c>
      <c r="Q93" s="204">
        <v>0</v>
      </c>
      <c r="R93" s="204">
        <f t="shared" si="2"/>
        <v>0</v>
      </c>
      <c r="S93" s="204">
        <v>0</v>
      </c>
      <c r="T93" s="205">
        <f t="shared" si="3"/>
        <v>0</v>
      </c>
      <c r="U93" s="36"/>
      <c r="V93" s="36"/>
      <c r="W93" s="36"/>
      <c r="X93" s="36"/>
      <c r="Y93" s="36"/>
      <c r="Z93" s="36"/>
      <c r="AA93" s="36"/>
      <c r="AB93" s="36"/>
      <c r="AC93" s="36"/>
      <c r="AD93" s="36"/>
      <c r="AE93" s="36"/>
      <c r="AR93" s="206" t="s">
        <v>274</v>
      </c>
      <c r="AT93" s="206" t="s">
        <v>269</v>
      </c>
      <c r="AU93" s="206" t="s">
        <v>73</v>
      </c>
      <c r="AY93" s="19" t="s">
        <v>267</v>
      </c>
      <c r="BE93" s="207">
        <f t="shared" si="4"/>
        <v>0</v>
      </c>
      <c r="BF93" s="207">
        <f t="shared" si="5"/>
        <v>0</v>
      </c>
      <c r="BG93" s="207">
        <f t="shared" si="6"/>
        <v>0</v>
      </c>
      <c r="BH93" s="207">
        <f t="shared" si="7"/>
        <v>0</v>
      </c>
      <c r="BI93" s="207">
        <f t="shared" si="8"/>
        <v>0</v>
      </c>
      <c r="BJ93" s="19" t="s">
        <v>80</v>
      </c>
      <c r="BK93" s="207">
        <f t="shared" si="9"/>
        <v>0</v>
      </c>
      <c r="BL93" s="19" t="s">
        <v>274</v>
      </c>
      <c r="BM93" s="206" t="s">
        <v>441</v>
      </c>
    </row>
    <row r="94" spans="1:65" s="2" customFormat="1" ht="16.5" customHeight="1" x14ac:dyDescent="0.2">
      <c r="A94" s="36"/>
      <c r="B94" s="37"/>
      <c r="C94" s="195" t="s">
        <v>365</v>
      </c>
      <c r="D94" s="195" t="s">
        <v>269</v>
      </c>
      <c r="E94" s="196" t="s">
        <v>3680</v>
      </c>
      <c r="F94" s="197" t="s">
        <v>3681</v>
      </c>
      <c r="G94" s="198" t="s">
        <v>2484</v>
      </c>
      <c r="H94" s="199">
        <v>1</v>
      </c>
      <c r="I94" s="200"/>
      <c r="J94" s="201">
        <f t="shared" si="0"/>
        <v>0</v>
      </c>
      <c r="K94" s="197" t="s">
        <v>21</v>
      </c>
      <c r="L94" s="41"/>
      <c r="M94" s="202" t="s">
        <v>21</v>
      </c>
      <c r="N94" s="203" t="s">
        <v>44</v>
      </c>
      <c r="O94" s="66"/>
      <c r="P94" s="204">
        <f t="shared" si="1"/>
        <v>0</v>
      </c>
      <c r="Q94" s="204">
        <v>0</v>
      </c>
      <c r="R94" s="204">
        <f t="shared" si="2"/>
        <v>0</v>
      </c>
      <c r="S94" s="204">
        <v>0</v>
      </c>
      <c r="T94" s="205">
        <f t="shared" si="3"/>
        <v>0</v>
      </c>
      <c r="U94" s="36"/>
      <c r="V94" s="36"/>
      <c r="W94" s="36"/>
      <c r="X94" s="36"/>
      <c r="Y94" s="36"/>
      <c r="Z94" s="36"/>
      <c r="AA94" s="36"/>
      <c r="AB94" s="36"/>
      <c r="AC94" s="36"/>
      <c r="AD94" s="36"/>
      <c r="AE94" s="36"/>
      <c r="AR94" s="206" t="s">
        <v>274</v>
      </c>
      <c r="AT94" s="206" t="s">
        <v>269</v>
      </c>
      <c r="AU94" s="206" t="s">
        <v>73</v>
      </c>
      <c r="AY94" s="19" t="s">
        <v>267</v>
      </c>
      <c r="BE94" s="207">
        <f t="shared" si="4"/>
        <v>0</v>
      </c>
      <c r="BF94" s="207">
        <f t="shared" si="5"/>
        <v>0</v>
      </c>
      <c r="BG94" s="207">
        <f t="shared" si="6"/>
        <v>0</v>
      </c>
      <c r="BH94" s="207">
        <f t="shared" si="7"/>
        <v>0</v>
      </c>
      <c r="BI94" s="207">
        <f t="shared" si="8"/>
        <v>0</v>
      </c>
      <c r="BJ94" s="19" t="s">
        <v>80</v>
      </c>
      <c r="BK94" s="207">
        <f t="shared" si="9"/>
        <v>0</v>
      </c>
      <c r="BL94" s="19" t="s">
        <v>274</v>
      </c>
      <c r="BM94" s="206" t="s">
        <v>458</v>
      </c>
    </row>
    <row r="95" spans="1:65" s="2" customFormat="1" ht="16.5" customHeight="1" x14ac:dyDescent="0.2">
      <c r="A95" s="36"/>
      <c r="B95" s="37"/>
      <c r="C95" s="195" t="s">
        <v>371</v>
      </c>
      <c r="D95" s="195" t="s">
        <v>269</v>
      </c>
      <c r="E95" s="196" t="s">
        <v>3682</v>
      </c>
      <c r="F95" s="197" t="s">
        <v>3683</v>
      </c>
      <c r="G95" s="198" t="s">
        <v>2484</v>
      </c>
      <c r="H95" s="199">
        <v>1</v>
      </c>
      <c r="I95" s="200"/>
      <c r="J95" s="201">
        <f t="shared" si="0"/>
        <v>0</v>
      </c>
      <c r="K95" s="197" t="s">
        <v>21</v>
      </c>
      <c r="L95" s="41"/>
      <c r="M95" s="202" t="s">
        <v>21</v>
      </c>
      <c r="N95" s="203" t="s">
        <v>44</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274</v>
      </c>
      <c r="AT95" s="206" t="s">
        <v>269</v>
      </c>
      <c r="AU95" s="206" t="s">
        <v>73</v>
      </c>
      <c r="AY95" s="19" t="s">
        <v>267</v>
      </c>
      <c r="BE95" s="207">
        <f t="shared" si="4"/>
        <v>0</v>
      </c>
      <c r="BF95" s="207">
        <f t="shared" si="5"/>
        <v>0</v>
      </c>
      <c r="BG95" s="207">
        <f t="shared" si="6"/>
        <v>0</v>
      </c>
      <c r="BH95" s="207">
        <f t="shared" si="7"/>
        <v>0</v>
      </c>
      <c r="BI95" s="207">
        <f t="shared" si="8"/>
        <v>0</v>
      </c>
      <c r="BJ95" s="19" t="s">
        <v>80</v>
      </c>
      <c r="BK95" s="207">
        <f t="shared" si="9"/>
        <v>0</v>
      </c>
      <c r="BL95" s="19" t="s">
        <v>274</v>
      </c>
      <c r="BM95" s="206" t="s">
        <v>496</v>
      </c>
    </row>
    <row r="96" spans="1:65" s="2" customFormat="1" ht="16.5" customHeight="1" x14ac:dyDescent="0.2">
      <c r="A96" s="36"/>
      <c r="B96" s="37"/>
      <c r="C96" s="195" t="s">
        <v>381</v>
      </c>
      <c r="D96" s="195" t="s">
        <v>269</v>
      </c>
      <c r="E96" s="196" t="s">
        <v>3684</v>
      </c>
      <c r="F96" s="197" t="s">
        <v>3685</v>
      </c>
      <c r="G96" s="198" t="s">
        <v>2484</v>
      </c>
      <c r="H96" s="199">
        <v>2</v>
      </c>
      <c r="I96" s="200"/>
      <c r="J96" s="201">
        <f t="shared" si="0"/>
        <v>0</v>
      </c>
      <c r="K96" s="197" t="s">
        <v>21</v>
      </c>
      <c r="L96" s="41"/>
      <c r="M96" s="202" t="s">
        <v>21</v>
      </c>
      <c r="N96" s="203" t="s">
        <v>44</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274</v>
      </c>
      <c r="AT96" s="206" t="s">
        <v>269</v>
      </c>
      <c r="AU96" s="206" t="s">
        <v>73</v>
      </c>
      <c r="AY96" s="19" t="s">
        <v>267</v>
      </c>
      <c r="BE96" s="207">
        <f t="shared" si="4"/>
        <v>0</v>
      </c>
      <c r="BF96" s="207">
        <f t="shared" si="5"/>
        <v>0</v>
      </c>
      <c r="BG96" s="207">
        <f t="shared" si="6"/>
        <v>0</v>
      </c>
      <c r="BH96" s="207">
        <f t="shared" si="7"/>
        <v>0</v>
      </c>
      <c r="BI96" s="207">
        <f t="shared" si="8"/>
        <v>0</v>
      </c>
      <c r="BJ96" s="19" t="s">
        <v>80</v>
      </c>
      <c r="BK96" s="207">
        <f t="shared" si="9"/>
        <v>0</v>
      </c>
      <c r="BL96" s="19" t="s">
        <v>274</v>
      </c>
      <c r="BM96" s="206" t="s">
        <v>529</v>
      </c>
    </row>
    <row r="97" spans="1:65" s="2" customFormat="1" ht="16.5" customHeight="1" x14ac:dyDescent="0.2">
      <c r="A97" s="36"/>
      <c r="B97" s="37"/>
      <c r="C97" s="195" t="s">
        <v>386</v>
      </c>
      <c r="D97" s="195" t="s">
        <v>269</v>
      </c>
      <c r="E97" s="196" t="s">
        <v>3686</v>
      </c>
      <c r="F97" s="197" t="s">
        <v>3687</v>
      </c>
      <c r="G97" s="198" t="s">
        <v>2484</v>
      </c>
      <c r="H97" s="199">
        <v>1</v>
      </c>
      <c r="I97" s="200"/>
      <c r="J97" s="201">
        <f t="shared" si="0"/>
        <v>0</v>
      </c>
      <c r="K97" s="197" t="s">
        <v>21</v>
      </c>
      <c r="L97" s="41"/>
      <c r="M97" s="202" t="s">
        <v>21</v>
      </c>
      <c r="N97" s="203"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274</v>
      </c>
      <c r="AT97" s="206" t="s">
        <v>269</v>
      </c>
      <c r="AU97" s="206" t="s">
        <v>73</v>
      </c>
      <c r="AY97" s="19" t="s">
        <v>267</v>
      </c>
      <c r="BE97" s="207">
        <f t="shared" si="4"/>
        <v>0</v>
      </c>
      <c r="BF97" s="207">
        <f t="shared" si="5"/>
        <v>0</v>
      </c>
      <c r="BG97" s="207">
        <f t="shared" si="6"/>
        <v>0</v>
      </c>
      <c r="BH97" s="207">
        <f t="shared" si="7"/>
        <v>0</v>
      </c>
      <c r="BI97" s="207">
        <f t="shared" si="8"/>
        <v>0</v>
      </c>
      <c r="BJ97" s="19" t="s">
        <v>80</v>
      </c>
      <c r="BK97" s="207">
        <f t="shared" si="9"/>
        <v>0</v>
      </c>
      <c r="BL97" s="19" t="s">
        <v>274</v>
      </c>
      <c r="BM97" s="206" t="s">
        <v>542</v>
      </c>
    </row>
    <row r="98" spans="1:65" s="2" customFormat="1" ht="16.5" customHeight="1" x14ac:dyDescent="0.2">
      <c r="A98" s="36"/>
      <c r="B98" s="37"/>
      <c r="C98" s="195" t="s">
        <v>392</v>
      </c>
      <c r="D98" s="195" t="s">
        <v>269</v>
      </c>
      <c r="E98" s="196" t="s">
        <v>830</v>
      </c>
      <c r="F98" s="197" t="s">
        <v>3688</v>
      </c>
      <c r="G98" s="198" t="s">
        <v>2484</v>
      </c>
      <c r="H98" s="199">
        <v>1</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73</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552</v>
      </c>
    </row>
    <row r="99" spans="1:65" s="2" customFormat="1" ht="16.5" customHeight="1" x14ac:dyDescent="0.2">
      <c r="A99" s="36"/>
      <c r="B99" s="37"/>
      <c r="C99" s="195" t="s">
        <v>401</v>
      </c>
      <c r="D99" s="195" t="s">
        <v>269</v>
      </c>
      <c r="E99" s="196" t="s">
        <v>834</v>
      </c>
      <c r="F99" s="197" t="s">
        <v>3689</v>
      </c>
      <c r="G99" s="198" t="s">
        <v>2484</v>
      </c>
      <c r="H99" s="199">
        <v>1</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73</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564</v>
      </c>
    </row>
    <row r="100" spans="1:65" s="2" customFormat="1" ht="16.5" customHeight="1" x14ac:dyDescent="0.2">
      <c r="A100" s="36"/>
      <c r="B100" s="37"/>
      <c r="C100" s="195" t="s">
        <v>8</v>
      </c>
      <c r="D100" s="195" t="s">
        <v>269</v>
      </c>
      <c r="E100" s="196" t="s">
        <v>848</v>
      </c>
      <c r="F100" s="197" t="s">
        <v>3690</v>
      </c>
      <c r="G100" s="198" t="s">
        <v>2484</v>
      </c>
      <c r="H100" s="199">
        <v>1</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274</v>
      </c>
      <c r="AT100" s="206" t="s">
        <v>269</v>
      </c>
      <c r="AU100" s="206" t="s">
        <v>73</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639</v>
      </c>
    </row>
    <row r="101" spans="1:65" s="2" customFormat="1" ht="16.5" customHeight="1" x14ac:dyDescent="0.2">
      <c r="A101" s="36"/>
      <c r="B101" s="37"/>
      <c r="C101" s="195" t="s">
        <v>441</v>
      </c>
      <c r="D101" s="195" t="s">
        <v>269</v>
      </c>
      <c r="E101" s="196" t="s">
        <v>82</v>
      </c>
      <c r="F101" s="197" t="s">
        <v>3691</v>
      </c>
      <c r="G101" s="198" t="s">
        <v>2484</v>
      </c>
      <c r="H101" s="199">
        <v>2</v>
      </c>
      <c r="I101" s="200"/>
      <c r="J101" s="201">
        <f t="shared" si="0"/>
        <v>0</v>
      </c>
      <c r="K101" s="197" t="s">
        <v>21</v>
      </c>
      <c r="L101" s="41"/>
      <c r="M101" s="202" t="s">
        <v>21</v>
      </c>
      <c r="N101" s="203"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274</v>
      </c>
      <c r="AT101" s="206" t="s">
        <v>269</v>
      </c>
      <c r="AU101" s="206" t="s">
        <v>73</v>
      </c>
      <c r="AY101" s="19" t="s">
        <v>267</v>
      </c>
      <c r="BE101" s="207">
        <f t="shared" si="4"/>
        <v>0</v>
      </c>
      <c r="BF101" s="207">
        <f t="shared" si="5"/>
        <v>0</v>
      </c>
      <c r="BG101" s="207">
        <f t="shared" si="6"/>
        <v>0</v>
      </c>
      <c r="BH101" s="207">
        <f t="shared" si="7"/>
        <v>0</v>
      </c>
      <c r="BI101" s="207">
        <f t="shared" si="8"/>
        <v>0</v>
      </c>
      <c r="BJ101" s="19" t="s">
        <v>80</v>
      </c>
      <c r="BK101" s="207">
        <f t="shared" si="9"/>
        <v>0</v>
      </c>
      <c r="BL101" s="19" t="s">
        <v>274</v>
      </c>
      <c r="BM101" s="206" t="s">
        <v>696</v>
      </c>
    </row>
    <row r="102" spans="1:65" s="2" customFormat="1" ht="16.5" customHeight="1" x14ac:dyDescent="0.2">
      <c r="A102" s="36"/>
      <c r="B102" s="37"/>
      <c r="C102" s="195" t="s">
        <v>450</v>
      </c>
      <c r="D102" s="195" t="s">
        <v>269</v>
      </c>
      <c r="E102" s="196" t="s">
        <v>3692</v>
      </c>
      <c r="F102" s="197" t="s">
        <v>3693</v>
      </c>
      <c r="G102" s="198" t="s">
        <v>2484</v>
      </c>
      <c r="H102" s="199">
        <v>1</v>
      </c>
      <c r="I102" s="200"/>
      <c r="J102" s="201">
        <f t="shared" si="0"/>
        <v>0</v>
      </c>
      <c r="K102" s="197" t="s">
        <v>21</v>
      </c>
      <c r="L102" s="41"/>
      <c r="M102" s="202" t="s">
        <v>21</v>
      </c>
      <c r="N102" s="203" t="s">
        <v>44</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274</v>
      </c>
      <c r="AT102" s="206" t="s">
        <v>269</v>
      </c>
      <c r="AU102" s="206" t="s">
        <v>73</v>
      </c>
      <c r="AY102" s="19" t="s">
        <v>267</v>
      </c>
      <c r="BE102" s="207">
        <f t="shared" si="4"/>
        <v>0</v>
      </c>
      <c r="BF102" s="207">
        <f t="shared" si="5"/>
        <v>0</v>
      </c>
      <c r="BG102" s="207">
        <f t="shared" si="6"/>
        <v>0</v>
      </c>
      <c r="BH102" s="207">
        <f t="shared" si="7"/>
        <v>0</v>
      </c>
      <c r="BI102" s="207">
        <f t="shared" si="8"/>
        <v>0</v>
      </c>
      <c r="BJ102" s="19" t="s">
        <v>80</v>
      </c>
      <c r="BK102" s="207">
        <f t="shared" si="9"/>
        <v>0</v>
      </c>
      <c r="BL102" s="19" t="s">
        <v>274</v>
      </c>
      <c r="BM102" s="206" t="s">
        <v>722</v>
      </c>
    </row>
    <row r="103" spans="1:65" s="2" customFormat="1" ht="16.5" customHeight="1" x14ac:dyDescent="0.2">
      <c r="A103" s="36"/>
      <c r="B103" s="37"/>
      <c r="C103" s="195" t="s">
        <v>458</v>
      </c>
      <c r="D103" s="195" t="s">
        <v>269</v>
      </c>
      <c r="E103" s="196" t="s">
        <v>3694</v>
      </c>
      <c r="F103" s="197" t="s">
        <v>3695</v>
      </c>
      <c r="G103" s="198" t="s">
        <v>2484</v>
      </c>
      <c r="H103" s="199">
        <v>1</v>
      </c>
      <c r="I103" s="200"/>
      <c r="J103" s="201">
        <f t="shared" si="0"/>
        <v>0</v>
      </c>
      <c r="K103" s="197" t="s">
        <v>21</v>
      </c>
      <c r="L103" s="41"/>
      <c r="M103" s="202" t="s">
        <v>21</v>
      </c>
      <c r="N103" s="203" t="s">
        <v>44</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274</v>
      </c>
      <c r="AT103" s="206" t="s">
        <v>269</v>
      </c>
      <c r="AU103" s="206" t="s">
        <v>73</v>
      </c>
      <c r="AY103" s="19" t="s">
        <v>267</v>
      </c>
      <c r="BE103" s="207">
        <f t="shared" si="4"/>
        <v>0</v>
      </c>
      <c r="BF103" s="207">
        <f t="shared" si="5"/>
        <v>0</v>
      </c>
      <c r="BG103" s="207">
        <f t="shared" si="6"/>
        <v>0</v>
      </c>
      <c r="BH103" s="207">
        <f t="shared" si="7"/>
        <v>0</v>
      </c>
      <c r="BI103" s="207">
        <f t="shared" si="8"/>
        <v>0</v>
      </c>
      <c r="BJ103" s="19" t="s">
        <v>80</v>
      </c>
      <c r="BK103" s="207">
        <f t="shared" si="9"/>
        <v>0</v>
      </c>
      <c r="BL103" s="19" t="s">
        <v>274</v>
      </c>
      <c r="BM103" s="206" t="s">
        <v>742</v>
      </c>
    </row>
    <row r="104" spans="1:65" s="2" customFormat="1" ht="16.5" customHeight="1" x14ac:dyDescent="0.2">
      <c r="A104" s="36"/>
      <c r="B104" s="37"/>
      <c r="C104" s="195" t="s">
        <v>483</v>
      </c>
      <c r="D104" s="195" t="s">
        <v>269</v>
      </c>
      <c r="E104" s="196" t="s">
        <v>3696</v>
      </c>
      <c r="F104" s="197" t="s">
        <v>3697</v>
      </c>
      <c r="G104" s="198" t="s">
        <v>2484</v>
      </c>
      <c r="H104" s="199">
        <v>1</v>
      </c>
      <c r="I104" s="200"/>
      <c r="J104" s="201">
        <f t="shared" si="0"/>
        <v>0</v>
      </c>
      <c r="K104" s="197" t="s">
        <v>21</v>
      </c>
      <c r="L104" s="41"/>
      <c r="M104" s="202" t="s">
        <v>21</v>
      </c>
      <c r="N104" s="203" t="s">
        <v>44</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274</v>
      </c>
      <c r="AT104" s="206" t="s">
        <v>269</v>
      </c>
      <c r="AU104" s="206" t="s">
        <v>73</v>
      </c>
      <c r="AY104" s="19" t="s">
        <v>267</v>
      </c>
      <c r="BE104" s="207">
        <f t="shared" si="4"/>
        <v>0</v>
      </c>
      <c r="BF104" s="207">
        <f t="shared" si="5"/>
        <v>0</v>
      </c>
      <c r="BG104" s="207">
        <f t="shared" si="6"/>
        <v>0</v>
      </c>
      <c r="BH104" s="207">
        <f t="shared" si="7"/>
        <v>0</v>
      </c>
      <c r="BI104" s="207">
        <f t="shared" si="8"/>
        <v>0</v>
      </c>
      <c r="BJ104" s="19" t="s">
        <v>80</v>
      </c>
      <c r="BK104" s="207">
        <f t="shared" si="9"/>
        <v>0</v>
      </c>
      <c r="BL104" s="19" t="s">
        <v>274</v>
      </c>
      <c r="BM104" s="206" t="s">
        <v>756</v>
      </c>
    </row>
    <row r="105" spans="1:65" s="2" customFormat="1" ht="16.5" customHeight="1" x14ac:dyDescent="0.2">
      <c r="A105" s="36"/>
      <c r="B105" s="37"/>
      <c r="C105" s="195" t="s">
        <v>496</v>
      </c>
      <c r="D105" s="195" t="s">
        <v>269</v>
      </c>
      <c r="E105" s="196" t="s">
        <v>885</v>
      </c>
      <c r="F105" s="197" t="s">
        <v>3698</v>
      </c>
      <c r="G105" s="198" t="s">
        <v>2484</v>
      </c>
      <c r="H105" s="199">
        <v>1</v>
      </c>
      <c r="I105" s="200"/>
      <c r="J105" s="201">
        <f t="shared" si="0"/>
        <v>0</v>
      </c>
      <c r="K105" s="197" t="s">
        <v>21</v>
      </c>
      <c r="L105" s="41"/>
      <c r="M105" s="202" t="s">
        <v>21</v>
      </c>
      <c r="N105" s="203" t="s">
        <v>44</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274</v>
      </c>
      <c r="AT105" s="206" t="s">
        <v>269</v>
      </c>
      <c r="AU105" s="206" t="s">
        <v>73</v>
      </c>
      <c r="AY105" s="19" t="s">
        <v>267</v>
      </c>
      <c r="BE105" s="207">
        <f t="shared" si="4"/>
        <v>0</v>
      </c>
      <c r="BF105" s="207">
        <f t="shared" si="5"/>
        <v>0</v>
      </c>
      <c r="BG105" s="207">
        <f t="shared" si="6"/>
        <v>0</v>
      </c>
      <c r="BH105" s="207">
        <f t="shared" si="7"/>
        <v>0</v>
      </c>
      <c r="BI105" s="207">
        <f t="shared" si="8"/>
        <v>0</v>
      </c>
      <c r="BJ105" s="19" t="s">
        <v>80</v>
      </c>
      <c r="BK105" s="207">
        <f t="shared" si="9"/>
        <v>0</v>
      </c>
      <c r="BL105" s="19" t="s">
        <v>274</v>
      </c>
      <c r="BM105" s="206" t="s">
        <v>772</v>
      </c>
    </row>
    <row r="106" spans="1:65" s="2" customFormat="1" ht="16.5" customHeight="1" x14ac:dyDescent="0.2">
      <c r="A106" s="36"/>
      <c r="B106" s="37"/>
      <c r="C106" s="195" t="s">
        <v>7</v>
      </c>
      <c r="D106" s="195" t="s">
        <v>269</v>
      </c>
      <c r="E106" s="196" t="s">
        <v>1220</v>
      </c>
      <c r="F106" s="197" t="s">
        <v>3699</v>
      </c>
      <c r="G106" s="198" t="s">
        <v>296</v>
      </c>
      <c r="H106" s="199">
        <v>120</v>
      </c>
      <c r="I106" s="200"/>
      <c r="J106" s="201">
        <f t="shared" si="0"/>
        <v>0</v>
      </c>
      <c r="K106" s="197" t="s">
        <v>21</v>
      </c>
      <c r="L106" s="41"/>
      <c r="M106" s="202" t="s">
        <v>21</v>
      </c>
      <c r="N106" s="203" t="s">
        <v>44</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274</v>
      </c>
      <c r="AT106" s="206" t="s">
        <v>269</v>
      </c>
      <c r="AU106" s="206" t="s">
        <v>73</v>
      </c>
      <c r="AY106" s="19" t="s">
        <v>267</v>
      </c>
      <c r="BE106" s="207">
        <f t="shared" si="4"/>
        <v>0</v>
      </c>
      <c r="BF106" s="207">
        <f t="shared" si="5"/>
        <v>0</v>
      </c>
      <c r="BG106" s="207">
        <f t="shared" si="6"/>
        <v>0</v>
      </c>
      <c r="BH106" s="207">
        <f t="shared" si="7"/>
        <v>0</v>
      </c>
      <c r="BI106" s="207">
        <f t="shared" si="8"/>
        <v>0</v>
      </c>
      <c r="BJ106" s="19" t="s">
        <v>80</v>
      </c>
      <c r="BK106" s="207">
        <f t="shared" si="9"/>
        <v>0</v>
      </c>
      <c r="BL106" s="19" t="s">
        <v>274</v>
      </c>
      <c r="BM106" s="206" t="s">
        <v>782</v>
      </c>
    </row>
    <row r="107" spans="1:65" s="2" customFormat="1" ht="16.5" customHeight="1" x14ac:dyDescent="0.2">
      <c r="A107" s="36"/>
      <c r="B107" s="37"/>
      <c r="C107" s="195" t="s">
        <v>529</v>
      </c>
      <c r="D107" s="195" t="s">
        <v>269</v>
      </c>
      <c r="E107" s="196" t="s">
        <v>1242</v>
      </c>
      <c r="F107" s="197" t="s">
        <v>3700</v>
      </c>
      <c r="G107" s="198" t="s">
        <v>296</v>
      </c>
      <c r="H107" s="199">
        <v>60</v>
      </c>
      <c r="I107" s="200"/>
      <c r="J107" s="201">
        <f t="shared" si="0"/>
        <v>0</v>
      </c>
      <c r="K107" s="197" t="s">
        <v>21</v>
      </c>
      <c r="L107" s="41"/>
      <c r="M107" s="202" t="s">
        <v>21</v>
      </c>
      <c r="N107" s="203"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274</v>
      </c>
      <c r="AT107" s="206" t="s">
        <v>269</v>
      </c>
      <c r="AU107" s="206" t="s">
        <v>73</v>
      </c>
      <c r="AY107" s="19" t="s">
        <v>267</v>
      </c>
      <c r="BE107" s="207">
        <f t="shared" si="4"/>
        <v>0</v>
      </c>
      <c r="BF107" s="207">
        <f t="shared" si="5"/>
        <v>0</v>
      </c>
      <c r="BG107" s="207">
        <f t="shared" si="6"/>
        <v>0</v>
      </c>
      <c r="BH107" s="207">
        <f t="shared" si="7"/>
        <v>0</v>
      </c>
      <c r="BI107" s="207">
        <f t="shared" si="8"/>
        <v>0</v>
      </c>
      <c r="BJ107" s="19" t="s">
        <v>80</v>
      </c>
      <c r="BK107" s="207">
        <f t="shared" si="9"/>
        <v>0</v>
      </c>
      <c r="BL107" s="19" t="s">
        <v>274</v>
      </c>
      <c r="BM107" s="206" t="s">
        <v>793</v>
      </c>
    </row>
    <row r="108" spans="1:65" s="2" customFormat="1" ht="16.5" customHeight="1" x14ac:dyDescent="0.2">
      <c r="A108" s="36"/>
      <c r="B108" s="37"/>
      <c r="C108" s="195" t="s">
        <v>533</v>
      </c>
      <c r="D108" s="195" t="s">
        <v>269</v>
      </c>
      <c r="E108" s="196" t="s">
        <v>1248</v>
      </c>
      <c r="F108" s="197" t="s">
        <v>3701</v>
      </c>
      <c r="G108" s="198" t="s">
        <v>296</v>
      </c>
      <c r="H108" s="199">
        <v>160</v>
      </c>
      <c r="I108" s="200"/>
      <c r="J108" s="201">
        <f t="shared" si="0"/>
        <v>0</v>
      </c>
      <c r="K108" s="197" t="s">
        <v>21</v>
      </c>
      <c r="L108" s="41"/>
      <c r="M108" s="202" t="s">
        <v>21</v>
      </c>
      <c r="N108" s="203" t="s">
        <v>44</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274</v>
      </c>
      <c r="AT108" s="206" t="s">
        <v>269</v>
      </c>
      <c r="AU108" s="206" t="s">
        <v>73</v>
      </c>
      <c r="AY108" s="19" t="s">
        <v>267</v>
      </c>
      <c r="BE108" s="207">
        <f t="shared" si="4"/>
        <v>0</v>
      </c>
      <c r="BF108" s="207">
        <f t="shared" si="5"/>
        <v>0</v>
      </c>
      <c r="BG108" s="207">
        <f t="shared" si="6"/>
        <v>0</v>
      </c>
      <c r="BH108" s="207">
        <f t="shared" si="7"/>
        <v>0</v>
      </c>
      <c r="BI108" s="207">
        <f t="shared" si="8"/>
        <v>0</v>
      </c>
      <c r="BJ108" s="19" t="s">
        <v>80</v>
      </c>
      <c r="BK108" s="207">
        <f t="shared" si="9"/>
        <v>0</v>
      </c>
      <c r="BL108" s="19" t="s">
        <v>274</v>
      </c>
      <c r="BM108" s="206" t="s">
        <v>806</v>
      </c>
    </row>
    <row r="109" spans="1:65" s="2" customFormat="1" ht="16.5" customHeight="1" x14ac:dyDescent="0.2">
      <c r="A109" s="36"/>
      <c r="B109" s="37"/>
      <c r="C109" s="195" t="s">
        <v>542</v>
      </c>
      <c r="D109" s="195" t="s">
        <v>269</v>
      </c>
      <c r="E109" s="196" t="s">
        <v>3702</v>
      </c>
      <c r="F109" s="197" t="s">
        <v>3703</v>
      </c>
      <c r="G109" s="198" t="s">
        <v>296</v>
      </c>
      <c r="H109" s="199">
        <v>120</v>
      </c>
      <c r="I109" s="200"/>
      <c r="J109" s="201">
        <f t="shared" si="0"/>
        <v>0</v>
      </c>
      <c r="K109" s="197" t="s">
        <v>21</v>
      </c>
      <c r="L109" s="41"/>
      <c r="M109" s="202" t="s">
        <v>21</v>
      </c>
      <c r="N109" s="203" t="s">
        <v>44</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274</v>
      </c>
      <c r="AT109" s="206" t="s">
        <v>269</v>
      </c>
      <c r="AU109" s="206" t="s">
        <v>73</v>
      </c>
      <c r="AY109" s="19" t="s">
        <v>267</v>
      </c>
      <c r="BE109" s="207">
        <f t="shared" si="4"/>
        <v>0</v>
      </c>
      <c r="BF109" s="207">
        <f t="shared" si="5"/>
        <v>0</v>
      </c>
      <c r="BG109" s="207">
        <f t="shared" si="6"/>
        <v>0</v>
      </c>
      <c r="BH109" s="207">
        <f t="shared" si="7"/>
        <v>0</v>
      </c>
      <c r="BI109" s="207">
        <f t="shared" si="8"/>
        <v>0</v>
      </c>
      <c r="BJ109" s="19" t="s">
        <v>80</v>
      </c>
      <c r="BK109" s="207">
        <f t="shared" si="9"/>
        <v>0</v>
      </c>
      <c r="BL109" s="19" t="s">
        <v>274</v>
      </c>
      <c r="BM109" s="206" t="s">
        <v>814</v>
      </c>
    </row>
    <row r="110" spans="1:65" s="2" customFormat="1" ht="16.5" customHeight="1" x14ac:dyDescent="0.2">
      <c r="A110" s="36"/>
      <c r="B110" s="37"/>
      <c r="C110" s="195" t="s">
        <v>548</v>
      </c>
      <c r="D110" s="195" t="s">
        <v>269</v>
      </c>
      <c r="E110" s="196" t="s">
        <v>1253</v>
      </c>
      <c r="F110" s="197" t="s">
        <v>3704</v>
      </c>
      <c r="G110" s="198" t="s">
        <v>296</v>
      </c>
      <c r="H110" s="199">
        <v>30</v>
      </c>
      <c r="I110" s="200"/>
      <c r="J110" s="201">
        <f t="shared" si="0"/>
        <v>0</v>
      </c>
      <c r="K110" s="197" t="s">
        <v>21</v>
      </c>
      <c r="L110" s="41"/>
      <c r="M110" s="202" t="s">
        <v>21</v>
      </c>
      <c r="N110" s="203" t="s">
        <v>44</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274</v>
      </c>
      <c r="AT110" s="206" t="s">
        <v>269</v>
      </c>
      <c r="AU110" s="206" t="s">
        <v>73</v>
      </c>
      <c r="AY110" s="19" t="s">
        <v>267</v>
      </c>
      <c r="BE110" s="207">
        <f t="shared" si="4"/>
        <v>0</v>
      </c>
      <c r="BF110" s="207">
        <f t="shared" si="5"/>
        <v>0</v>
      </c>
      <c r="BG110" s="207">
        <f t="shared" si="6"/>
        <v>0</v>
      </c>
      <c r="BH110" s="207">
        <f t="shared" si="7"/>
        <v>0</v>
      </c>
      <c r="BI110" s="207">
        <f t="shared" si="8"/>
        <v>0</v>
      </c>
      <c r="BJ110" s="19" t="s">
        <v>80</v>
      </c>
      <c r="BK110" s="207">
        <f t="shared" si="9"/>
        <v>0</v>
      </c>
      <c r="BL110" s="19" t="s">
        <v>274</v>
      </c>
      <c r="BM110" s="206" t="s">
        <v>308</v>
      </c>
    </row>
    <row r="111" spans="1:65" s="2" customFormat="1" ht="16.5" customHeight="1" x14ac:dyDescent="0.2">
      <c r="A111" s="36"/>
      <c r="B111" s="37"/>
      <c r="C111" s="195" t="s">
        <v>552</v>
      </c>
      <c r="D111" s="195" t="s">
        <v>269</v>
      </c>
      <c r="E111" s="196" t="s">
        <v>3705</v>
      </c>
      <c r="F111" s="197" t="s">
        <v>3706</v>
      </c>
      <c r="G111" s="198" t="s">
        <v>296</v>
      </c>
      <c r="H111" s="199">
        <v>150</v>
      </c>
      <c r="I111" s="200"/>
      <c r="J111" s="201">
        <f t="shared" si="0"/>
        <v>0</v>
      </c>
      <c r="K111" s="197" t="s">
        <v>21</v>
      </c>
      <c r="L111" s="41"/>
      <c r="M111" s="202" t="s">
        <v>21</v>
      </c>
      <c r="N111" s="203" t="s">
        <v>44</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274</v>
      </c>
      <c r="AT111" s="206" t="s">
        <v>269</v>
      </c>
      <c r="AU111" s="206" t="s">
        <v>73</v>
      </c>
      <c r="AY111" s="19" t="s">
        <v>267</v>
      </c>
      <c r="BE111" s="207">
        <f t="shared" si="4"/>
        <v>0</v>
      </c>
      <c r="BF111" s="207">
        <f t="shared" si="5"/>
        <v>0</v>
      </c>
      <c r="BG111" s="207">
        <f t="shared" si="6"/>
        <v>0</v>
      </c>
      <c r="BH111" s="207">
        <f t="shared" si="7"/>
        <v>0</v>
      </c>
      <c r="BI111" s="207">
        <f t="shared" si="8"/>
        <v>0</v>
      </c>
      <c r="BJ111" s="19" t="s">
        <v>80</v>
      </c>
      <c r="BK111" s="207">
        <f t="shared" si="9"/>
        <v>0</v>
      </c>
      <c r="BL111" s="19" t="s">
        <v>274</v>
      </c>
      <c r="BM111" s="206" t="s">
        <v>830</v>
      </c>
    </row>
    <row r="112" spans="1:65" s="2" customFormat="1" ht="16.5" customHeight="1" x14ac:dyDescent="0.2">
      <c r="A112" s="36"/>
      <c r="B112" s="37"/>
      <c r="C112" s="195" t="s">
        <v>557</v>
      </c>
      <c r="D112" s="195" t="s">
        <v>269</v>
      </c>
      <c r="E112" s="196" t="s">
        <v>1339</v>
      </c>
      <c r="F112" s="197" t="s">
        <v>3707</v>
      </c>
      <c r="G112" s="198" t="s">
        <v>1350</v>
      </c>
      <c r="H112" s="199">
        <v>1</v>
      </c>
      <c r="I112" s="200"/>
      <c r="J112" s="201">
        <f t="shared" si="0"/>
        <v>0</v>
      </c>
      <c r="K112" s="197" t="s">
        <v>21</v>
      </c>
      <c r="L112" s="41"/>
      <c r="M112" s="202" t="s">
        <v>21</v>
      </c>
      <c r="N112" s="203" t="s">
        <v>44</v>
      </c>
      <c r="O112" s="66"/>
      <c r="P112" s="204">
        <f t="shared" si="1"/>
        <v>0</v>
      </c>
      <c r="Q112" s="204">
        <v>0</v>
      </c>
      <c r="R112" s="204">
        <f t="shared" si="2"/>
        <v>0</v>
      </c>
      <c r="S112" s="204">
        <v>0</v>
      </c>
      <c r="T112" s="205">
        <f t="shared" si="3"/>
        <v>0</v>
      </c>
      <c r="U112" s="36"/>
      <c r="V112" s="36"/>
      <c r="W112" s="36"/>
      <c r="X112" s="36"/>
      <c r="Y112" s="36"/>
      <c r="Z112" s="36"/>
      <c r="AA112" s="36"/>
      <c r="AB112" s="36"/>
      <c r="AC112" s="36"/>
      <c r="AD112" s="36"/>
      <c r="AE112" s="36"/>
      <c r="AR112" s="206" t="s">
        <v>274</v>
      </c>
      <c r="AT112" s="206" t="s">
        <v>269</v>
      </c>
      <c r="AU112" s="206" t="s">
        <v>73</v>
      </c>
      <c r="AY112" s="19" t="s">
        <v>267</v>
      </c>
      <c r="BE112" s="207">
        <f t="shared" si="4"/>
        <v>0</v>
      </c>
      <c r="BF112" s="207">
        <f t="shared" si="5"/>
        <v>0</v>
      </c>
      <c r="BG112" s="207">
        <f t="shared" si="6"/>
        <v>0</v>
      </c>
      <c r="BH112" s="207">
        <f t="shared" si="7"/>
        <v>0</v>
      </c>
      <c r="BI112" s="207">
        <f t="shared" si="8"/>
        <v>0</v>
      </c>
      <c r="BJ112" s="19" t="s">
        <v>80</v>
      </c>
      <c r="BK112" s="207">
        <f t="shared" si="9"/>
        <v>0</v>
      </c>
      <c r="BL112" s="19" t="s">
        <v>274</v>
      </c>
      <c r="BM112" s="206" t="s">
        <v>839</v>
      </c>
    </row>
    <row r="113" spans="1:65" s="2" customFormat="1" ht="16.5" customHeight="1" x14ac:dyDescent="0.2">
      <c r="A113" s="36"/>
      <c r="B113" s="37"/>
      <c r="C113" s="195" t="s">
        <v>564</v>
      </c>
      <c r="D113" s="195" t="s">
        <v>269</v>
      </c>
      <c r="E113" s="196" t="s">
        <v>3708</v>
      </c>
      <c r="F113" s="197" t="s">
        <v>3709</v>
      </c>
      <c r="G113" s="198" t="s">
        <v>296</v>
      </c>
      <c r="H113" s="199">
        <v>250</v>
      </c>
      <c r="I113" s="200"/>
      <c r="J113" s="201">
        <f t="shared" si="0"/>
        <v>0</v>
      </c>
      <c r="K113" s="197" t="s">
        <v>21</v>
      </c>
      <c r="L113" s="41"/>
      <c r="M113" s="202" t="s">
        <v>21</v>
      </c>
      <c r="N113" s="203" t="s">
        <v>44</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274</v>
      </c>
      <c r="AT113" s="206" t="s">
        <v>269</v>
      </c>
      <c r="AU113" s="206" t="s">
        <v>73</v>
      </c>
      <c r="AY113" s="19" t="s">
        <v>267</v>
      </c>
      <c r="BE113" s="207">
        <f t="shared" si="4"/>
        <v>0</v>
      </c>
      <c r="BF113" s="207">
        <f t="shared" si="5"/>
        <v>0</v>
      </c>
      <c r="BG113" s="207">
        <f t="shared" si="6"/>
        <v>0</v>
      </c>
      <c r="BH113" s="207">
        <f t="shared" si="7"/>
        <v>0</v>
      </c>
      <c r="BI113" s="207">
        <f t="shared" si="8"/>
        <v>0</v>
      </c>
      <c r="BJ113" s="19" t="s">
        <v>80</v>
      </c>
      <c r="BK113" s="207">
        <f t="shared" si="9"/>
        <v>0</v>
      </c>
      <c r="BL113" s="19" t="s">
        <v>274</v>
      </c>
      <c r="BM113" s="206" t="s">
        <v>854</v>
      </c>
    </row>
    <row r="114" spans="1:65" s="2" customFormat="1" ht="16.5" customHeight="1" x14ac:dyDescent="0.2">
      <c r="A114" s="36"/>
      <c r="B114" s="37"/>
      <c r="C114" s="195" t="s">
        <v>608</v>
      </c>
      <c r="D114" s="195" t="s">
        <v>269</v>
      </c>
      <c r="E114" s="196" t="s">
        <v>3710</v>
      </c>
      <c r="F114" s="197" t="s">
        <v>3711</v>
      </c>
      <c r="G114" s="198" t="s">
        <v>296</v>
      </c>
      <c r="H114" s="199">
        <v>100</v>
      </c>
      <c r="I114" s="200"/>
      <c r="J114" s="201">
        <f t="shared" si="0"/>
        <v>0</v>
      </c>
      <c r="K114" s="197" t="s">
        <v>21</v>
      </c>
      <c r="L114" s="41"/>
      <c r="M114" s="202" t="s">
        <v>21</v>
      </c>
      <c r="N114" s="203" t="s">
        <v>44</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274</v>
      </c>
      <c r="AT114" s="206" t="s">
        <v>269</v>
      </c>
      <c r="AU114" s="206" t="s">
        <v>73</v>
      </c>
      <c r="AY114" s="19" t="s">
        <v>267</v>
      </c>
      <c r="BE114" s="207">
        <f t="shared" si="4"/>
        <v>0</v>
      </c>
      <c r="BF114" s="207">
        <f t="shared" si="5"/>
        <v>0</v>
      </c>
      <c r="BG114" s="207">
        <f t="shared" si="6"/>
        <v>0</v>
      </c>
      <c r="BH114" s="207">
        <f t="shared" si="7"/>
        <v>0</v>
      </c>
      <c r="BI114" s="207">
        <f t="shared" si="8"/>
        <v>0</v>
      </c>
      <c r="BJ114" s="19" t="s">
        <v>80</v>
      </c>
      <c r="BK114" s="207">
        <f t="shared" si="9"/>
        <v>0</v>
      </c>
      <c r="BL114" s="19" t="s">
        <v>274</v>
      </c>
      <c r="BM114" s="206" t="s">
        <v>913</v>
      </c>
    </row>
    <row r="115" spans="1:65" s="2" customFormat="1" ht="16.5" customHeight="1" x14ac:dyDescent="0.2">
      <c r="A115" s="36"/>
      <c r="B115" s="37"/>
      <c r="C115" s="195" t="s">
        <v>639</v>
      </c>
      <c r="D115" s="195" t="s">
        <v>269</v>
      </c>
      <c r="E115" s="196" t="s">
        <v>309</v>
      </c>
      <c r="F115" s="197" t="s">
        <v>3712</v>
      </c>
      <c r="G115" s="198" t="s">
        <v>296</v>
      </c>
      <c r="H115" s="199">
        <v>8</v>
      </c>
      <c r="I115" s="200"/>
      <c r="J115" s="201">
        <f t="shared" si="0"/>
        <v>0</v>
      </c>
      <c r="K115" s="197" t="s">
        <v>21</v>
      </c>
      <c r="L115" s="41"/>
      <c r="M115" s="202" t="s">
        <v>21</v>
      </c>
      <c r="N115" s="203" t="s">
        <v>44</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274</v>
      </c>
      <c r="AT115" s="206" t="s">
        <v>269</v>
      </c>
      <c r="AU115" s="206" t="s">
        <v>73</v>
      </c>
      <c r="AY115" s="19" t="s">
        <v>267</v>
      </c>
      <c r="BE115" s="207">
        <f t="shared" si="4"/>
        <v>0</v>
      </c>
      <c r="BF115" s="207">
        <f t="shared" si="5"/>
        <v>0</v>
      </c>
      <c r="BG115" s="207">
        <f t="shared" si="6"/>
        <v>0</v>
      </c>
      <c r="BH115" s="207">
        <f t="shared" si="7"/>
        <v>0</v>
      </c>
      <c r="BI115" s="207">
        <f t="shared" si="8"/>
        <v>0</v>
      </c>
      <c r="BJ115" s="19" t="s">
        <v>80</v>
      </c>
      <c r="BK115" s="207">
        <f t="shared" si="9"/>
        <v>0</v>
      </c>
      <c r="BL115" s="19" t="s">
        <v>274</v>
      </c>
      <c r="BM115" s="206" t="s">
        <v>316</v>
      </c>
    </row>
    <row r="116" spans="1:65" s="2" customFormat="1" ht="16.5" customHeight="1" x14ac:dyDescent="0.2">
      <c r="A116" s="36"/>
      <c r="B116" s="37"/>
      <c r="C116" s="195" t="s">
        <v>691</v>
      </c>
      <c r="D116" s="195" t="s">
        <v>269</v>
      </c>
      <c r="E116" s="196" t="s">
        <v>3713</v>
      </c>
      <c r="F116" s="197" t="s">
        <v>3714</v>
      </c>
      <c r="G116" s="198" t="s">
        <v>296</v>
      </c>
      <c r="H116" s="199">
        <v>55</v>
      </c>
      <c r="I116" s="200"/>
      <c r="J116" s="201">
        <f t="shared" si="0"/>
        <v>0</v>
      </c>
      <c r="K116" s="197" t="s">
        <v>21</v>
      </c>
      <c r="L116" s="41"/>
      <c r="M116" s="202" t="s">
        <v>21</v>
      </c>
      <c r="N116" s="203" t="s">
        <v>44</v>
      </c>
      <c r="O116" s="66"/>
      <c r="P116" s="204">
        <f t="shared" si="1"/>
        <v>0</v>
      </c>
      <c r="Q116" s="204">
        <v>0</v>
      </c>
      <c r="R116" s="204">
        <f t="shared" si="2"/>
        <v>0</v>
      </c>
      <c r="S116" s="204">
        <v>0</v>
      </c>
      <c r="T116" s="205">
        <f t="shared" si="3"/>
        <v>0</v>
      </c>
      <c r="U116" s="36"/>
      <c r="V116" s="36"/>
      <c r="W116" s="36"/>
      <c r="X116" s="36"/>
      <c r="Y116" s="36"/>
      <c r="Z116" s="36"/>
      <c r="AA116" s="36"/>
      <c r="AB116" s="36"/>
      <c r="AC116" s="36"/>
      <c r="AD116" s="36"/>
      <c r="AE116" s="36"/>
      <c r="AR116" s="206" t="s">
        <v>274</v>
      </c>
      <c r="AT116" s="206" t="s">
        <v>269</v>
      </c>
      <c r="AU116" s="206" t="s">
        <v>73</v>
      </c>
      <c r="AY116" s="19" t="s">
        <v>267</v>
      </c>
      <c r="BE116" s="207">
        <f t="shared" si="4"/>
        <v>0</v>
      </c>
      <c r="BF116" s="207">
        <f t="shared" si="5"/>
        <v>0</v>
      </c>
      <c r="BG116" s="207">
        <f t="shared" si="6"/>
        <v>0</v>
      </c>
      <c r="BH116" s="207">
        <f t="shared" si="7"/>
        <v>0</v>
      </c>
      <c r="BI116" s="207">
        <f t="shared" si="8"/>
        <v>0</v>
      </c>
      <c r="BJ116" s="19" t="s">
        <v>80</v>
      </c>
      <c r="BK116" s="207">
        <f t="shared" si="9"/>
        <v>0</v>
      </c>
      <c r="BL116" s="19" t="s">
        <v>274</v>
      </c>
      <c r="BM116" s="206" t="s">
        <v>946</v>
      </c>
    </row>
    <row r="117" spans="1:65" s="2" customFormat="1" ht="16.5" customHeight="1" x14ac:dyDescent="0.2">
      <c r="A117" s="36"/>
      <c r="B117" s="37"/>
      <c r="C117" s="195" t="s">
        <v>696</v>
      </c>
      <c r="D117" s="195" t="s">
        <v>269</v>
      </c>
      <c r="E117" s="196" t="s">
        <v>1269</v>
      </c>
      <c r="F117" s="197" t="s">
        <v>3715</v>
      </c>
      <c r="G117" s="198" t="s">
        <v>296</v>
      </c>
      <c r="H117" s="199">
        <v>20</v>
      </c>
      <c r="I117" s="200"/>
      <c r="J117" s="201">
        <f t="shared" si="0"/>
        <v>0</v>
      </c>
      <c r="K117" s="197" t="s">
        <v>21</v>
      </c>
      <c r="L117" s="41"/>
      <c r="M117" s="202" t="s">
        <v>21</v>
      </c>
      <c r="N117" s="203" t="s">
        <v>44</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274</v>
      </c>
      <c r="AT117" s="206" t="s">
        <v>269</v>
      </c>
      <c r="AU117" s="206" t="s">
        <v>73</v>
      </c>
      <c r="AY117" s="19" t="s">
        <v>267</v>
      </c>
      <c r="BE117" s="207">
        <f t="shared" si="4"/>
        <v>0</v>
      </c>
      <c r="BF117" s="207">
        <f t="shared" si="5"/>
        <v>0</v>
      </c>
      <c r="BG117" s="207">
        <f t="shared" si="6"/>
        <v>0</v>
      </c>
      <c r="BH117" s="207">
        <f t="shared" si="7"/>
        <v>0</v>
      </c>
      <c r="BI117" s="207">
        <f t="shared" si="8"/>
        <v>0</v>
      </c>
      <c r="BJ117" s="19" t="s">
        <v>80</v>
      </c>
      <c r="BK117" s="207">
        <f t="shared" si="9"/>
        <v>0</v>
      </c>
      <c r="BL117" s="19" t="s">
        <v>274</v>
      </c>
      <c r="BM117" s="206" t="s">
        <v>966</v>
      </c>
    </row>
    <row r="118" spans="1:65" s="2" customFormat="1" ht="16.5" customHeight="1" x14ac:dyDescent="0.2">
      <c r="A118" s="36"/>
      <c r="B118" s="37"/>
      <c r="C118" s="195" t="s">
        <v>717</v>
      </c>
      <c r="D118" s="195" t="s">
        <v>269</v>
      </c>
      <c r="E118" s="196" t="s">
        <v>1274</v>
      </c>
      <c r="F118" s="197" t="s">
        <v>3716</v>
      </c>
      <c r="G118" s="198" t="s">
        <v>296</v>
      </c>
      <c r="H118" s="199">
        <v>20</v>
      </c>
      <c r="I118" s="200"/>
      <c r="J118" s="201">
        <f t="shared" ref="J118:J141" si="10">ROUND(I118*H118,2)</f>
        <v>0</v>
      </c>
      <c r="K118" s="197" t="s">
        <v>21</v>
      </c>
      <c r="L118" s="41"/>
      <c r="M118" s="202" t="s">
        <v>21</v>
      </c>
      <c r="N118" s="203" t="s">
        <v>44</v>
      </c>
      <c r="O118" s="66"/>
      <c r="P118" s="204">
        <f t="shared" ref="P118:P141" si="11">O118*H118</f>
        <v>0</v>
      </c>
      <c r="Q118" s="204">
        <v>0</v>
      </c>
      <c r="R118" s="204">
        <f t="shared" ref="R118:R141" si="12">Q118*H118</f>
        <v>0</v>
      </c>
      <c r="S118" s="204">
        <v>0</v>
      </c>
      <c r="T118" s="205">
        <f t="shared" ref="T118:T141" si="13">S118*H118</f>
        <v>0</v>
      </c>
      <c r="U118" s="36"/>
      <c r="V118" s="36"/>
      <c r="W118" s="36"/>
      <c r="X118" s="36"/>
      <c r="Y118" s="36"/>
      <c r="Z118" s="36"/>
      <c r="AA118" s="36"/>
      <c r="AB118" s="36"/>
      <c r="AC118" s="36"/>
      <c r="AD118" s="36"/>
      <c r="AE118" s="36"/>
      <c r="AR118" s="206" t="s">
        <v>274</v>
      </c>
      <c r="AT118" s="206" t="s">
        <v>269</v>
      </c>
      <c r="AU118" s="206" t="s">
        <v>73</v>
      </c>
      <c r="AY118" s="19" t="s">
        <v>267</v>
      </c>
      <c r="BE118" s="207">
        <f t="shared" ref="BE118:BE141" si="14">IF(N118="základní",J118,0)</f>
        <v>0</v>
      </c>
      <c r="BF118" s="207">
        <f t="shared" ref="BF118:BF141" si="15">IF(N118="snížená",J118,0)</f>
        <v>0</v>
      </c>
      <c r="BG118" s="207">
        <f t="shared" ref="BG118:BG141" si="16">IF(N118="zákl. přenesená",J118,0)</f>
        <v>0</v>
      </c>
      <c r="BH118" s="207">
        <f t="shared" ref="BH118:BH141" si="17">IF(N118="sníž. přenesená",J118,0)</f>
        <v>0</v>
      </c>
      <c r="BI118" s="207">
        <f t="shared" ref="BI118:BI141" si="18">IF(N118="nulová",J118,0)</f>
        <v>0</v>
      </c>
      <c r="BJ118" s="19" t="s">
        <v>80</v>
      </c>
      <c r="BK118" s="207">
        <f t="shared" ref="BK118:BK141" si="19">ROUND(I118*H118,2)</f>
        <v>0</v>
      </c>
      <c r="BL118" s="19" t="s">
        <v>274</v>
      </c>
      <c r="BM118" s="206" t="s">
        <v>977</v>
      </c>
    </row>
    <row r="119" spans="1:65" s="2" customFormat="1" ht="16.5" customHeight="1" x14ac:dyDescent="0.2">
      <c r="A119" s="36"/>
      <c r="B119" s="37"/>
      <c r="C119" s="195" t="s">
        <v>722</v>
      </c>
      <c r="D119" s="195" t="s">
        <v>269</v>
      </c>
      <c r="E119" s="196" t="s">
        <v>1347</v>
      </c>
      <c r="F119" s="197" t="s">
        <v>3717</v>
      </c>
      <c r="G119" s="198" t="s">
        <v>1350</v>
      </c>
      <c r="H119" s="199">
        <v>1</v>
      </c>
      <c r="I119" s="200"/>
      <c r="J119" s="201">
        <f t="shared" si="10"/>
        <v>0</v>
      </c>
      <c r="K119" s="197" t="s">
        <v>21</v>
      </c>
      <c r="L119" s="41"/>
      <c r="M119" s="202" t="s">
        <v>21</v>
      </c>
      <c r="N119" s="203" t="s">
        <v>44</v>
      </c>
      <c r="O119" s="66"/>
      <c r="P119" s="204">
        <f t="shared" si="11"/>
        <v>0</v>
      </c>
      <c r="Q119" s="204">
        <v>0</v>
      </c>
      <c r="R119" s="204">
        <f t="shared" si="12"/>
        <v>0</v>
      </c>
      <c r="S119" s="204">
        <v>0</v>
      </c>
      <c r="T119" s="205">
        <f t="shared" si="13"/>
        <v>0</v>
      </c>
      <c r="U119" s="36"/>
      <c r="V119" s="36"/>
      <c r="W119" s="36"/>
      <c r="X119" s="36"/>
      <c r="Y119" s="36"/>
      <c r="Z119" s="36"/>
      <c r="AA119" s="36"/>
      <c r="AB119" s="36"/>
      <c r="AC119" s="36"/>
      <c r="AD119" s="36"/>
      <c r="AE119" s="36"/>
      <c r="AR119" s="206" t="s">
        <v>274</v>
      </c>
      <c r="AT119" s="206" t="s">
        <v>269</v>
      </c>
      <c r="AU119" s="206" t="s">
        <v>73</v>
      </c>
      <c r="AY119" s="19" t="s">
        <v>267</v>
      </c>
      <c r="BE119" s="207">
        <f t="shared" si="14"/>
        <v>0</v>
      </c>
      <c r="BF119" s="207">
        <f t="shared" si="15"/>
        <v>0</v>
      </c>
      <c r="BG119" s="207">
        <f t="shared" si="16"/>
        <v>0</v>
      </c>
      <c r="BH119" s="207">
        <f t="shared" si="17"/>
        <v>0</v>
      </c>
      <c r="BI119" s="207">
        <f t="shared" si="18"/>
        <v>0</v>
      </c>
      <c r="BJ119" s="19" t="s">
        <v>80</v>
      </c>
      <c r="BK119" s="207">
        <f t="shared" si="19"/>
        <v>0</v>
      </c>
      <c r="BL119" s="19" t="s">
        <v>274</v>
      </c>
      <c r="BM119" s="206" t="s">
        <v>988</v>
      </c>
    </row>
    <row r="120" spans="1:65" s="2" customFormat="1" ht="16.5" customHeight="1" x14ac:dyDescent="0.2">
      <c r="A120" s="36"/>
      <c r="B120" s="37"/>
      <c r="C120" s="195" t="s">
        <v>736</v>
      </c>
      <c r="D120" s="195" t="s">
        <v>269</v>
      </c>
      <c r="E120" s="196" t="s">
        <v>3718</v>
      </c>
      <c r="F120" s="197" t="s">
        <v>3719</v>
      </c>
      <c r="G120" s="198" t="s">
        <v>296</v>
      </c>
      <c r="H120" s="199">
        <v>630</v>
      </c>
      <c r="I120" s="200"/>
      <c r="J120" s="201">
        <f t="shared" si="10"/>
        <v>0</v>
      </c>
      <c r="K120" s="197" t="s">
        <v>21</v>
      </c>
      <c r="L120" s="41"/>
      <c r="M120" s="202" t="s">
        <v>21</v>
      </c>
      <c r="N120" s="203" t="s">
        <v>44</v>
      </c>
      <c r="O120" s="66"/>
      <c r="P120" s="204">
        <f t="shared" si="11"/>
        <v>0</v>
      </c>
      <c r="Q120" s="204">
        <v>0</v>
      </c>
      <c r="R120" s="204">
        <f t="shared" si="12"/>
        <v>0</v>
      </c>
      <c r="S120" s="204">
        <v>0</v>
      </c>
      <c r="T120" s="205">
        <f t="shared" si="13"/>
        <v>0</v>
      </c>
      <c r="U120" s="36"/>
      <c r="V120" s="36"/>
      <c r="W120" s="36"/>
      <c r="X120" s="36"/>
      <c r="Y120" s="36"/>
      <c r="Z120" s="36"/>
      <c r="AA120" s="36"/>
      <c r="AB120" s="36"/>
      <c r="AC120" s="36"/>
      <c r="AD120" s="36"/>
      <c r="AE120" s="36"/>
      <c r="AR120" s="206" t="s">
        <v>274</v>
      </c>
      <c r="AT120" s="206" t="s">
        <v>269</v>
      </c>
      <c r="AU120" s="206" t="s">
        <v>73</v>
      </c>
      <c r="AY120" s="19" t="s">
        <v>267</v>
      </c>
      <c r="BE120" s="207">
        <f t="shared" si="14"/>
        <v>0</v>
      </c>
      <c r="BF120" s="207">
        <f t="shared" si="15"/>
        <v>0</v>
      </c>
      <c r="BG120" s="207">
        <f t="shared" si="16"/>
        <v>0</v>
      </c>
      <c r="BH120" s="207">
        <f t="shared" si="17"/>
        <v>0</v>
      </c>
      <c r="BI120" s="207">
        <f t="shared" si="18"/>
        <v>0</v>
      </c>
      <c r="BJ120" s="19" t="s">
        <v>80</v>
      </c>
      <c r="BK120" s="207">
        <f t="shared" si="19"/>
        <v>0</v>
      </c>
      <c r="BL120" s="19" t="s">
        <v>274</v>
      </c>
      <c r="BM120" s="206" t="s">
        <v>1003</v>
      </c>
    </row>
    <row r="121" spans="1:65" s="2" customFormat="1" ht="16.5" customHeight="1" x14ac:dyDescent="0.2">
      <c r="A121" s="36"/>
      <c r="B121" s="37"/>
      <c r="C121" s="195" t="s">
        <v>742</v>
      </c>
      <c r="D121" s="195" t="s">
        <v>269</v>
      </c>
      <c r="E121" s="196" t="s">
        <v>3720</v>
      </c>
      <c r="F121" s="197" t="s">
        <v>3721</v>
      </c>
      <c r="G121" s="198" t="s">
        <v>2484</v>
      </c>
      <c r="H121" s="199">
        <v>33</v>
      </c>
      <c r="I121" s="200"/>
      <c r="J121" s="201">
        <f t="shared" si="10"/>
        <v>0</v>
      </c>
      <c r="K121" s="197" t="s">
        <v>21</v>
      </c>
      <c r="L121" s="41"/>
      <c r="M121" s="202" t="s">
        <v>21</v>
      </c>
      <c r="N121" s="203" t="s">
        <v>44</v>
      </c>
      <c r="O121" s="66"/>
      <c r="P121" s="204">
        <f t="shared" si="11"/>
        <v>0</v>
      </c>
      <c r="Q121" s="204">
        <v>0</v>
      </c>
      <c r="R121" s="204">
        <f t="shared" si="12"/>
        <v>0</v>
      </c>
      <c r="S121" s="204">
        <v>0</v>
      </c>
      <c r="T121" s="205">
        <f t="shared" si="13"/>
        <v>0</v>
      </c>
      <c r="U121" s="36"/>
      <c r="V121" s="36"/>
      <c r="W121" s="36"/>
      <c r="X121" s="36"/>
      <c r="Y121" s="36"/>
      <c r="Z121" s="36"/>
      <c r="AA121" s="36"/>
      <c r="AB121" s="36"/>
      <c r="AC121" s="36"/>
      <c r="AD121" s="36"/>
      <c r="AE121" s="36"/>
      <c r="AR121" s="206" t="s">
        <v>274</v>
      </c>
      <c r="AT121" s="206" t="s">
        <v>269</v>
      </c>
      <c r="AU121" s="206" t="s">
        <v>73</v>
      </c>
      <c r="AY121" s="19" t="s">
        <v>267</v>
      </c>
      <c r="BE121" s="207">
        <f t="shared" si="14"/>
        <v>0</v>
      </c>
      <c r="BF121" s="207">
        <f t="shared" si="15"/>
        <v>0</v>
      </c>
      <c r="BG121" s="207">
        <f t="shared" si="16"/>
        <v>0</v>
      </c>
      <c r="BH121" s="207">
        <f t="shared" si="17"/>
        <v>0</v>
      </c>
      <c r="BI121" s="207">
        <f t="shared" si="18"/>
        <v>0</v>
      </c>
      <c r="BJ121" s="19" t="s">
        <v>80</v>
      </c>
      <c r="BK121" s="207">
        <f t="shared" si="19"/>
        <v>0</v>
      </c>
      <c r="BL121" s="19" t="s">
        <v>274</v>
      </c>
      <c r="BM121" s="206" t="s">
        <v>1012</v>
      </c>
    </row>
    <row r="122" spans="1:65" s="2" customFormat="1" ht="16.5" customHeight="1" x14ac:dyDescent="0.2">
      <c r="A122" s="36"/>
      <c r="B122" s="37"/>
      <c r="C122" s="195" t="s">
        <v>750</v>
      </c>
      <c r="D122" s="195" t="s">
        <v>269</v>
      </c>
      <c r="E122" s="196" t="s">
        <v>3722</v>
      </c>
      <c r="F122" s="197" t="s">
        <v>3723</v>
      </c>
      <c r="G122" s="198" t="s">
        <v>2484</v>
      </c>
      <c r="H122" s="199">
        <v>15</v>
      </c>
      <c r="I122" s="200"/>
      <c r="J122" s="201">
        <f t="shared" si="10"/>
        <v>0</v>
      </c>
      <c r="K122" s="197" t="s">
        <v>21</v>
      </c>
      <c r="L122" s="41"/>
      <c r="M122" s="202" t="s">
        <v>21</v>
      </c>
      <c r="N122" s="203" t="s">
        <v>44</v>
      </c>
      <c r="O122" s="66"/>
      <c r="P122" s="204">
        <f t="shared" si="11"/>
        <v>0</v>
      </c>
      <c r="Q122" s="204">
        <v>0</v>
      </c>
      <c r="R122" s="204">
        <f t="shared" si="12"/>
        <v>0</v>
      </c>
      <c r="S122" s="204">
        <v>0</v>
      </c>
      <c r="T122" s="205">
        <f t="shared" si="13"/>
        <v>0</v>
      </c>
      <c r="U122" s="36"/>
      <c r="V122" s="36"/>
      <c r="W122" s="36"/>
      <c r="X122" s="36"/>
      <c r="Y122" s="36"/>
      <c r="Z122" s="36"/>
      <c r="AA122" s="36"/>
      <c r="AB122" s="36"/>
      <c r="AC122" s="36"/>
      <c r="AD122" s="36"/>
      <c r="AE122" s="36"/>
      <c r="AR122" s="206" t="s">
        <v>274</v>
      </c>
      <c r="AT122" s="206" t="s">
        <v>269</v>
      </c>
      <c r="AU122" s="206" t="s">
        <v>73</v>
      </c>
      <c r="AY122" s="19" t="s">
        <v>267</v>
      </c>
      <c r="BE122" s="207">
        <f t="shared" si="14"/>
        <v>0</v>
      </c>
      <c r="BF122" s="207">
        <f t="shared" si="15"/>
        <v>0</v>
      </c>
      <c r="BG122" s="207">
        <f t="shared" si="16"/>
        <v>0</v>
      </c>
      <c r="BH122" s="207">
        <f t="shared" si="17"/>
        <v>0</v>
      </c>
      <c r="BI122" s="207">
        <f t="shared" si="18"/>
        <v>0</v>
      </c>
      <c r="BJ122" s="19" t="s">
        <v>80</v>
      </c>
      <c r="BK122" s="207">
        <f t="shared" si="19"/>
        <v>0</v>
      </c>
      <c r="BL122" s="19" t="s">
        <v>274</v>
      </c>
      <c r="BM122" s="206" t="s">
        <v>1024</v>
      </c>
    </row>
    <row r="123" spans="1:65" s="2" customFormat="1" ht="16.5" customHeight="1" x14ac:dyDescent="0.2">
      <c r="A123" s="36"/>
      <c r="B123" s="37"/>
      <c r="C123" s="195" t="s">
        <v>756</v>
      </c>
      <c r="D123" s="195" t="s">
        <v>269</v>
      </c>
      <c r="E123" s="196" t="s">
        <v>3724</v>
      </c>
      <c r="F123" s="197" t="s">
        <v>3725</v>
      </c>
      <c r="G123" s="198" t="s">
        <v>296</v>
      </c>
      <c r="H123" s="199">
        <v>100</v>
      </c>
      <c r="I123" s="200"/>
      <c r="J123" s="201">
        <f t="shared" si="10"/>
        <v>0</v>
      </c>
      <c r="K123" s="197" t="s">
        <v>21</v>
      </c>
      <c r="L123" s="41"/>
      <c r="M123" s="202" t="s">
        <v>21</v>
      </c>
      <c r="N123" s="203" t="s">
        <v>44</v>
      </c>
      <c r="O123" s="66"/>
      <c r="P123" s="204">
        <f t="shared" si="11"/>
        <v>0</v>
      </c>
      <c r="Q123" s="204">
        <v>0</v>
      </c>
      <c r="R123" s="204">
        <f t="shared" si="12"/>
        <v>0</v>
      </c>
      <c r="S123" s="204">
        <v>0</v>
      </c>
      <c r="T123" s="205">
        <f t="shared" si="13"/>
        <v>0</v>
      </c>
      <c r="U123" s="36"/>
      <c r="V123" s="36"/>
      <c r="W123" s="36"/>
      <c r="X123" s="36"/>
      <c r="Y123" s="36"/>
      <c r="Z123" s="36"/>
      <c r="AA123" s="36"/>
      <c r="AB123" s="36"/>
      <c r="AC123" s="36"/>
      <c r="AD123" s="36"/>
      <c r="AE123" s="36"/>
      <c r="AR123" s="206" t="s">
        <v>274</v>
      </c>
      <c r="AT123" s="206" t="s">
        <v>269</v>
      </c>
      <c r="AU123" s="206" t="s">
        <v>73</v>
      </c>
      <c r="AY123" s="19" t="s">
        <v>267</v>
      </c>
      <c r="BE123" s="207">
        <f t="shared" si="14"/>
        <v>0</v>
      </c>
      <c r="BF123" s="207">
        <f t="shared" si="15"/>
        <v>0</v>
      </c>
      <c r="BG123" s="207">
        <f t="shared" si="16"/>
        <v>0</v>
      </c>
      <c r="BH123" s="207">
        <f t="shared" si="17"/>
        <v>0</v>
      </c>
      <c r="BI123" s="207">
        <f t="shared" si="18"/>
        <v>0</v>
      </c>
      <c r="BJ123" s="19" t="s">
        <v>80</v>
      </c>
      <c r="BK123" s="207">
        <f t="shared" si="19"/>
        <v>0</v>
      </c>
      <c r="BL123" s="19" t="s">
        <v>274</v>
      </c>
      <c r="BM123" s="206" t="s">
        <v>1034</v>
      </c>
    </row>
    <row r="124" spans="1:65" s="2" customFormat="1" ht="16.5" customHeight="1" x14ac:dyDescent="0.2">
      <c r="A124" s="36"/>
      <c r="B124" s="37"/>
      <c r="C124" s="195" t="s">
        <v>764</v>
      </c>
      <c r="D124" s="195" t="s">
        <v>269</v>
      </c>
      <c r="E124" s="196" t="s">
        <v>3726</v>
      </c>
      <c r="F124" s="197" t="s">
        <v>3727</v>
      </c>
      <c r="G124" s="198" t="s">
        <v>296</v>
      </c>
      <c r="H124" s="199">
        <v>8</v>
      </c>
      <c r="I124" s="200"/>
      <c r="J124" s="201">
        <f t="shared" si="10"/>
        <v>0</v>
      </c>
      <c r="K124" s="197" t="s">
        <v>21</v>
      </c>
      <c r="L124" s="41"/>
      <c r="M124" s="202" t="s">
        <v>21</v>
      </c>
      <c r="N124" s="203" t="s">
        <v>44</v>
      </c>
      <c r="O124" s="66"/>
      <c r="P124" s="204">
        <f t="shared" si="11"/>
        <v>0</v>
      </c>
      <c r="Q124" s="204">
        <v>0</v>
      </c>
      <c r="R124" s="204">
        <f t="shared" si="12"/>
        <v>0</v>
      </c>
      <c r="S124" s="204">
        <v>0</v>
      </c>
      <c r="T124" s="205">
        <f t="shared" si="13"/>
        <v>0</v>
      </c>
      <c r="U124" s="36"/>
      <c r="V124" s="36"/>
      <c r="W124" s="36"/>
      <c r="X124" s="36"/>
      <c r="Y124" s="36"/>
      <c r="Z124" s="36"/>
      <c r="AA124" s="36"/>
      <c r="AB124" s="36"/>
      <c r="AC124" s="36"/>
      <c r="AD124" s="36"/>
      <c r="AE124" s="36"/>
      <c r="AR124" s="206" t="s">
        <v>274</v>
      </c>
      <c r="AT124" s="206" t="s">
        <v>269</v>
      </c>
      <c r="AU124" s="206" t="s">
        <v>73</v>
      </c>
      <c r="AY124" s="19" t="s">
        <v>267</v>
      </c>
      <c r="BE124" s="207">
        <f t="shared" si="14"/>
        <v>0</v>
      </c>
      <c r="BF124" s="207">
        <f t="shared" si="15"/>
        <v>0</v>
      </c>
      <c r="BG124" s="207">
        <f t="shared" si="16"/>
        <v>0</v>
      </c>
      <c r="BH124" s="207">
        <f t="shared" si="17"/>
        <v>0</v>
      </c>
      <c r="BI124" s="207">
        <f t="shared" si="18"/>
        <v>0</v>
      </c>
      <c r="BJ124" s="19" t="s">
        <v>80</v>
      </c>
      <c r="BK124" s="207">
        <f t="shared" si="19"/>
        <v>0</v>
      </c>
      <c r="BL124" s="19" t="s">
        <v>274</v>
      </c>
      <c r="BM124" s="206" t="s">
        <v>1044</v>
      </c>
    </row>
    <row r="125" spans="1:65" s="2" customFormat="1" ht="16.5" customHeight="1" x14ac:dyDescent="0.2">
      <c r="A125" s="36"/>
      <c r="B125" s="37"/>
      <c r="C125" s="195" t="s">
        <v>772</v>
      </c>
      <c r="D125" s="195" t="s">
        <v>269</v>
      </c>
      <c r="E125" s="196" t="s">
        <v>3728</v>
      </c>
      <c r="F125" s="197" t="s">
        <v>3729</v>
      </c>
      <c r="G125" s="198" t="s">
        <v>296</v>
      </c>
      <c r="H125" s="199">
        <v>55</v>
      </c>
      <c r="I125" s="200"/>
      <c r="J125" s="201">
        <f t="shared" si="10"/>
        <v>0</v>
      </c>
      <c r="K125" s="197" t="s">
        <v>21</v>
      </c>
      <c r="L125" s="41"/>
      <c r="M125" s="202" t="s">
        <v>21</v>
      </c>
      <c r="N125" s="203" t="s">
        <v>44</v>
      </c>
      <c r="O125" s="66"/>
      <c r="P125" s="204">
        <f t="shared" si="11"/>
        <v>0</v>
      </c>
      <c r="Q125" s="204">
        <v>0</v>
      </c>
      <c r="R125" s="204">
        <f t="shared" si="12"/>
        <v>0</v>
      </c>
      <c r="S125" s="204">
        <v>0</v>
      </c>
      <c r="T125" s="205">
        <f t="shared" si="13"/>
        <v>0</v>
      </c>
      <c r="U125" s="36"/>
      <c r="V125" s="36"/>
      <c r="W125" s="36"/>
      <c r="X125" s="36"/>
      <c r="Y125" s="36"/>
      <c r="Z125" s="36"/>
      <c r="AA125" s="36"/>
      <c r="AB125" s="36"/>
      <c r="AC125" s="36"/>
      <c r="AD125" s="36"/>
      <c r="AE125" s="36"/>
      <c r="AR125" s="206" t="s">
        <v>274</v>
      </c>
      <c r="AT125" s="206" t="s">
        <v>269</v>
      </c>
      <c r="AU125" s="206" t="s">
        <v>73</v>
      </c>
      <c r="AY125" s="19" t="s">
        <v>267</v>
      </c>
      <c r="BE125" s="207">
        <f t="shared" si="14"/>
        <v>0</v>
      </c>
      <c r="BF125" s="207">
        <f t="shared" si="15"/>
        <v>0</v>
      </c>
      <c r="BG125" s="207">
        <f t="shared" si="16"/>
        <v>0</v>
      </c>
      <c r="BH125" s="207">
        <f t="shared" si="17"/>
        <v>0</v>
      </c>
      <c r="BI125" s="207">
        <f t="shared" si="18"/>
        <v>0</v>
      </c>
      <c r="BJ125" s="19" t="s">
        <v>80</v>
      </c>
      <c r="BK125" s="207">
        <f t="shared" si="19"/>
        <v>0</v>
      </c>
      <c r="BL125" s="19" t="s">
        <v>274</v>
      </c>
      <c r="BM125" s="206" t="s">
        <v>547</v>
      </c>
    </row>
    <row r="126" spans="1:65" s="2" customFormat="1" ht="16.5" customHeight="1" x14ac:dyDescent="0.2">
      <c r="A126" s="36"/>
      <c r="B126" s="37"/>
      <c r="C126" s="195" t="s">
        <v>778</v>
      </c>
      <c r="D126" s="195" t="s">
        <v>269</v>
      </c>
      <c r="E126" s="196" t="s">
        <v>3730</v>
      </c>
      <c r="F126" s="197" t="s">
        <v>3731</v>
      </c>
      <c r="G126" s="198" t="s">
        <v>296</v>
      </c>
      <c r="H126" s="199">
        <v>250</v>
      </c>
      <c r="I126" s="200"/>
      <c r="J126" s="201">
        <f t="shared" si="10"/>
        <v>0</v>
      </c>
      <c r="K126" s="197" t="s">
        <v>21</v>
      </c>
      <c r="L126" s="41"/>
      <c r="M126" s="202" t="s">
        <v>21</v>
      </c>
      <c r="N126" s="203" t="s">
        <v>44</v>
      </c>
      <c r="O126" s="66"/>
      <c r="P126" s="204">
        <f t="shared" si="11"/>
        <v>0</v>
      </c>
      <c r="Q126" s="204">
        <v>0</v>
      </c>
      <c r="R126" s="204">
        <f t="shared" si="12"/>
        <v>0</v>
      </c>
      <c r="S126" s="204">
        <v>0</v>
      </c>
      <c r="T126" s="205">
        <f t="shared" si="13"/>
        <v>0</v>
      </c>
      <c r="U126" s="36"/>
      <c r="V126" s="36"/>
      <c r="W126" s="36"/>
      <c r="X126" s="36"/>
      <c r="Y126" s="36"/>
      <c r="Z126" s="36"/>
      <c r="AA126" s="36"/>
      <c r="AB126" s="36"/>
      <c r="AC126" s="36"/>
      <c r="AD126" s="36"/>
      <c r="AE126" s="36"/>
      <c r="AR126" s="206" t="s">
        <v>274</v>
      </c>
      <c r="AT126" s="206" t="s">
        <v>269</v>
      </c>
      <c r="AU126" s="206" t="s">
        <v>73</v>
      </c>
      <c r="AY126" s="19" t="s">
        <v>267</v>
      </c>
      <c r="BE126" s="207">
        <f t="shared" si="14"/>
        <v>0</v>
      </c>
      <c r="BF126" s="207">
        <f t="shared" si="15"/>
        <v>0</v>
      </c>
      <c r="BG126" s="207">
        <f t="shared" si="16"/>
        <v>0</v>
      </c>
      <c r="BH126" s="207">
        <f t="shared" si="17"/>
        <v>0</v>
      </c>
      <c r="BI126" s="207">
        <f t="shared" si="18"/>
        <v>0</v>
      </c>
      <c r="BJ126" s="19" t="s">
        <v>80</v>
      </c>
      <c r="BK126" s="207">
        <f t="shared" si="19"/>
        <v>0</v>
      </c>
      <c r="BL126" s="19" t="s">
        <v>274</v>
      </c>
      <c r="BM126" s="206" t="s">
        <v>1074</v>
      </c>
    </row>
    <row r="127" spans="1:65" s="2" customFormat="1" ht="16.5" customHeight="1" x14ac:dyDescent="0.2">
      <c r="A127" s="36"/>
      <c r="B127" s="37"/>
      <c r="C127" s="195" t="s">
        <v>782</v>
      </c>
      <c r="D127" s="195" t="s">
        <v>269</v>
      </c>
      <c r="E127" s="196" t="s">
        <v>3732</v>
      </c>
      <c r="F127" s="197" t="s">
        <v>3733</v>
      </c>
      <c r="G127" s="198" t="s">
        <v>2484</v>
      </c>
      <c r="H127" s="199">
        <v>2</v>
      </c>
      <c r="I127" s="200"/>
      <c r="J127" s="201">
        <f t="shared" si="10"/>
        <v>0</v>
      </c>
      <c r="K127" s="197" t="s">
        <v>21</v>
      </c>
      <c r="L127" s="41"/>
      <c r="M127" s="202" t="s">
        <v>21</v>
      </c>
      <c r="N127" s="203" t="s">
        <v>44</v>
      </c>
      <c r="O127" s="66"/>
      <c r="P127" s="204">
        <f t="shared" si="11"/>
        <v>0</v>
      </c>
      <c r="Q127" s="204">
        <v>0</v>
      </c>
      <c r="R127" s="204">
        <f t="shared" si="12"/>
        <v>0</v>
      </c>
      <c r="S127" s="204">
        <v>0</v>
      </c>
      <c r="T127" s="205">
        <f t="shared" si="13"/>
        <v>0</v>
      </c>
      <c r="U127" s="36"/>
      <c r="V127" s="36"/>
      <c r="W127" s="36"/>
      <c r="X127" s="36"/>
      <c r="Y127" s="36"/>
      <c r="Z127" s="36"/>
      <c r="AA127" s="36"/>
      <c r="AB127" s="36"/>
      <c r="AC127" s="36"/>
      <c r="AD127" s="36"/>
      <c r="AE127" s="36"/>
      <c r="AR127" s="206" t="s">
        <v>274</v>
      </c>
      <c r="AT127" s="206" t="s">
        <v>269</v>
      </c>
      <c r="AU127" s="206" t="s">
        <v>73</v>
      </c>
      <c r="AY127" s="19" t="s">
        <v>267</v>
      </c>
      <c r="BE127" s="207">
        <f t="shared" si="14"/>
        <v>0</v>
      </c>
      <c r="BF127" s="207">
        <f t="shared" si="15"/>
        <v>0</v>
      </c>
      <c r="BG127" s="207">
        <f t="shared" si="16"/>
        <v>0</v>
      </c>
      <c r="BH127" s="207">
        <f t="shared" si="17"/>
        <v>0</v>
      </c>
      <c r="BI127" s="207">
        <f t="shared" si="18"/>
        <v>0</v>
      </c>
      <c r="BJ127" s="19" t="s">
        <v>80</v>
      </c>
      <c r="BK127" s="207">
        <f t="shared" si="19"/>
        <v>0</v>
      </c>
      <c r="BL127" s="19" t="s">
        <v>274</v>
      </c>
      <c r="BM127" s="206" t="s">
        <v>1088</v>
      </c>
    </row>
    <row r="128" spans="1:65" s="2" customFormat="1" ht="16.5" customHeight="1" x14ac:dyDescent="0.2">
      <c r="A128" s="36"/>
      <c r="B128" s="37"/>
      <c r="C128" s="195" t="s">
        <v>788</v>
      </c>
      <c r="D128" s="195" t="s">
        <v>269</v>
      </c>
      <c r="E128" s="196" t="s">
        <v>3734</v>
      </c>
      <c r="F128" s="197" t="s">
        <v>3735</v>
      </c>
      <c r="G128" s="198" t="s">
        <v>304</v>
      </c>
      <c r="H128" s="199">
        <v>25</v>
      </c>
      <c r="I128" s="200"/>
      <c r="J128" s="201">
        <f t="shared" si="10"/>
        <v>0</v>
      </c>
      <c r="K128" s="197" t="s">
        <v>21</v>
      </c>
      <c r="L128" s="41"/>
      <c r="M128" s="202" t="s">
        <v>21</v>
      </c>
      <c r="N128" s="203" t="s">
        <v>44</v>
      </c>
      <c r="O128" s="66"/>
      <c r="P128" s="204">
        <f t="shared" si="11"/>
        <v>0</v>
      </c>
      <c r="Q128" s="204">
        <v>0</v>
      </c>
      <c r="R128" s="204">
        <f t="shared" si="12"/>
        <v>0</v>
      </c>
      <c r="S128" s="204">
        <v>0</v>
      </c>
      <c r="T128" s="205">
        <f t="shared" si="13"/>
        <v>0</v>
      </c>
      <c r="U128" s="36"/>
      <c r="V128" s="36"/>
      <c r="W128" s="36"/>
      <c r="X128" s="36"/>
      <c r="Y128" s="36"/>
      <c r="Z128" s="36"/>
      <c r="AA128" s="36"/>
      <c r="AB128" s="36"/>
      <c r="AC128" s="36"/>
      <c r="AD128" s="36"/>
      <c r="AE128" s="36"/>
      <c r="AR128" s="206" t="s">
        <v>274</v>
      </c>
      <c r="AT128" s="206" t="s">
        <v>269</v>
      </c>
      <c r="AU128" s="206" t="s">
        <v>73</v>
      </c>
      <c r="AY128" s="19" t="s">
        <v>267</v>
      </c>
      <c r="BE128" s="207">
        <f t="shared" si="14"/>
        <v>0</v>
      </c>
      <c r="BF128" s="207">
        <f t="shared" si="15"/>
        <v>0</v>
      </c>
      <c r="BG128" s="207">
        <f t="shared" si="16"/>
        <v>0</v>
      </c>
      <c r="BH128" s="207">
        <f t="shared" si="17"/>
        <v>0</v>
      </c>
      <c r="BI128" s="207">
        <f t="shared" si="18"/>
        <v>0</v>
      </c>
      <c r="BJ128" s="19" t="s">
        <v>80</v>
      </c>
      <c r="BK128" s="207">
        <f t="shared" si="19"/>
        <v>0</v>
      </c>
      <c r="BL128" s="19" t="s">
        <v>274</v>
      </c>
      <c r="BM128" s="206" t="s">
        <v>1104</v>
      </c>
    </row>
    <row r="129" spans="1:65" s="2" customFormat="1" ht="16.5" customHeight="1" x14ac:dyDescent="0.2">
      <c r="A129" s="36"/>
      <c r="B129" s="37"/>
      <c r="C129" s="195" t="s">
        <v>793</v>
      </c>
      <c r="D129" s="195" t="s">
        <v>269</v>
      </c>
      <c r="E129" s="196" t="s">
        <v>3736</v>
      </c>
      <c r="F129" s="197" t="s">
        <v>3737</v>
      </c>
      <c r="G129" s="198" t="s">
        <v>304</v>
      </c>
      <c r="H129" s="199">
        <v>25</v>
      </c>
      <c r="I129" s="200"/>
      <c r="J129" s="201">
        <f t="shared" si="10"/>
        <v>0</v>
      </c>
      <c r="K129" s="197" t="s">
        <v>21</v>
      </c>
      <c r="L129" s="41"/>
      <c r="M129" s="202" t="s">
        <v>21</v>
      </c>
      <c r="N129" s="203" t="s">
        <v>44</v>
      </c>
      <c r="O129" s="66"/>
      <c r="P129" s="204">
        <f t="shared" si="11"/>
        <v>0</v>
      </c>
      <c r="Q129" s="204">
        <v>0</v>
      </c>
      <c r="R129" s="204">
        <f t="shared" si="12"/>
        <v>0</v>
      </c>
      <c r="S129" s="204">
        <v>0</v>
      </c>
      <c r="T129" s="205">
        <f t="shared" si="13"/>
        <v>0</v>
      </c>
      <c r="U129" s="36"/>
      <c r="V129" s="36"/>
      <c r="W129" s="36"/>
      <c r="X129" s="36"/>
      <c r="Y129" s="36"/>
      <c r="Z129" s="36"/>
      <c r="AA129" s="36"/>
      <c r="AB129" s="36"/>
      <c r="AC129" s="36"/>
      <c r="AD129" s="36"/>
      <c r="AE129" s="36"/>
      <c r="AR129" s="206" t="s">
        <v>274</v>
      </c>
      <c r="AT129" s="206" t="s">
        <v>269</v>
      </c>
      <c r="AU129" s="206" t="s">
        <v>73</v>
      </c>
      <c r="AY129" s="19" t="s">
        <v>267</v>
      </c>
      <c r="BE129" s="207">
        <f t="shared" si="14"/>
        <v>0</v>
      </c>
      <c r="BF129" s="207">
        <f t="shared" si="15"/>
        <v>0</v>
      </c>
      <c r="BG129" s="207">
        <f t="shared" si="16"/>
        <v>0</v>
      </c>
      <c r="BH129" s="207">
        <f t="shared" si="17"/>
        <v>0</v>
      </c>
      <c r="BI129" s="207">
        <f t="shared" si="18"/>
        <v>0</v>
      </c>
      <c r="BJ129" s="19" t="s">
        <v>80</v>
      </c>
      <c r="BK129" s="207">
        <f t="shared" si="19"/>
        <v>0</v>
      </c>
      <c r="BL129" s="19" t="s">
        <v>274</v>
      </c>
      <c r="BM129" s="206" t="s">
        <v>1114</v>
      </c>
    </row>
    <row r="130" spans="1:65" s="2" customFormat="1" ht="16.5" customHeight="1" x14ac:dyDescent="0.2">
      <c r="A130" s="36"/>
      <c r="B130" s="37"/>
      <c r="C130" s="195" t="s">
        <v>799</v>
      </c>
      <c r="D130" s="195" t="s">
        <v>269</v>
      </c>
      <c r="E130" s="196" t="s">
        <v>3738</v>
      </c>
      <c r="F130" s="197" t="s">
        <v>3739</v>
      </c>
      <c r="G130" s="198" t="s">
        <v>304</v>
      </c>
      <c r="H130" s="199">
        <v>8</v>
      </c>
      <c r="I130" s="200"/>
      <c r="J130" s="201">
        <f t="shared" si="10"/>
        <v>0</v>
      </c>
      <c r="K130" s="197" t="s">
        <v>21</v>
      </c>
      <c r="L130" s="41"/>
      <c r="M130" s="202" t="s">
        <v>21</v>
      </c>
      <c r="N130" s="203" t="s">
        <v>44</v>
      </c>
      <c r="O130" s="66"/>
      <c r="P130" s="204">
        <f t="shared" si="11"/>
        <v>0</v>
      </c>
      <c r="Q130" s="204">
        <v>0</v>
      </c>
      <c r="R130" s="204">
        <f t="shared" si="12"/>
        <v>0</v>
      </c>
      <c r="S130" s="204">
        <v>0</v>
      </c>
      <c r="T130" s="205">
        <f t="shared" si="13"/>
        <v>0</v>
      </c>
      <c r="U130" s="36"/>
      <c r="V130" s="36"/>
      <c r="W130" s="36"/>
      <c r="X130" s="36"/>
      <c r="Y130" s="36"/>
      <c r="Z130" s="36"/>
      <c r="AA130" s="36"/>
      <c r="AB130" s="36"/>
      <c r="AC130" s="36"/>
      <c r="AD130" s="36"/>
      <c r="AE130" s="36"/>
      <c r="AR130" s="206" t="s">
        <v>274</v>
      </c>
      <c r="AT130" s="206" t="s">
        <v>269</v>
      </c>
      <c r="AU130" s="206" t="s">
        <v>73</v>
      </c>
      <c r="AY130" s="19" t="s">
        <v>267</v>
      </c>
      <c r="BE130" s="207">
        <f t="shared" si="14"/>
        <v>0</v>
      </c>
      <c r="BF130" s="207">
        <f t="shared" si="15"/>
        <v>0</v>
      </c>
      <c r="BG130" s="207">
        <f t="shared" si="16"/>
        <v>0</v>
      </c>
      <c r="BH130" s="207">
        <f t="shared" si="17"/>
        <v>0</v>
      </c>
      <c r="BI130" s="207">
        <f t="shared" si="18"/>
        <v>0</v>
      </c>
      <c r="BJ130" s="19" t="s">
        <v>80</v>
      </c>
      <c r="BK130" s="207">
        <f t="shared" si="19"/>
        <v>0</v>
      </c>
      <c r="BL130" s="19" t="s">
        <v>274</v>
      </c>
      <c r="BM130" s="206" t="s">
        <v>1131</v>
      </c>
    </row>
    <row r="131" spans="1:65" s="2" customFormat="1" ht="16.5" customHeight="1" x14ac:dyDescent="0.2">
      <c r="A131" s="36"/>
      <c r="B131" s="37"/>
      <c r="C131" s="195" t="s">
        <v>806</v>
      </c>
      <c r="D131" s="195" t="s">
        <v>269</v>
      </c>
      <c r="E131" s="196" t="s">
        <v>3740</v>
      </c>
      <c r="F131" s="197" t="s">
        <v>3741</v>
      </c>
      <c r="G131" s="198" t="s">
        <v>3742</v>
      </c>
      <c r="H131" s="199">
        <v>75</v>
      </c>
      <c r="I131" s="200"/>
      <c r="J131" s="201">
        <f t="shared" si="10"/>
        <v>0</v>
      </c>
      <c r="K131" s="197" t="s">
        <v>21</v>
      </c>
      <c r="L131" s="41"/>
      <c r="M131" s="202" t="s">
        <v>21</v>
      </c>
      <c r="N131" s="203" t="s">
        <v>44</v>
      </c>
      <c r="O131" s="66"/>
      <c r="P131" s="204">
        <f t="shared" si="11"/>
        <v>0</v>
      </c>
      <c r="Q131" s="204">
        <v>0</v>
      </c>
      <c r="R131" s="204">
        <f t="shared" si="12"/>
        <v>0</v>
      </c>
      <c r="S131" s="204">
        <v>0</v>
      </c>
      <c r="T131" s="205">
        <f t="shared" si="13"/>
        <v>0</v>
      </c>
      <c r="U131" s="36"/>
      <c r="V131" s="36"/>
      <c r="W131" s="36"/>
      <c r="X131" s="36"/>
      <c r="Y131" s="36"/>
      <c r="Z131" s="36"/>
      <c r="AA131" s="36"/>
      <c r="AB131" s="36"/>
      <c r="AC131" s="36"/>
      <c r="AD131" s="36"/>
      <c r="AE131" s="36"/>
      <c r="AR131" s="206" t="s">
        <v>274</v>
      </c>
      <c r="AT131" s="206" t="s">
        <v>269</v>
      </c>
      <c r="AU131" s="206" t="s">
        <v>73</v>
      </c>
      <c r="AY131" s="19" t="s">
        <v>267</v>
      </c>
      <c r="BE131" s="207">
        <f t="shared" si="14"/>
        <v>0</v>
      </c>
      <c r="BF131" s="207">
        <f t="shared" si="15"/>
        <v>0</v>
      </c>
      <c r="BG131" s="207">
        <f t="shared" si="16"/>
        <v>0</v>
      </c>
      <c r="BH131" s="207">
        <f t="shared" si="17"/>
        <v>0</v>
      </c>
      <c r="BI131" s="207">
        <f t="shared" si="18"/>
        <v>0</v>
      </c>
      <c r="BJ131" s="19" t="s">
        <v>80</v>
      </c>
      <c r="BK131" s="207">
        <f t="shared" si="19"/>
        <v>0</v>
      </c>
      <c r="BL131" s="19" t="s">
        <v>274</v>
      </c>
      <c r="BM131" s="206" t="s">
        <v>1163</v>
      </c>
    </row>
    <row r="132" spans="1:65" s="2" customFormat="1" ht="16.5" customHeight="1" x14ac:dyDescent="0.2">
      <c r="A132" s="36"/>
      <c r="B132" s="37"/>
      <c r="C132" s="195" t="s">
        <v>810</v>
      </c>
      <c r="D132" s="195" t="s">
        <v>269</v>
      </c>
      <c r="E132" s="196" t="s">
        <v>3743</v>
      </c>
      <c r="F132" s="197" t="s">
        <v>3744</v>
      </c>
      <c r="G132" s="198" t="s">
        <v>3742</v>
      </c>
      <c r="H132" s="199">
        <v>75</v>
      </c>
      <c r="I132" s="200"/>
      <c r="J132" s="201">
        <f t="shared" si="10"/>
        <v>0</v>
      </c>
      <c r="K132" s="197" t="s">
        <v>21</v>
      </c>
      <c r="L132" s="41"/>
      <c r="M132" s="202" t="s">
        <v>21</v>
      </c>
      <c r="N132" s="203" t="s">
        <v>44</v>
      </c>
      <c r="O132" s="66"/>
      <c r="P132" s="204">
        <f t="shared" si="11"/>
        <v>0</v>
      </c>
      <c r="Q132" s="204">
        <v>0</v>
      </c>
      <c r="R132" s="204">
        <f t="shared" si="12"/>
        <v>0</v>
      </c>
      <c r="S132" s="204">
        <v>0</v>
      </c>
      <c r="T132" s="205">
        <f t="shared" si="13"/>
        <v>0</v>
      </c>
      <c r="U132" s="36"/>
      <c r="V132" s="36"/>
      <c r="W132" s="36"/>
      <c r="X132" s="36"/>
      <c r="Y132" s="36"/>
      <c r="Z132" s="36"/>
      <c r="AA132" s="36"/>
      <c r="AB132" s="36"/>
      <c r="AC132" s="36"/>
      <c r="AD132" s="36"/>
      <c r="AE132" s="36"/>
      <c r="AR132" s="206" t="s">
        <v>274</v>
      </c>
      <c r="AT132" s="206" t="s">
        <v>269</v>
      </c>
      <c r="AU132" s="206" t="s">
        <v>73</v>
      </c>
      <c r="AY132" s="19" t="s">
        <v>267</v>
      </c>
      <c r="BE132" s="207">
        <f t="shared" si="14"/>
        <v>0</v>
      </c>
      <c r="BF132" s="207">
        <f t="shared" si="15"/>
        <v>0</v>
      </c>
      <c r="BG132" s="207">
        <f t="shared" si="16"/>
        <v>0</v>
      </c>
      <c r="BH132" s="207">
        <f t="shared" si="17"/>
        <v>0</v>
      </c>
      <c r="BI132" s="207">
        <f t="shared" si="18"/>
        <v>0</v>
      </c>
      <c r="BJ132" s="19" t="s">
        <v>80</v>
      </c>
      <c r="BK132" s="207">
        <f t="shared" si="19"/>
        <v>0</v>
      </c>
      <c r="BL132" s="19" t="s">
        <v>274</v>
      </c>
      <c r="BM132" s="206" t="s">
        <v>1184</v>
      </c>
    </row>
    <row r="133" spans="1:65" s="2" customFormat="1" ht="16.5" customHeight="1" x14ac:dyDescent="0.2">
      <c r="A133" s="36"/>
      <c r="B133" s="37"/>
      <c r="C133" s="195" t="s">
        <v>814</v>
      </c>
      <c r="D133" s="195" t="s">
        <v>269</v>
      </c>
      <c r="E133" s="196" t="s">
        <v>3745</v>
      </c>
      <c r="F133" s="197" t="s">
        <v>3746</v>
      </c>
      <c r="G133" s="198" t="s">
        <v>3747</v>
      </c>
      <c r="H133" s="199">
        <v>130</v>
      </c>
      <c r="I133" s="200"/>
      <c r="J133" s="201">
        <f t="shared" si="10"/>
        <v>0</v>
      </c>
      <c r="K133" s="197" t="s">
        <v>21</v>
      </c>
      <c r="L133" s="41"/>
      <c r="M133" s="202" t="s">
        <v>21</v>
      </c>
      <c r="N133" s="203" t="s">
        <v>44</v>
      </c>
      <c r="O133" s="66"/>
      <c r="P133" s="204">
        <f t="shared" si="11"/>
        <v>0</v>
      </c>
      <c r="Q133" s="204">
        <v>0</v>
      </c>
      <c r="R133" s="204">
        <f t="shared" si="12"/>
        <v>0</v>
      </c>
      <c r="S133" s="204">
        <v>0</v>
      </c>
      <c r="T133" s="205">
        <f t="shared" si="13"/>
        <v>0</v>
      </c>
      <c r="U133" s="36"/>
      <c r="V133" s="36"/>
      <c r="W133" s="36"/>
      <c r="X133" s="36"/>
      <c r="Y133" s="36"/>
      <c r="Z133" s="36"/>
      <c r="AA133" s="36"/>
      <c r="AB133" s="36"/>
      <c r="AC133" s="36"/>
      <c r="AD133" s="36"/>
      <c r="AE133" s="36"/>
      <c r="AR133" s="206" t="s">
        <v>274</v>
      </c>
      <c r="AT133" s="206" t="s">
        <v>269</v>
      </c>
      <c r="AU133" s="206" t="s">
        <v>73</v>
      </c>
      <c r="AY133" s="19" t="s">
        <v>267</v>
      </c>
      <c r="BE133" s="207">
        <f t="shared" si="14"/>
        <v>0</v>
      </c>
      <c r="BF133" s="207">
        <f t="shared" si="15"/>
        <v>0</v>
      </c>
      <c r="BG133" s="207">
        <f t="shared" si="16"/>
        <v>0</v>
      </c>
      <c r="BH133" s="207">
        <f t="shared" si="17"/>
        <v>0</v>
      </c>
      <c r="BI133" s="207">
        <f t="shared" si="18"/>
        <v>0</v>
      </c>
      <c r="BJ133" s="19" t="s">
        <v>80</v>
      </c>
      <c r="BK133" s="207">
        <f t="shared" si="19"/>
        <v>0</v>
      </c>
      <c r="BL133" s="19" t="s">
        <v>274</v>
      </c>
      <c r="BM133" s="206" t="s">
        <v>1195</v>
      </c>
    </row>
    <row r="134" spans="1:65" s="2" customFormat="1" ht="16.5" customHeight="1" x14ac:dyDescent="0.2">
      <c r="A134" s="36"/>
      <c r="B134" s="37"/>
      <c r="C134" s="195" t="s">
        <v>818</v>
      </c>
      <c r="D134" s="195" t="s">
        <v>269</v>
      </c>
      <c r="E134" s="196" t="s">
        <v>3748</v>
      </c>
      <c r="F134" s="197" t="s">
        <v>2827</v>
      </c>
      <c r="G134" s="198" t="s">
        <v>304</v>
      </c>
      <c r="H134" s="199">
        <v>35</v>
      </c>
      <c r="I134" s="200"/>
      <c r="J134" s="201">
        <f t="shared" si="10"/>
        <v>0</v>
      </c>
      <c r="K134" s="197" t="s">
        <v>21</v>
      </c>
      <c r="L134" s="41"/>
      <c r="M134" s="202" t="s">
        <v>21</v>
      </c>
      <c r="N134" s="203" t="s">
        <v>44</v>
      </c>
      <c r="O134" s="66"/>
      <c r="P134" s="204">
        <f t="shared" si="11"/>
        <v>0</v>
      </c>
      <c r="Q134" s="204">
        <v>0</v>
      </c>
      <c r="R134" s="204">
        <f t="shared" si="12"/>
        <v>0</v>
      </c>
      <c r="S134" s="204">
        <v>0</v>
      </c>
      <c r="T134" s="205">
        <f t="shared" si="13"/>
        <v>0</v>
      </c>
      <c r="U134" s="36"/>
      <c r="V134" s="36"/>
      <c r="W134" s="36"/>
      <c r="X134" s="36"/>
      <c r="Y134" s="36"/>
      <c r="Z134" s="36"/>
      <c r="AA134" s="36"/>
      <c r="AB134" s="36"/>
      <c r="AC134" s="36"/>
      <c r="AD134" s="36"/>
      <c r="AE134" s="36"/>
      <c r="AR134" s="206" t="s">
        <v>274</v>
      </c>
      <c r="AT134" s="206" t="s">
        <v>269</v>
      </c>
      <c r="AU134" s="206" t="s">
        <v>73</v>
      </c>
      <c r="AY134" s="19" t="s">
        <v>267</v>
      </c>
      <c r="BE134" s="207">
        <f t="shared" si="14"/>
        <v>0</v>
      </c>
      <c r="BF134" s="207">
        <f t="shared" si="15"/>
        <v>0</v>
      </c>
      <c r="BG134" s="207">
        <f t="shared" si="16"/>
        <v>0</v>
      </c>
      <c r="BH134" s="207">
        <f t="shared" si="17"/>
        <v>0</v>
      </c>
      <c r="BI134" s="207">
        <f t="shared" si="18"/>
        <v>0</v>
      </c>
      <c r="BJ134" s="19" t="s">
        <v>80</v>
      </c>
      <c r="BK134" s="207">
        <f t="shared" si="19"/>
        <v>0</v>
      </c>
      <c r="BL134" s="19" t="s">
        <v>274</v>
      </c>
      <c r="BM134" s="206" t="s">
        <v>1206</v>
      </c>
    </row>
    <row r="135" spans="1:65" s="2" customFormat="1" ht="16.5" customHeight="1" x14ac:dyDescent="0.2">
      <c r="A135" s="36"/>
      <c r="B135" s="37"/>
      <c r="C135" s="195" t="s">
        <v>308</v>
      </c>
      <c r="D135" s="195" t="s">
        <v>269</v>
      </c>
      <c r="E135" s="196" t="s">
        <v>3749</v>
      </c>
      <c r="F135" s="197" t="s">
        <v>3750</v>
      </c>
      <c r="G135" s="198" t="s">
        <v>304</v>
      </c>
      <c r="H135" s="199">
        <v>6</v>
      </c>
      <c r="I135" s="200"/>
      <c r="J135" s="201">
        <f t="shared" si="10"/>
        <v>0</v>
      </c>
      <c r="K135" s="197" t="s">
        <v>21</v>
      </c>
      <c r="L135" s="41"/>
      <c r="M135" s="202" t="s">
        <v>21</v>
      </c>
      <c r="N135" s="203" t="s">
        <v>44</v>
      </c>
      <c r="O135" s="66"/>
      <c r="P135" s="204">
        <f t="shared" si="11"/>
        <v>0</v>
      </c>
      <c r="Q135" s="204">
        <v>0</v>
      </c>
      <c r="R135" s="204">
        <f t="shared" si="12"/>
        <v>0</v>
      </c>
      <c r="S135" s="204">
        <v>0</v>
      </c>
      <c r="T135" s="205">
        <f t="shared" si="13"/>
        <v>0</v>
      </c>
      <c r="U135" s="36"/>
      <c r="V135" s="36"/>
      <c r="W135" s="36"/>
      <c r="X135" s="36"/>
      <c r="Y135" s="36"/>
      <c r="Z135" s="36"/>
      <c r="AA135" s="36"/>
      <c r="AB135" s="36"/>
      <c r="AC135" s="36"/>
      <c r="AD135" s="36"/>
      <c r="AE135" s="36"/>
      <c r="AR135" s="206" t="s">
        <v>274</v>
      </c>
      <c r="AT135" s="206" t="s">
        <v>269</v>
      </c>
      <c r="AU135" s="206" t="s">
        <v>73</v>
      </c>
      <c r="AY135" s="19" t="s">
        <v>267</v>
      </c>
      <c r="BE135" s="207">
        <f t="shared" si="14"/>
        <v>0</v>
      </c>
      <c r="BF135" s="207">
        <f t="shared" si="15"/>
        <v>0</v>
      </c>
      <c r="BG135" s="207">
        <f t="shared" si="16"/>
        <v>0</v>
      </c>
      <c r="BH135" s="207">
        <f t="shared" si="17"/>
        <v>0</v>
      </c>
      <c r="BI135" s="207">
        <f t="shared" si="18"/>
        <v>0</v>
      </c>
      <c r="BJ135" s="19" t="s">
        <v>80</v>
      </c>
      <c r="BK135" s="207">
        <f t="shared" si="19"/>
        <v>0</v>
      </c>
      <c r="BL135" s="19" t="s">
        <v>274</v>
      </c>
      <c r="BM135" s="206" t="s">
        <v>1220</v>
      </c>
    </row>
    <row r="136" spans="1:65" s="2" customFormat="1" ht="16.5" customHeight="1" x14ac:dyDescent="0.2">
      <c r="A136" s="36"/>
      <c r="B136" s="37"/>
      <c r="C136" s="195" t="s">
        <v>826</v>
      </c>
      <c r="D136" s="195" t="s">
        <v>269</v>
      </c>
      <c r="E136" s="196" t="s">
        <v>3751</v>
      </c>
      <c r="F136" s="197" t="s">
        <v>3752</v>
      </c>
      <c r="G136" s="198" t="s">
        <v>304</v>
      </c>
      <c r="H136" s="199">
        <v>45</v>
      </c>
      <c r="I136" s="200"/>
      <c r="J136" s="201">
        <f t="shared" si="10"/>
        <v>0</v>
      </c>
      <c r="K136" s="197" t="s">
        <v>21</v>
      </c>
      <c r="L136" s="41"/>
      <c r="M136" s="202" t="s">
        <v>21</v>
      </c>
      <c r="N136" s="203" t="s">
        <v>44</v>
      </c>
      <c r="O136" s="66"/>
      <c r="P136" s="204">
        <f t="shared" si="11"/>
        <v>0</v>
      </c>
      <c r="Q136" s="204">
        <v>0</v>
      </c>
      <c r="R136" s="204">
        <f t="shared" si="12"/>
        <v>0</v>
      </c>
      <c r="S136" s="204">
        <v>0</v>
      </c>
      <c r="T136" s="205">
        <f t="shared" si="13"/>
        <v>0</v>
      </c>
      <c r="U136" s="36"/>
      <c r="V136" s="36"/>
      <c r="W136" s="36"/>
      <c r="X136" s="36"/>
      <c r="Y136" s="36"/>
      <c r="Z136" s="36"/>
      <c r="AA136" s="36"/>
      <c r="AB136" s="36"/>
      <c r="AC136" s="36"/>
      <c r="AD136" s="36"/>
      <c r="AE136" s="36"/>
      <c r="AR136" s="206" t="s">
        <v>274</v>
      </c>
      <c r="AT136" s="206" t="s">
        <v>269</v>
      </c>
      <c r="AU136" s="206" t="s">
        <v>73</v>
      </c>
      <c r="AY136" s="19" t="s">
        <v>267</v>
      </c>
      <c r="BE136" s="207">
        <f t="shared" si="14"/>
        <v>0</v>
      </c>
      <c r="BF136" s="207">
        <f t="shared" si="15"/>
        <v>0</v>
      </c>
      <c r="BG136" s="207">
        <f t="shared" si="16"/>
        <v>0</v>
      </c>
      <c r="BH136" s="207">
        <f t="shared" si="17"/>
        <v>0</v>
      </c>
      <c r="BI136" s="207">
        <f t="shared" si="18"/>
        <v>0</v>
      </c>
      <c r="BJ136" s="19" t="s">
        <v>80</v>
      </c>
      <c r="BK136" s="207">
        <f t="shared" si="19"/>
        <v>0</v>
      </c>
      <c r="BL136" s="19" t="s">
        <v>274</v>
      </c>
      <c r="BM136" s="206" t="s">
        <v>1231</v>
      </c>
    </row>
    <row r="137" spans="1:65" s="2" customFormat="1" ht="16.5" customHeight="1" x14ac:dyDescent="0.2">
      <c r="A137" s="36"/>
      <c r="B137" s="37"/>
      <c r="C137" s="195" t="s">
        <v>830</v>
      </c>
      <c r="D137" s="195" t="s">
        <v>269</v>
      </c>
      <c r="E137" s="196" t="s">
        <v>3753</v>
      </c>
      <c r="F137" s="197" t="s">
        <v>3754</v>
      </c>
      <c r="G137" s="198" t="s">
        <v>304</v>
      </c>
      <c r="H137" s="199">
        <v>40</v>
      </c>
      <c r="I137" s="200"/>
      <c r="J137" s="201">
        <f t="shared" si="10"/>
        <v>0</v>
      </c>
      <c r="K137" s="197" t="s">
        <v>21</v>
      </c>
      <c r="L137" s="41"/>
      <c r="M137" s="202" t="s">
        <v>21</v>
      </c>
      <c r="N137" s="203" t="s">
        <v>44</v>
      </c>
      <c r="O137" s="66"/>
      <c r="P137" s="204">
        <f t="shared" si="11"/>
        <v>0</v>
      </c>
      <c r="Q137" s="204">
        <v>0</v>
      </c>
      <c r="R137" s="204">
        <f t="shared" si="12"/>
        <v>0</v>
      </c>
      <c r="S137" s="204">
        <v>0</v>
      </c>
      <c r="T137" s="205">
        <f t="shared" si="13"/>
        <v>0</v>
      </c>
      <c r="U137" s="36"/>
      <c r="V137" s="36"/>
      <c r="W137" s="36"/>
      <c r="X137" s="36"/>
      <c r="Y137" s="36"/>
      <c r="Z137" s="36"/>
      <c r="AA137" s="36"/>
      <c r="AB137" s="36"/>
      <c r="AC137" s="36"/>
      <c r="AD137" s="36"/>
      <c r="AE137" s="36"/>
      <c r="AR137" s="206" t="s">
        <v>274</v>
      </c>
      <c r="AT137" s="206" t="s">
        <v>269</v>
      </c>
      <c r="AU137" s="206" t="s">
        <v>73</v>
      </c>
      <c r="AY137" s="19" t="s">
        <v>267</v>
      </c>
      <c r="BE137" s="207">
        <f t="shared" si="14"/>
        <v>0</v>
      </c>
      <c r="BF137" s="207">
        <f t="shared" si="15"/>
        <v>0</v>
      </c>
      <c r="BG137" s="207">
        <f t="shared" si="16"/>
        <v>0</v>
      </c>
      <c r="BH137" s="207">
        <f t="shared" si="17"/>
        <v>0</v>
      </c>
      <c r="BI137" s="207">
        <f t="shared" si="18"/>
        <v>0</v>
      </c>
      <c r="BJ137" s="19" t="s">
        <v>80</v>
      </c>
      <c r="BK137" s="207">
        <f t="shared" si="19"/>
        <v>0</v>
      </c>
      <c r="BL137" s="19" t="s">
        <v>274</v>
      </c>
      <c r="BM137" s="206" t="s">
        <v>1242</v>
      </c>
    </row>
    <row r="138" spans="1:65" s="2" customFormat="1" ht="16.5" customHeight="1" x14ac:dyDescent="0.2">
      <c r="A138" s="36"/>
      <c r="B138" s="37"/>
      <c r="C138" s="195" t="s">
        <v>834</v>
      </c>
      <c r="D138" s="195" t="s">
        <v>269</v>
      </c>
      <c r="E138" s="196" t="s">
        <v>3755</v>
      </c>
      <c r="F138" s="197" t="s">
        <v>3756</v>
      </c>
      <c r="G138" s="198" t="s">
        <v>304</v>
      </c>
      <c r="H138" s="199">
        <v>5</v>
      </c>
      <c r="I138" s="200"/>
      <c r="J138" s="201">
        <f t="shared" si="10"/>
        <v>0</v>
      </c>
      <c r="K138" s="197" t="s">
        <v>21</v>
      </c>
      <c r="L138" s="41"/>
      <c r="M138" s="202" t="s">
        <v>21</v>
      </c>
      <c r="N138" s="203" t="s">
        <v>44</v>
      </c>
      <c r="O138" s="66"/>
      <c r="P138" s="204">
        <f t="shared" si="11"/>
        <v>0</v>
      </c>
      <c r="Q138" s="204">
        <v>0</v>
      </c>
      <c r="R138" s="204">
        <f t="shared" si="12"/>
        <v>0</v>
      </c>
      <c r="S138" s="204">
        <v>0</v>
      </c>
      <c r="T138" s="205">
        <f t="shared" si="13"/>
        <v>0</v>
      </c>
      <c r="U138" s="36"/>
      <c r="V138" s="36"/>
      <c r="W138" s="36"/>
      <c r="X138" s="36"/>
      <c r="Y138" s="36"/>
      <c r="Z138" s="36"/>
      <c r="AA138" s="36"/>
      <c r="AB138" s="36"/>
      <c r="AC138" s="36"/>
      <c r="AD138" s="36"/>
      <c r="AE138" s="36"/>
      <c r="AR138" s="206" t="s">
        <v>274</v>
      </c>
      <c r="AT138" s="206" t="s">
        <v>269</v>
      </c>
      <c r="AU138" s="206" t="s">
        <v>73</v>
      </c>
      <c r="AY138" s="19" t="s">
        <v>267</v>
      </c>
      <c r="BE138" s="207">
        <f t="shared" si="14"/>
        <v>0</v>
      </c>
      <c r="BF138" s="207">
        <f t="shared" si="15"/>
        <v>0</v>
      </c>
      <c r="BG138" s="207">
        <f t="shared" si="16"/>
        <v>0</v>
      </c>
      <c r="BH138" s="207">
        <f t="shared" si="17"/>
        <v>0</v>
      </c>
      <c r="BI138" s="207">
        <f t="shared" si="18"/>
        <v>0</v>
      </c>
      <c r="BJ138" s="19" t="s">
        <v>80</v>
      </c>
      <c r="BK138" s="207">
        <f t="shared" si="19"/>
        <v>0</v>
      </c>
      <c r="BL138" s="19" t="s">
        <v>274</v>
      </c>
      <c r="BM138" s="206" t="s">
        <v>1253</v>
      </c>
    </row>
    <row r="139" spans="1:65" s="2" customFormat="1" ht="16.5" customHeight="1" x14ac:dyDescent="0.2">
      <c r="A139" s="36"/>
      <c r="B139" s="37"/>
      <c r="C139" s="195" t="s">
        <v>839</v>
      </c>
      <c r="D139" s="195" t="s">
        <v>269</v>
      </c>
      <c r="E139" s="196" t="s">
        <v>3757</v>
      </c>
      <c r="F139" s="197" t="s">
        <v>3135</v>
      </c>
      <c r="G139" s="198" t="s">
        <v>304</v>
      </c>
      <c r="H139" s="199">
        <v>5</v>
      </c>
      <c r="I139" s="200"/>
      <c r="J139" s="201">
        <f t="shared" si="10"/>
        <v>0</v>
      </c>
      <c r="K139" s="197" t="s">
        <v>21</v>
      </c>
      <c r="L139" s="41"/>
      <c r="M139" s="202" t="s">
        <v>21</v>
      </c>
      <c r="N139" s="203" t="s">
        <v>44</v>
      </c>
      <c r="O139" s="66"/>
      <c r="P139" s="204">
        <f t="shared" si="11"/>
        <v>0</v>
      </c>
      <c r="Q139" s="204">
        <v>0</v>
      </c>
      <c r="R139" s="204">
        <f t="shared" si="12"/>
        <v>0</v>
      </c>
      <c r="S139" s="204">
        <v>0</v>
      </c>
      <c r="T139" s="205">
        <f t="shared" si="13"/>
        <v>0</v>
      </c>
      <c r="U139" s="36"/>
      <c r="V139" s="36"/>
      <c r="W139" s="36"/>
      <c r="X139" s="36"/>
      <c r="Y139" s="36"/>
      <c r="Z139" s="36"/>
      <c r="AA139" s="36"/>
      <c r="AB139" s="36"/>
      <c r="AC139" s="36"/>
      <c r="AD139" s="36"/>
      <c r="AE139" s="36"/>
      <c r="AR139" s="206" t="s">
        <v>274</v>
      </c>
      <c r="AT139" s="206" t="s">
        <v>269</v>
      </c>
      <c r="AU139" s="206" t="s">
        <v>73</v>
      </c>
      <c r="AY139" s="19" t="s">
        <v>267</v>
      </c>
      <c r="BE139" s="207">
        <f t="shared" si="14"/>
        <v>0</v>
      </c>
      <c r="BF139" s="207">
        <f t="shared" si="15"/>
        <v>0</v>
      </c>
      <c r="BG139" s="207">
        <f t="shared" si="16"/>
        <v>0</v>
      </c>
      <c r="BH139" s="207">
        <f t="shared" si="17"/>
        <v>0</v>
      </c>
      <c r="BI139" s="207">
        <f t="shared" si="18"/>
        <v>0</v>
      </c>
      <c r="BJ139" s="19" t="s">
        <v>80</v>
      </c>
      <c r="BK139" s="207">
        <f t="shared" si="19"/>
        <v>0</v>
      </c>
      <c r="BL139" s="19" t="s">
        <v>274</v>
      </c>
      <c r="BM139" s="206" t="s">
        <v>1265</v>
      </c>
    </row>
    <row r="140" spans="1:65" s="2" customFormat="1" ht="16.5" customHeight="1" x14ac:dyDescent="0.2">
      <c r="A140" s="36"/>
      <c r="B140" s="37"/>
      <c r="C140" s="195" t="s">
        <v>848</v>
      </c>
      <c r="D140" s="195" t="s">
        <v>269</v>
      </c>
      <c r="E140" s="196" t="s">
        <v>3758</v>
      </c>
      <c r="F140" s="197" t="s">
        <v>3759</v>
      </c>
      <c r="G140" s="198" t="s">
        <v>2629</v>
      </c>
      <c r="H140" s="199">
        <v>1</v>
      </c>
      <c r="I140" s="200"/>
      <c r="J140" s="201">
        <f t="shared" si="10"/>
        <v>0</v>
      </c>
      <c r="K140" s="197" t="s">
        <v>21</v>
      </c>
      <c r="L140" s="41"/>
      <c r="M140" s="202" t="s">
        <v>21</v>
      </c>
      <c r="N140" s="203" t="s">
        <v>44</v>
      </c>
      <c r="O140" s="66"/>
      <c r="P140" s="204">
        <f t="shared" si="11"/>
        <v>0</v>
      </c>
      <c r="Q140" s="204">
        <v>0</v>
      </c>
      <c r="R140" s="204">
        <f t="shared" si="12"/>
        <v>0</v>
      </c>
      <c r="S140" s="204">
        <v>0</v>
      </c>
      <c r="T140" s="205">
        <f t="shared" si="13"/>
        <v>0</v>
      </c>
      <c r="U140" s="36"/>
      <c r="V140" s="36"/>
      <c r="W140" s="36"/>
      <c r="X140" s="36"/>
      <c r="Y140" s="36"/>
      <c r="Z140" s="36"/>
      <c r="AA140" s="36"/>
      <c r="AB140" s="36"/>
      <c r="AC140" s="36"/>
      <c r="AD140" s="36"/>
      <c r="AE140" s="36"/>
      <c r="AR140" s="206" t="s">
        <v>274</v>
      </c>
      <c r="AT140" s="206" t="s">
        <v>269</v>
      </c>
      <c r="AU140" s="206" t="s">
        <v>73</v>
      </c>
      <c r="AY140" s="19" t="s">
        <v>267</v>
      </c>
      <c r="BE140" s="207">
        <f t="shared" si="14"/>
        <v>0</v>
      </c>
      <c r="BF140" s="207">
        <f t="shared" si="15"/>
        <v>0</v>
      </c>
      <c r="BG140" s="207">
        <f t="shared" si="16"/>
        <v>0</v>
      </c>
      <c r="BH140" s="207">
        <f t="shared" si="17"/>
        <v>0</v>
      </c>
      <c r="BI140" s="207">
        <f t="shared" si="18"/>
        <v>0</v>
      </c>
      <c r="BJ140" s="19" t="s">
        <v>80</v>
      </c>
      <c r="BK140" s="207">
        <f t="shared" si="19"/>
        <v>0</v>
      </c>
      <c r="BL140" s="19" t="s">
        <v>274</v>
      </c>
      <c r="BM140" s="206" t="s">
        <v>1274</v>
      </c>
    </row>
    <row r="141" spans="1:65" s="2" customFormat="1" ht="16.5" customHeight="1" x14ac:dyDescent="0.2">
      <c r="A141" s="36"/>
      <c r="B141" s="37"/>
      <c r="C141" s="195" t="s">
        <v>854</v>
      </c>
      <c r="D141" s="195" t="s">
        <v>269</v>
      </c>
      <c r="E141" s="196" t="s">
        <v>3760</v>
      </c>
      <c r="F141" s="197" t="s">
        <v>3761</v>
      </c>
      <c r="G141" s="198" t="s">
        <v>3467</v>
      </c>
      <c r="H141" s="199">
        <v>1</v>
      </c>
      <c r="I141" s="200"/>
      <c r="J141" s="201">
        <f t="shared" si="10"/>
        <v>0</v>
      </c>
      <c r="K141" s="197" t="s">
        <v>21</v>
      </c>
      <c r="L141" s="41"/>
      <c r="M141" s="265" t="s">
        <v>21</v>
      </c>
      <c r="N141" s="266" t="s">
        <v>44</v>
      </c>
      <c r="O141" s="267"/>
      <c r="P141" s="268">
        <f t="shared" si="11"/>
        <v>0</v>
      </c>
      <c r="Q141" s="268">
        <v>0</v>
      </c>
      <c r="R141" s="268">
        <f t="shared" si="12"/>
        <v>0</v>
      </c>
      <c r="S141" s="268">
        <v>0</v>
      </c>
      <c r="T141" s="269">
        <f t="shared" si="13"/>
        <v>0</v>
      </c>
      <c r="U141" s="36"/>
      <c r="V141" s="36"/>
      <c r="W141" s="36"/>
      <c r="X141" s="36"/>
      <c r="Y141" s="36"/>
      <c r="Z141" s="36"/>
      <c r="AA141" s="36"/>
      <c r="AB141" s="36"/>
      <c r="AC141" s="36"/>
      <c r="AD141" s="36"/>
      <c r="AE141" s="36"/>
      <c r="AR141" s="206" t="s">
        <v>274</v>
      </c>
      <c r="AT141" s="206" t="s">
        <v>269</v>
      </c>
      <c r="AU141" s="206" t="s">
        <v>73</v>
      </c>
      <c r="AY141" s="19" t="s">
        <v>267</v>
      </c>
      <c r="BE141" s="207">
        <f t="shared" si="14"/>
        <v>0</v>
      </c>
      <c r="BF141" s="207">
        <f t="shared" si="15"/>
        <v>0</v>
      </c>
      <c r="BG141" s="207">
        <f t="shared" si="16"/>
        <v>0</v>
      </c>
      <c r="BH141" s="207">
        <f t="shared" si="17"/>
        <v>0</v>
      </c>
      <c r="BI141" s="207">
        <f t="shared" si="18"/>
        <v>0</v>
      </c>
      <c r="BJ141" s="19" t="s">
        <v>80</v>
      </c>
      <c r="BK141" s="207">
        <f t="shared" si="19"/>
        <v>0</v>
      </c>
      <c r="BL141" s="19" t="s">
        <v>274</v>
      </c>
      <c r="BM141" s="206" t="s">
        <v>1294</v>
      </c>
    </row>
    <row r="142" spans="1:65" s="2" customFormat="1" ht="6.95" customHeight="1" x14ac:dyDescent="0.2">
      <c r="A142" s="36"/>
      <c r="B142" s="49"/>
      <c r="C142" s="50"/>
      <c r="D142" s="50"/>
      <c r="E142" s="50"/>
      <c r="F142" s="50"/>
      <c r="G142" s="50"/>
      <c r="H142" s="50"/>
      <c r="I142" s="145"/>
      <c r="J142" s="50"/>
      <c r="K142" s="50"/>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b254/tC04sDhRPeQ7JBYhzi6lEdY43L/oKZmYay8IlwiIkVroU920WwSXQs9bTYV7aPRG5MfkdbvX0WVMVlZHA==" saltValue="HWPeHdt/hOWW7+UuYxDuiE+nosg5/zrm9bUvTMVMo85VTL9zIky3uye047fz6CY+IRPRytl6R+X+xJTJVTq2Fg==" spinCount="100000" sheet="1" objects="1" scenarios="1" formatColumns="0" formatRows="0" autoFilter="0"/>
  <autoFilter ref="C84:K141" xr:uid="{00000000-0009-0000-0000-00000B000000}"/>
  <mergeCells count="12">
    <mergeCell ref="E77:H77"/>
    <mergeCell ref="L2:V2"/>
    <mergeCell ref="E50:H50"/>
    <mergeCell ref="E52:H52"/>
    <mergeCell ref="E54:H54"/>
    <mergeCell ref="E73:H73"/>
    <mergeCell ref="E75:H7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91"/>
  <sheetViews>
    <sheetView showGridLines="0" topLeftCell="A64" workbookViewId="0">
      <selection activeCell="F101" sqref="F101"/>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387"/>
      <c r="M2" s="387"/>
      <c r="N2" s="387"/>
      <c r="O2" s="387"/>
      <c r="P2" s="387"/>
      <c r="Q2" s="387"/>
      <c r="R2" s="387"/>
      <c r="S2" s="387"/>
      <c r="T2" s="387"/>
      <c r="U2" s="387"/>
      <c r="V2" s="387"/>
      <c r="AT2" s="19" t="s">
        <v>120</v>
      </c>
    </row>
    <row r="3" spans="1:46" s="1" customFormat="1" ht="6.95" customHeight="1" x14ac:dyDescent="0.2">
      <c r="B3" s="112"/>
      <c r="C3" s="113"/>
      <c r="D3" s="113"/>
      <c r="E3" s="113"/>
      <c r="F3" s="113"/>
      <c r="G3" s="113"/>
      <c r="H3" s="113"/>
      <c r="I3" s="114"/>
      <c r="J3" s="113"/>
      <c r="K3" s="113"/>
      <c r="L3" s="22"/>
      <c r="AT3" s="19" t="s">
        <v>82</v>
      </c>
    </row>
    <row r="4" spans="1:46" s="1" customFormat="1" ht="24.95" customHeight="1" x14ac:dyDescent="0.2">
      <c r="B4" s="22"/>
      <c r="D4" s="115" t="s">
        <v>146</v>
      </c>
      <c r="I4" s="110"/>
      <c r="L4" s="22"/>
      <c r="M4" s="116" t="s">
        <v>10</v>
      </c>
      <c r="AT4" s="19" t="s">
        <v>4</v>
      </c>
    </row>
    <row r="5" spans="1:46" s="1" customFormat="1" ht="6.95"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5" t="str">
        <f>'Rekapitulace stavby'!K6</f>
        <v>Sportovní hala při ZŠ Rychnovská 139, Praha 18</v>
      </c>
      <c r="F7" s="416"/>
      <c r="G7" s="416"/>
      <c r="H7" s="416"/>
      <c r="I7" s="110"/>
      <c r="L7" s="22"/>
    </row>
    <row r="8" spans="1:46" s="1" customFormat="1" ht="12" customHeight="1" x14ac:dyDescent="0.2">
      <c r="B8" s="22"/>
      <c r="D8" s="117" t="s">
        <v>159</v>
      </c>
      <c r="I8" s="110"/>
      <c r="L8" s="22"/>
    </row>
    <row r="9" spans="1:46" s="2" customFormat="1" ht="16.5" customHeight="1" x14ac:dyDescent="0.2">
      <c r="A9" s="36"/>
      <c r="B9" s="41"/>
      <c r="C9" s="36"/>
      <c r="D9" s="36"/>
      <c r="E9" s="415" t="s">
        <v>163</v>
      </c>
      <c r="F9" s="417"/>
      <c r="G9" s="417"/>
      <c r="H9" s="417"/>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8" t="s">
        <v>3762</v>
      </c>
      <c r="F11" s="417"/>
      <c r="G11" s="417"/>
      <c r="H11" s="417"/>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19</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5"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19" t="str">
        <f>'Rekapitulace stavby'!E14</f>
        <v>Vyplň údaj</v>
      </c>
      <c r="F20" s="420"/>
      <c r="G20" s="420"/>
      <c r="H20" s="420"/>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5"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5"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1" t="s">
        <v>21</v>
      </c>
      <c r="F29" s="421"/>
      <c r="G29" s="421"/>
      <c r="H29" s="421"/>
      <c r="I29" s="124"/>
      <c r="J29" s="122"/>
      <c r="K29" s="122"/>
      <c r="L29" s="125"/>
      <c r="S29" s="122"/>
      <c r="T29" s="122"/>
      <c r="U29" s="122"/>
      <c r="V29" s="122"/>
      <c r="W29" s="122"/>
      <c r="X29" s="122"/>
      <c r="Y29" s="122"/>
      <c r="Z29" s="122"/>
      <c r="AA29" s="122"/>
      <c r="AB29" s="122"/>
      <c r="AC29" s="122"/>
      <c r="AD29" s="122"/>
      <c r="AE29" s="122"/>
    </row>
    <row r="30" spans="1:31" s="2" customFormat="1" ht="6.95"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ROUND(J87, 2)</f>
        <v>0</v>
      </c>
      <c r="K32" s="36"/>
      <c r="L32" s="119"/>
      <c r="S32" s="36"/>
      <c r="T32" s="36"/>
      <c r="U32" s="36"/>
      <c r="V32" s="36"/>
      <c r="W32" s="36"/>
      <c r="X32" s="36"/>
      <c r="Y32" s="36"/>
      <c r="Z32" s="36"/>
      <c r="AA32" s="36"/>
      <c r="AB32" s="36"/>
      <c r="AC32" s="36"/>
      <c r="AD32" s="36"/>
      <c r="AE32" s="36"/>
    </row>
    <row r="33" spans="1:31" s="2" customFormat="1" ht="6.95"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x14ac:dyDescent="0.2">
      <c r="A35" s="36"/>
      <c r="B35" s="41"/>
      <c r="C35" s="36"/>
      <c r="D35" s="132" t="s">
        <v>43</v>
      </c>
      <c r="E35" s="117" t="s">
        <v>44</v>
      </c>
      <c r="F35" s="133">
        <f>ROUND((SUM(BE87:BE90)),  2)</f>
        <v>0</v>
      </c>
      <c r="G35" s="36"/>
      <c r="H35" s="36"/>
      <c r="I35" s="134">
        <v>0.21</v>
      </c>
      <c r="J35" s="133">
        <f>ROUND(((SUM(BE87:BE90))*I35),  2)</f>
        <v>0</v>
      </c>
      <c r="K35" s="36"/>
      <c r="L35" s="119"/>
      <c r="S35" s="36"/>
      <c r="T35" s="36"/>
      <c r="U35" s="36"/>
      <c r="V35" s="36"/>
      <c r="W35" s="36"/>
      <c r="X35" s="36"/>
      <c r="Y35" s="36"/>
      <c r="Z35" s="36"/>
      <c r="AA35" s="36"/>
      <c r="AB35" s="36"/>
      <c r="AC35" s="36"/>
      <c r="AD35" s="36"/>
      <c r="AE35" s="36"/>
    </row>
    <row r="36" spans="1:31" s="2" customFormat="1" ht="14.45" customHeight="1" x14ac:dyDescent="0.2">
      <c r="A36" s="36"/>
      <c r="B36" s="41"/>
      <c r="C36" s="36"/>
      <c r="D36" s="36"/>
      <c r="E36" s="117" t="s">
        <v>45</v>
      </c>
      <c r="F36" s="133">
        <f>ROUND((SUM(BF87:BF90)),  2)</f>
        <v>0</v>
      </c>
      <c r="G36" s="36"/>
      <c r="H36" s="36"/>
      <c r="I36" s="134">
        <v>0.15</v>
      </c>
      <c r="J36" s="133">
        <f>ROUND(((SUM(BF87:BF90))*I36),  2)</f>
        <v>0</v>
      </c>
      <c r="K36" s="36"/>
      <c r="L36" s="119"/>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7" t="s">
        <v>46</v>
      </c>
      <c r="F37" s="133">
        <f>ROUND((SUM(BG87:BG90)),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7" t="s">
        <v>47</v>
      </c>
      <c r="F38" s="133">
        <f>ROUND((SUM(BH87:BH90)),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7" t="s">
        <v>48</v>
      </c>
      <c r="F39" s="133">
        <f>ROUND((SUM(BI87:BI90)),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3" t="str">
        <f>E7</f>
        <v>Sportovní hala při ZŠ Rychnovská 139, Praha 18</v>
      </c>
      <c r="F50" s="414"/>
      <c r="G50" s="414"/>
      <c r="H50" s="414"/>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3" t="s">
        <v>163</v>
      </c>
      <c r="F52" s="412"/>
      <c r="G52" s="412"/>
      <c r="H52" s="412"/>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408" t="str">
        <f>E11</f>
        <v>D.1.4.g - Přeložka SEK</v>
      </c>
      <c r="F54" s="412"/>
      <c r="G54" s="412"/>
      <c r="H54" s="412"/>
      <c r="I54" s="118"/>
      <c r="J54" s="38"/>
      <c r="K54" s="38"/>
      <c r="L54" s="119"/>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2"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x14ac:dyDescent="0.2">
      <c r="A63" s="36"/>
      <c r="B63" s="37"/>
      <c r="C63" s="153" t="s">
        <v>71</v>
      </c>
      <c r="D63" s="38"/>
      <c r="E63" s="38"/>
      <c r="F63" s="38"/>
      <c r="G63" s="38"/>
      <c r="H63" s="38"/>
      <c r="I63" s="118"/>
      <c r="J63" s="79">
        <f>J87</f>
        <v>0</v>
      </c>
      <c r="K63" s="38"/>
      <c r="L63" s="119"/>
      <c r="S63" s="36"/>
      <c r="T63" s="36"/>
      <c r="U63" s="36"/>
      <c r="V63" s="36"/>
      <c r="W63" s="36"/>
      <c r="X63" s="36"/>
      <c r="Y63" s="36"/>
      <c r="Z63" s="36"/>
      <c r="AA63" s="36"/>
      <c r="AB63" s="36"/>
      <c r="AC63" s="36"/>
      <c r="AD63" s="36"/>
      <c r="AE63" s="36"/>
      <c r="AU63" s="19" t="s">
        <v>214</v>
      </c>
    </row>
    <row r="64" spans="1:47" s="9" customFormat="1" ht="24.95" customHeight="1" x14ac:dyDescent="0.2">
      <c r="B64" s="154"/>
      <c r="C64" s="155"/>
      <c r="D64" s="156" t="s">
        <v>249</v>
      </c>
      <c r="E64" s="157"/>
      <c r="F64" s="157"/>
      <c r="G64" s="157"/>
      <c r="H64" s="157"/>
      <c r="I64" s="158"/>
      <c r="J64" s="159">
        <f>J88</f>
        <v>0</v>
      </c>
      <c r="K64" s="155"/>
      <c r="L64" s="160"/>
    </row>
    <row r="65" spans="1:31" s="10" customFormat="1" ht="19.899999999999999" customHeight="1" x14ac:dyDescent="0.2">
      <c r="B65" s="161"/>
      <c r="C65" s="99"/>
      <c r="D65" s="162" t="s">
        <v>3763</v>
      </c>
      <c r="E65" s="163"/>
      <c r="F65" s="163"/>
      <c r="G65" s="163"/>
      <c r="H65" s="163"/>
      <c r="I65" s="164"/>
      <c r="J65" s="165">
        <f>J89</f>
        <v>0</v>
      </c>
      <c r="K65" s="99"/>
      <c r="L65" s="166"/>
    </row>
    <row r="66" spans="1:31" s="2" customFormat="1" ht="21.75" customHeight="1" x14ac:dyDescent="0.2">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31" s="2" customFormat="1" ht="6.95" customHeight="1" x14ac:dyDescent="0.2">
      <c r="A67" s="36"/>
      <c r="B67" s="49"/>
      <c r="C67" s="50"/>
      <c r="D67" s="50"/>
      <c r="E67" s="50"/>
      <c r="F67" s="50"/>
      <c r="G67" s="50"/>
      <c r="H67" s="50"/>
      <c r="I67" s="145"/>
      <c r="J67" s="50"/>
      <c r="K67" s="50"/>
      <c r="L67" s="119"/>
      <c r="S67" s="36"/>
      <c r="T67" s="36"/>
      <c r="U67" s="36"/>
      <c r="V67" s="36"/>
      <c r="W67" s="36"/>
      <c r="X67" s="36"/>
      <c r="Y67" s="36"/>
      <c r="Z67" s="36"/>
      <c r="AA67" s="36"/>
      <c r="AB67" s="36"/>
      <c r="AC67" s="36"/>
      <c r="AD67" s="36"/>
      <c r="AE67" s="36"/>
    </row>
    <row r="71" spans="1:31" s="2" customFormat="1" ht="6.95" customHeight="1" x14ac:dyDescent="0.2">
      <c r="A71" s="36"/>
      <c r="B71" s="51"/>
      <c r="C71" s="52"/>
      <c r="D71" s="52"/>
      <c r="E71" s="52"/>
      <c r="F71" s="52"/>
      <c r="G71" s="52"/>
      <c r="H71" s="52"/>
      <c r="I71" s="148"/>
      <c r="J71" s="52"/>
      <c r="K71" s="52"/>
      <c r="L71" s="119"/>
      <c r="S71" s="36"/>
      <c r="T71" s="36"/>
      <c r="U71" s="36"/>
      <c r="V71" s="36"/>
      <c r="W71" s="36"/>
      <c r="X71" s="36"/>
      <c r="Y71" s="36"/>
      <c r="Z71" s="36"/>
      <c r="AA71" s="36"/>
      <c r="AB71" s="36"/>
      <c r="AC71" s="36"/>
      <c r="AD71" s="36"/>
      <c r="AE71" s="36"/>
    </row>
    <row r="72" spans="1:31" s="2" customFormat="1" ht="24.95" customHeight="1" x14ac:dyDescent="0.2">
      <c r="A72" s="36"/>
      <c r="B72" s="37"/>
      <c r="C72" s="25" t="s">
        <v>252</v>
      </c>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6.95" customHeight="1" x14ac:dyDescent="0.2">
      <c r="A73" s="36"/>
      <c r="B73" s="37"/>
      <c r="C73" s="38"/>
      <c r="D73" s="38"/>
      <c r="E73" s="38"/>
      <c r="F73" s="38"/>
      <c r="G73" s="38"/>
      <c r="H73" s="38"/>
      <c r="I73" s="118"/>
      <c r="J73" s="38"/>
      <c r="K73" s="38"/>
      <c r="L73" s="119"/>
      <c r="S73" s="36"/>
      <c r="T73" s="36"/>
      <c r="U73" s="36"/>
      <c r="V73" s="36"/>
      <c r="W73" s="36"/>
      <c r="X73" s="36"/>
      <c r="Y73" s="36"/>
      <c r="Z73" s="36"/>
      <c r="AA73" s="36"/>
      <c r="AB73" s="36"/>
      <c r="AC73" s="36"/>
      <c r="AD73" s="36"/>
      <c r="AE73" s="36"/>
    </row>
    <row r="74" spans="1:31" s="2" customFormat="1" ht="12" customHeight="1" x14ac:dyDescent="0.2">
      <c r="A74" s="36"/>
      <c r="B74" s="37"/>
      <c r="C74" s="31" t="s">
        <v>16</v>
      </c>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ht="16.5" customHeight="1" x14ac:dyDescent="0.2">
      <c r="A75" s="36"/>
      <c r="B75" s="37"/>
      <c r="C75" s="38"/>
      <c r="D75" s="38"/>
      <c r="E75" s="413" t="str">
        <f>E7</f>
        <v>Sportovní hala při ZŠ Rychnovská 139, Praha 18</v>
      </c>
      <c r="F75" s="414"/>
      <c r="G75" s="414"/>
      <c r="H75" s="414"/>
      <c r="I75" s="118"/>
      <c r="J75" s="38"/>
      <c r="K75" s="38"/>
      <c r="L75" s="119"/>
      <c r="S75" s="36"/>
      <c r="T75" s="36"/>
      <c r="U75" s="36"/>
      <c r="V75" s="36"/>
      <c r="W75" s="36"/>
      <c r="X75" s="36"/>
      <c r="Y75" s="36"/>
      <c r="Z75" s="36"/>
      <c r="AA75" s="36"/>
      <c r="AB75" s="36"/>
      <c r="AC75" s="36"/>
      <c r="AD75" s="36"/>
      <c r="AE75" s="36"/>
    </row>
    <row r="76" spans="1:31" s="1" customFormat="1" ht="12" customHeight="1" x14ac:dyDescent="0.2">
      <c r="B76" s="23"/>
      <c r="C76" s="31" t="s">
        <v>159</v>
      </c>
      <c r="D76" s="24"/>
      <c r="E76" s="24"/>
      <c r="F76" s="24"/>
      <c r="G76" s="24"/>
      <c r="H76" s="24"/>
      <c r="I76" s="110"/>
      <c r="J76" s="24"/>
      <c r="K76" s="24"/>
      <c r="L76" s="22"/>
    </row>
    <row r="77" spans="1:31" s="2" customFormat="1" ht="16.5" customHeight="1" x14ac:dyDescent="0.2">
      <c r="A77" s="36"/>
      <c r="B77" s="37"/>
      <c r="C77" s="38"/>
      <c r="D77" s="38"/>
      <c r="E77" s="413" t="s">
        <v>163</v>
      </c>
      <c r="F77" s="412"/>
      <c r="G77" s="412"/>
      <c r="H77" s="412"/>
      <c r="I77" s="118"/>
      <c r="J77" s="38"/>
      <c r="K77" s="38"/>
      <c r="L77" s="119"/>
      <c r="S77" s="36"/>
      <c r="T77" s="36"/>
      <c r="U77" s="36"/>
      <c r="V77" s="36"/>
      <c r="W77" s="36"/>
      <c r="X77" s="36"/>
      <c r="Y77" s="36"/>
      <c r="Z77" s="36"/>
      <c r="AA77" s="36"/>
      <c r="AB77" s="36"/>
      <c r="AC77" s="36"/>
      <c r="AD77" s="36"/>
      <c r="AE77" s="36"/>
    </row>
    <row r="78" spans="1:31" s="2" customFormat="1" ht="12" customHeight="1" x14ac:dyDescent="0.2">
      <c r="A78" s="36"/>
      <c r="B78" s="37"/>
      <c r="C78" s="31" t="s">
        <v>167</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6.5" customHeight="1" x14ac:dyDescent="0.2">
      <c r="A79" s="36"/>
      <c r="B79" s="37"/>
      <c r="C79" s="38"/>
      <c r="D79" s="38"/>
      <c r="E79" s="408" t="str">
        <f>E11</f>
        <v>D.1.4.g - Přeložka SEK</v>
      </c>
      <c r="F79" s="412"/>
      <c r="G79" s="412"/>
      <c r="H79" s="412"/>
      <c r="I79" s="118"/>
      <c r="J79" s="38"/>
      <c r="K79" s="38"/>
      <c r="L79" s="119"/>
      <c r="S79" s="36"/>
      <c r="T79" s="36"/>
      <c r="U79" s="36"/>
      <c r="V79" s="36"/>
      <c r="W79" s="36"/>
      <c r="X79" s="36"/>
      <c r="Y79" s="36"/>
      <c r="Z79" s="36"/>
      <c r="AA79" s="36"/>
      <c r="AB79" s="36"/>
      <c r="AC79" s="36"/>
      <c r="AD79" s="36"/>
      <c r="AE79" s="36"/>
    </row>
    <row r="80" spans="1:31" s="2" customFormat="1" ht="6.95" customHeight="1" x14ac:dyDescent="0.2">
      <c r="A80" s="36"/>
      <c r="B80" s="37"/>
      <c r="C80" s="38"/>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12" customHeight="1" x14ac:dyDescent="0.2">
      <c r="A81" s="36"/>
      <c r="B81" s="37"/>
      <c r="C81" s="31" t="s">
        <v>22</v>
      </c>
      <c r="D81" s="38"/>
      <c r="E81" s="38"/>
      <c r="F81" s="29" t="str">
        <f>F14</f>
        <v xml:space="preserve"> </v>
      </c>
      <c r="G81" s="38"/>
      <c r="H81" s="38"/>
      <c r="I81" s="120" t="s">
        <v>24</v>
      </c>
      <c r="J81" s="61" t="str">
        <f>IF(J14="","",J14)</f>
        <v>17. 4. 2020</v>
      </c>
      <c r="K81" s="38"/>
      <c r="L81" s="119"/>
      <c r="S81" s="36"/>
      <c r="T81" s="36"/>
      <c r="U81" s="36"/>
      <c r="V81" s="36"/>
      <c r="W81" s="36"/>
      <c r="X81" s="36"/>
      <c r="Y81" s="36"/>
      <c r="Z81" s="36"/>
      <c r="AA81" s="36"/>
      <c r="AB81" s="36"/>
      <c r="AC81" s="36"/>
      <c r="AD81" s="36"/>
      <c r="AE81" s="36"/>
    </row>
    <row r="82" spans="1:65" s="2" customFormat="1" ht="6.95" customHeight="1" x14ac:dyDescent="0.2">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5.2" customHeight="1" x14ac:dyDescent="0.2">
      <c r="A83" s="36"/>
      <c r="B83" s="37"/>
      <c r="C83" s="31" t="s">
        <v>26</v>
      </c>
      <c r="D83" s="38"/>
      <c r="E83" s="38"/>
      <c r="F83" s="29" t="str">
        <f>E17</f>
        <v>Městská část Praha 18</v>
      </c>
      <c r="G83" s="38"/>
      <c r="H83" s="38"/>
      <c r="I83" s="120" t="s">
        <v>32</v>
      </c>
      <c r="J83" s="34" t="str">
        <f>E23</f>
        <v>Arch.Design, s.r.o</v>
      </c>
      <c r="K83" s="38"/>
      <c r="L83" s="119"/>
      <c r="S83" s="36"/>
      <c r="T83" s="36"/>
      <c r="U83" s="36"/>
      <c r="V83" s="36"/>
      <c r="W83" s="36"/>
      <c r="X83" s="36"/>
      <c r="Y83" s="36"/>
      <c r="Z83" s="36"/>
      <c r="AA83" s="36"/>
      <c r="AB83" s="36"/>
      <c r="AC83" s="36"/>
      <c r="AD83" s="36"/>
      <c r="AE83" s="36"/>
    </row>
    <row r="84" spans="1:65" s="2" customFormat="1" ht="15.2" customHeight="1" x14ac:dyDescent="0.2">
      <c r="A84" s="36"/>
      <c r="B84" s="37"/>
      <c r="C84" s="31" t="s">
        <v>30</v>
      </c>
      <c r="D84" s="38"/>
      <c r="E84" s="38"/>
      <c r="F84" s="29" t="str">
        <f>IF(E20="","",E20)</f>
        <v>Vyplň údaj</v>
      </c>
      <c r="G84" s="38"/>
      <c r="H84" s="38"/>
      <c r="I84" s="120" t="s">
        <v>36</v>
      </c>
      <c r="J84" s="34" t="str">
        <f>E26</f>
        <v xml:space="preserve"> </v>
      </c>
      <c r="K84" s="38"/>
      <c r="L84" s="119"/>
      <c r="S84" s="36"/>
      <c r="T84" s="36"/>
      <c r="U84" s="36"/>
      <c r="V84" s="36"/>
      <c r="W84" s="36"/>
      <c r="X84" s="36"/>
      <c r="Y84" s="36"/>
      <c r="Z84" s="36"/>
      <c r="AA84" s="36"/>
      <c r="AB84" s="36"/>
      <c r="AC84" s="36"/>
      <c r="AD84" s="36"/>
      <c r="AE84" s="36"/>
    </row>
    <row r="85" spans="1:65" s="2" customFormat="1" ht="10.35" customHeight="1" x14ac:dyDescent="0.2">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11" customFormat="1" ht="29.25" customHeight="1" x14ac:dyDescent="0.2">
      <c r="A86" s="167"/>
      <c r="B86" s="168"/>
      <c r="C86" s="169" t="s">
        <v>253</v>
      </c>
      <c r="D86" s="170" t="s">
        <v>58</v>
      </c>
      <c r="E86" s="170" t="s">
        <v>54</v>
      </c>
      <c r="F86" s="170" t="s">
        <v>55</v>
      </c>
      <c r="G86" s="170" t="s">
        <v>254</v>
      </c>
      <c r="H86" s="170" t="s">
        <v>255</v>
      </c>
      <c r="I86" s="171" t="s">
        <v>256</v>
      </c>
      <c r="J86" s="170" t="s">
        <v>213</v>
      </c>
      <c r="K86" s="172" t="s">
        <v>257</v>
      </c>
      <c r="L86" s="173"/>
      <c r="M86" s="70" t="s">
        <v>21</v>
      </c>
      <c r="N86" s="71" t="s">
        <v>43</v>
      </c>
      <c r="O86" s="71" t="s">
        <v>258</v>
      </c>
      <c r="P86" s="71" t="s">
        <v>259</v>
      </c>
      <c r="Q86" s="71" t="s">
        <v>260</v>
      </c>
      <c r="R86" s="71" t="s">
        <v>261</v>
      </c>
      <c r="S86" s="71" t="s">
        <v>262</v>
      </c>
      <c r="T86" s="72" t="s">
        <v>263</v>
      </c>
      <c r="U86" s="167"/>
      <c r="V86" s="167"/>
      <c r="W86" s="167"/>
      <c r="X86" s="167"/>
      <c r="Y86" s="167"/>
      <c r="Z86" s="167"/>
      <c r="AA86" s="167"/>
      <c r="AB86" s="167"/>
      <c r="AC86" s="167"/>
      <c r="AD86" s="167"/>
      <c r="AE86" s="167"/>
    </row>
    <row r="87" spans="1:65" s="2" customFormat="1" ht="22.9" customHeight="1" x14ac:dyDescent="0.25">
      <c r="A87" s="36"/>
      <c r="B87" s="37"/>
      <c r="C87" s="77" t="s">
        <v>264</v>
      </c>
      <c r="D87" s="38"/>
      <c r="E87" s="38"/>
      <c r="F87" s="38"/>
      <c r="G87" s="38"/>
      <c r="H87" s="38"/>
      <c r="I87" s="118"/>
      <c r="J87" s="174">
        <f>BK87</f>
        <v>0</v>
      </c>
      <c r="K87" s="38"/>
      <c r="L87" s="41"/>
      <c r="M87" s="73"/>
      <c r="N87" s="175"/>
      <c r="O87" s="74"/>
      <c r="P87" s="176">
        <f>P88</f>
        <v>0</v>
      </c>
      <c r="Q87" s="74"/>
      <c r="R87" s="176">
        <f>R88</f>
        <v>0</v>
      </c>
      <c r="S87" s="74"/>
      <c r="T87" s="177">
        <f>T88</f>
        <v>0</v>
      </c>
      <c r="U87" s="36"/>
      <c r="V87" s="36"/>
      <c r="W87" s="36"/>
      <c r="X87" s="36"/>
      <c r="Y87" s="36"/>
      <c r="Z87" s="36"/>
      <c r="AA87" s="36"/>
      <c r="AB87" s="36"/>
      <c r="AC87" s="36"/>
      <c r="AD87" s="36"/>
      <c r="AE87" s="36"/>
      <c r="AT87" s="19" t="s">
        <v>72</v>
      </c>
      <c r="AU87" s="19" t="s">
        <v>214</v>
      </c>
      <c r="BK87" s="178">
        <f>BK88</f>
        <v>0</v>
      </c>
    </row>
    <row r="88" spans="1:65" s="12" customFormat="1" ht="25.9" customHeight="1" x14ac:dyDescent="0.2">
      <c r="B88" s="179"/>
      <c r="C88" s="180"/>
      <c r="D88" s="181" t="s">
        <v>72</v>
      </c>
      <c r="E88" s="182" t="s">
        <v>751</v>
      </c>
      <c r="F88" s="182" t="s">
        <v>2472</v>
      </c>
      <c r="G88" s="180"/>
      <c r="H88" s="180"/>
      <c r="I88" s="183"/>
      <c r="J88" s="184">
        <f>BK88</f>
        <v>0</v>
      </c>
      <c r="K88" s="180"/>
      <c r="L88" s="185"/>
      <c r="M88" s="186"/>
      <c r="N88" s="187"/>
      <c r="O88" s="187"/>
      <c r="P88" s="188">
        <f>P89</f>
        <v>0</v>
      </c>
      <c r="Q88" s="187"/>
      <c r="R88" s="188">
        <f>R89</f>
        <v>0</v>
      </c>
      <c r="S88" s="187"/>
      <c r="T88" s="189">
        <f>T89</f>
        <v>0</v>
      </c>
      <c r="AR88" s="190" t="s">
        <v>142</v>
      </c>
      <c r="AT88" s="191" t="s">
        <v>72</v>
      </c>
      <c r="AU88" s="191" t="s">
        <v>73</v>
      </c>
      <c r="AY88" s="190" t="s">
        <v>267</v>
      </c>
      <c r="BK88" s="192">
        <f>BK89</f>
        <v>0</v>
      </c>
    </row>
    <row r="89" spans="1:65" s="12" customFormat="1" ht="22.9" customHeight="1" x14ac:dyDescent="0.2">
      <c r="B89" s="179"/>
      <c r="C89" s="180"/>
      <c r="D89" s="181" t="s">
        <v>72</v>
      </c>
      <c r="E89" s="193" t="s">
        <v>3764</v>
      </c>
      <c r="F89" s="193" t="s">
        <v>3161</v>
      </c>
      <c r="G89" s="180"/>
      <c r="H89" s="180"/>
      <c r="I89" s="183"/>
      <c r="J89" s="194">
        <f>BK89</f>
        <v>0</v>
      </c>
      <c r="K89" s="180"/>
      <c r="L89" s="185"/>
      <c r="M89" s="186"/>
      <c r="N89" s="187"/>
      <c r="O89" s="187"/>
      <c r="P89" s="188">
        <f>P90</f>
        <v>0</v>
      </c>
      <c r="Q89" s="187"/>
      <c r="R89" s="188">
        <f>R90</f>
        <v>0</v>
      </c>
      <c r="S89" s="187"/>
      <c r="T89" s="189">
        <f>T90</f>
        <v>0</v>
      </c>
      <c r="AR89" s="190" t="s">
        <v>142</v>
      </c>
      <c r="AT89" s="191" t="s">
        <v>72</v>
      </c>
      <c r="AU89" s="191" t="s">
        <v>80</v>
      </c>
      <c r="AY89" s="190" t="s">
        <v>267</v>
      </c>
      <c r="BK89" s="192">
        <f>BK90</f>
        <v>0</v>
      </c>
    </row>
    <row r="90" spans="1:65" s="2" customFormat="1" ht="60" customHeight="1" x14ac:dyDescent="0.2">
      <c r="A90" s="36"/>
      <c r="B90" s="37"/>
      <c r="C90" s="195" t="s">
        <v>80</v>
      </c>
      <c r="D90" s="195" t="s">
        <v>269</v>
      </c>
      <c r="E90" s="196" t="s">
        <v>3765</v>
      </c>
      <c r="F90" s="197" t="s">
        <v>4454</v>
      </c>
      <c r="G90" s="198" t="s">
        <v>2707</v>
      </c>
      <c r="H90" s="199">
        <v>1</v>
      </c>
      <c r="I90" s="200"/>
      <c r="J90" s="201">
        <f>ROUND(I90*H90,2)</f>
        <v>0</v>
      </c>
      <c r="K90" s="197" t="s">
        <v>21</v>
      </c>
      <c r="L90" s="41"/>
      <c r="M90" s="265" t="s">
        <v>21</v>
      </c>
      <c r="N90" s="266" t="s">
        <v>44</v>
      </c>
      <c r="O90" s="267"/>
      <c r="P90" s="268">
        <f>O90*H90</f>
        <v>0</v>
      </c>
      <c r="Q90" s="268">
        <v>0</v>
      </c>
      <c r="R90" s="268">
        <f>Q90*H90</f>
        <v>0</v>
      </c>
      <c r="S90" s="268">
        <v>0</v>
      </c>
      <c r="T90" s="269">
        <f>S90*H90</f>
        <v>0</v>
      </c>
      <c r="U90" s="36"/>
      <c r="V90" s="36"/>
      <c r="W90" s="36"/>
      <c r="X90" s="36"/>
      <c r="Y90" s="36"/>
      <c r="Z90" s="36"/>
      <c r="AA90" s="36"/>
      <c r="AB90" s="36"/>
      <c r="AC90" s="36"/>
      <c r="AD90" s="36"/>
      <c r="AE90" s="36"/>
      <c r="AR90" s="206" t="s">
        <v>966</v>
      </c>
      <c r="AT90" s="206" t="s">
        <v>269</v>
      </c>
      <c r="AU90" s="206" t="s">
        <v>82</v>
      </c>
      <c r="AY90" s="19" t="s">
        <v>267</v>
      </c>
      <c r="BE90" s="207">
        <f>IF(N90="základní",J90,0)</f>
        <v>0</v>
      </c>
      <c r="BF90" s="207">
        <f>IF(N90="snížená",J90,0)</f>
        <v>0</v>
      </c>
      <c r="BG90" s="207">
        <f>IF(N90="zákl. přenesená",J90,0)</f>
        <v>0</v>
      </c>
      <c r="BH90" s="207">
        <f>IF(N90="sníž. přenesená",J90,0)</f>
        <v>0</v>
      </c>
      <c r="BI90" s="207">
        <f>IF(N90="nulová",J90,0)</f>
        <v>0</v>
      </c>
      <c r="BJ90" s="19" t="s">
        <v>80</v>
      </c>
      <c r="BK90" s="207">
        <f>ROUND(I90*H90,2)</f>
        <v>0</v>
      </c>
      <c r="BL90" s="19" t="s">
        <v>966</v>
      </c>
      <c r="BM90" s="206" t="s">
        <v>3766</v>
      </c>
    </row>
    <row r="91" spans="1:65" s="2" customFormat="1" ht="6.95" customHeight="1" x14ac:dyDescent="0.2">
      <c r="A91" s="36"/>
      <c r="B91" s="49"/>
      <c r="C91" s="50"/>
      <c r="D91" s="50"/>
      <c r="E91" s="50"/>
      <c r="F91" s="50"/>
      <c r="G91" s="50"/>
      <c r="H91" s="50"/>
      <c r="I91" s="145"/>
      <c r="J91" s="50"/>
      <c r="K91" s="50"/>
      <c r="L91" s="41"/>
      <c r="M91" s="36"/>
      <c r="O91" s="36"/>
      <c r="P91" s="36"/>
      <c r="Q91" s="36"/>
      <c r="R91" s="36"/>
      <c r="S91" s="36"/>
      <c r="T91" s="36"/>
      <c r="U91" s="36"/>
      <c r="V91" s="36"/>
      <c r="W91" s="36"/>
      <c r="X91" s="36"/>
      <c r="Y91" s="36"/>
      <c r="Z91" s="36"/>
      <c r="AA91" s="36"/>
      <c r="AB91" s="36"/>
      <c r="AC91" s="36"/>
      <c r="AD91" s="36"/>
      <c r="AE91" s="36"/>
    </row>
  </sheetData>
  <sheetProtection algorithmName="SHA-512" hashValue="vNzxbc0l5ASFB84T67uq4+GM4u7ejSl50W7UkDW/dplLToZ/Dtr65Q29qJi+p9WZ6DoJfafKgIqLGWa9JgwuCw==" saltValue="XiQKs2G0ba8Jnwfu/z11vw==" spinCount="100000" sheet="1" objects="1" scenarios="1" formatColumns="0" formatRows="0" autoFilter="0"/>
  <autoFilter ref="C86:K90" xr:uid="{00000000-0009-0000-0000-00000C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27"/>
  <sheetViews>
    <sheetView showGridLines="0" topLeftCell="A61" workbookViewId="0">
      <selection activeCell="H116" sqref="H116"/>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387"/>
      <c r="M2" s="387"/>
      <c r="N2" s="387"/>
      <c r="O2" s="387"/>
      <c r="P2" s="387"/>
      <c r="Q2" s="387"/>
      <c r="R2" s="387"/>
      <c r="S2" s="387"/>
      <c r="T2" s="387"/>
      <c r="U2" s="387"/>
      <c r="V2" s="387"/>
      <c r="AT2" s="19" t="s">
        <v>123</v>
      </c>
    </row>
    <row r="3" spans="1:46" s="1" customFormat="1" ht="6.95" customHeight="1" x14ac:dyDescent="0.2">
      <c r="B3" s="112"/>
      <c r="C3" s="113"/>
      <c r="D3" s="113"/>
      <c r="E3" s="113"/>
      <c r="F3" s="113"/>
      <c r="G3" s="113"/>
      <c r="H3" s="113"/>
      <c r="I3" s="114"/>
      <c r="J3" s="113"/>
      <c r="K3" s="113"/>
      <c r="L3" s="22"/>
      <c r="AT3" s="19" t="s">
        <v>82</v>
      </c>
    </row>
    <row r="4" spans="1:46" s="1" customFormat="1" ht="24.95" customHeight="1" x14ac:dyDescent="0.2">
      <c r="B4" s="22"/>
      <c r="D4" s="115" t="s">
        <v>146</v>
      </c>
      <c r="I4" s="110"/>
      <c r="L4" s="22"/>
      <c r="M4" s="116" t="s">
        <v>10</v>
      </c>
      <c r="AT4" s="19" t="s">
        <v>4</v>
      </c>
    </row>
    <row r="5" spans="1:46" s="1" customFormat="1" ht="6.95"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5" t="str">
        <f>'Rekapitulace stavby'!K6</f>
        <v>Sportovní hala při ZŠ Rychnovská 139, Praha 18</v>
      </c>
      <c r="F7" s="416"/>
      <c r="G7" s="416"/>
      <c r="H7" s="416"/>
      <c r="I7" s="110"/>
      <c r="L7" s="22"/>
    </row>
    <row r="8" spans="1:46" s="1" customFormat="1" ht="12" customHeight="1" x14ac:dyDescent="0.2">
      <c r="B8" s="22"/>
      <c r="D8" s="117" t="s">
        <v>159</v>
      </c>
      <c r="I8" s="110"/>
      <c r="L8" s="22"/>
    </row>
    <row r="9" spans="1:46" s="2" customFormat="1" ht="16.5" customHeight="1" x14ac:dyDescent="0.2">
      <c r="A9" s="36"/>
      <c r="B9" s="41"/>
      <c r="C9" s="36"/>
      <c r="D9" s="36"/>
      <c r="E9" s="415" t="s">
        <v>163</v>
      </c>
      <c r="F9" s="417"/>
      <c r="G9" s="417"/>
      <c r="H9" s="417"/>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8" t="s">
        <v>3767</v>
      </c>
      <c r="F11" s="417"/>
      <c r="G11" s="417"/>
      <c r="H11" s="417"/>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tr">
        <f>IF('Rekapitulace stavby'!AN10="","",'Rekapitulace stavby'!AN10)</f>
        <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tr">
        <f>IF('Rekapitulace stavby'!E11="","",'Rekapitulace stavby'!E11)</f>
        <v>Městská část Praha 18</v>
      </c>
      <c r="F17" s="36"/>
      <c r="G17" s="36"/>
      <c r="H17" s="36"/>
      <c r="I17" s="120" t="s">
        <v>29</v>
      </c>
      <c r="J17" s="105" t="str">
        <f>IF('Rekapitulace stavby'!AN11="","",'Rekapitulace stavby'!AN11)</f>
        <v/>
      </c>
      <c r="K17" s="36"/>
      <c r="L17" s="119"/>
      <c r="S17" s="36"/>
      <c r="T17" s="36"/>
      <c r="U17" s="36"/>
      <c r="V17" s="36"/>
      <c r="W17" s="36"/>
      <c r="X17" s="36"/>
      <c r="Y17" s="36"/>
      <c r="Z17" s="36"/>
      <c r="AA17" s="36"/>
      <c r="AB17" s="36"/>
      <c r="AC17" s="36"/>
      <c r="AD17" s="36"/>
      <c r="AE17" s="36"/>
    </row>
    <row r="18" spans="1:31" s="2" customFormat="1" ht="6.95"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19" t="str">
        <f>'Rekapitulace stavby'!E14</f>
        <v>Vyplň údaj</v>
      </c>
      <c r="F20" s="420"/>
      <c r="G20" s="420"/>
      <c r="H20" s="420"/>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tr">
        <f>IF('Rekapitulace stavby'!AN16="","",'Rekapitulace stavby'!AN16)</f>
        <v>25764314</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tr">
        <f>IF('Rekapitulace stavby'!E17="","",'Rekapitulace stavby'!E17)</f>
        <v>Arch.Design, s.r.o</v>
      </c>
      <c r="F23" s="36"/>
      <c r="G23" s="36"/>
      <c r="H23" s="36"/>
      <c r="I23" s="120" t="s">
        <v>29</v>
      </c>
      <c r="J23" s="105" t="str">
        <f>IF('Rekapitulace stavby'!AN17="","",'Rekapitulace stavby'!AN17)</f>
        <v/>
      </c>
      <c r="K23" s="36"/>
      <c r="L23" s="119"/>
      <c r="S23" s="36"/>
      <c r="T23" s="36"/>
      <c r="U23" s="36"/>
      <c r="V23" s="36"/>
      <c r="W23" s="36"/>
      <c r="X23" s="36"/>
      <c r="Y23" s="36"/>
      <c r="Z23" s="36"/>
      <c r="AA23" s="36"/>
      <c r="AB23" s="36"/>
      <c r="AC23" s="36"/>
      <c r="AD23" s="36"/>
      <c r="AE23" s="36"/>
    </row>
    <row r="24" spans="1:31" s="2" customFormat="1" ht="6.95"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5"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1" t="s">
        <v>21</v>
      </c>
      <c r="F29" s="421"/>
      <c r="G29" s="421"/>
      <c r="H29" s="421"/>
      <c r="I29" s="124"/>
      <c r="J29" s="122"/>
      <c r="K29" s="122"/>
      <c r="L29" s="125"/>
      <c r="S29" s="122"/>
      <c r="T29" s="122"/>
      <c r="U29" s="122"/>
      <c r="V29" s="122"/>
      <c r="W29" s="122"/>
      <c r="X29" s="122"/>
      <c r="Y29" s="122"/>
      <c r="Z29" s="122"/>
      <c r="AA29" s="122"/>
      <c r="AB29" s="122"/>
      <c r="AC29" s="122"/>
      <c r="AD29" s="122"/>
      <c r="AE29" s="122"/>
    </row>
    <row r="30" spans="1:31" s="2" customFormat="1" ht="6.95"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ROUND(J89, 2)</f>
        <v>0</v>
      </c>
      <c r="K32" s="36"/>
      <c r="L32" s="119"/>
      <c r="S32" s="36"/>
      <c r="T32" s="36"/>
      <c r="U32" s="36"/>
      <c r="V32" s="36"/>
      <c r="W32" s="36"/>
      <c r="X32" s="36"/>
      <c r="Y32" s="36"/>
      <c r="Z32" s="36"/>
      <c r="AA32" s="36"/>
      <c r="AB32" s="36"/>
      <c r="AC32" s="36"/>
      <c r="AD32" s="36"/>
      <c r="AE32" s="36"/>
    </row>
    <row r="33" spans="1:31" s="2" customFormat="1" ht="6.95"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x14ac:dyDescent="0.2">
      <c r="A35" s="36"/>
      <c r="B35" s="41"/>
      <c r="C35" s="36"/>
      <c r="D35" s="132" t="s">
        <v>43</v>
      </c>
      <c r="E35" s="117" t="s">
        <v>44</v>
      </c>
      <c r="F35" s="133">
        <f>ROUND((SUM(BE89:BE126)),  2)</f>
        <v>0</v>
      </c>
      <c r="G35" s="36"/>
      <c r="H35" s="36"/>
      <c r="I35" s="134">
        <v>0.21</v>
      </c>
      <c r="J35" s="133">
        <f>ROUND(((SUM(BE89:BE126))*I35),  2)</f>
        <v>0</v>
      </c>
      <c r="K35" s="36"/>
      <c r="L35" s="119"/>
      <c r="S35" s="36"/>
      <c r="T35" s="36"/>
      <c r="U35" s="36"/>
      <c r="V35" s="36"/>
      <c r="W35" s="36"/>
      <c r="X35" s="36"/>
      <c r="Y35" s="36"/>
      <c r="Z35" s="36"/>
      <c r="AA35" s="36"/>
      <c r="AB35" s="36"/>
      <c r="AC35" s="36"/>
      <c r="AD35" s="36"/>
      <c r="AE35" s="36"/>
    </row>
    <row r="36" spans="1:31" s="2" customFormat="1" ht="14.45" customHeight="1" x14ac:dyDescent="0.2">
      <c r="A36" s="36"/>
      <c r="B36" s="41"/>
      <c r="C36" s="36"/>
      <c r="D36" s="36"/>
      <c r="E36" s="117" t="s">
        <v>45</v>
      </c>
      <c r="F36" s="133">
        <f>ROUND((SUM(BF89:BF126)),  2)</f>
        <v>0</v>
      </c>
      <c r="G36" s="36"/>
      <c r="H36" s="36"/>
      <c r="I36" s="134">
        <v>0.15</v>
      </c>
      <c r="J36" s="133">
        <f>ROUND(((SUM(BF89:BF126))*I36),  2)</f>
        <v>0</v>
      </c>
      <c r="K36" s="36"/>
      <c r="L36" s="119"/>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7" t="s">
        <v>46</v>
      </c>
      <c r="F37" s="133">
        <f>ROUND((SUM(BG89:BG126)),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7" t="s">
        <v>47</v>
      </c>
      <c r="F38" s="133">
        <f>ROUND((SUM(BH89:BH126)),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7" t="s">
        <v>48</v>
      </c>
      <c r="F39" s="133">
        <f>ROUND((SUM(BI89:BI126)),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3" t="str">
        <f>E7</f>
        <v>Sportovní hala při ZŠ Rychnovská 139, Praha 18</v>
      </c>
      <c r="F50" s="414"/>
      <c r="G50" s="414"/>
      <c r="H50" s="414"/>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3" t="s">
        <v>163</v>
      </c>
      <c r="F52" s="412"/>
      <c r="G52" s="412"/>
      <c r="H52" s="412"/>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408" t="str">
        <f>E11</f>
        <v>D.1.4.h - Sadové úpravy</v>
      </c>
      <c r="F54" s="412"/>
      <c r="G54" s="412"/>
      <c r="H54" s="412"/>
      <c r="I54" s="118"/>
      <c r="J54" s="38"/>
      <c r="K54" s="38"/>
      <c r="L54" s="119"/>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2"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x14ac:dyDescent="0.2">
      <c r="A63" s="36"/>
      <c r="B63" s="37"/>
      <c r="C63" s="153" t="s">
        <v>71</v>
      </c>
      <c r="D63" s="38"/>
      <c r="E63" s="38"/>
      <c r="F63" s="38"/>
      <c r="G63" s="38"/>
      <c r="H63" s="38"/>
      <c r="I63" s="118"/>
      <c r="J63" s="79">
        <f>J89</f>
        <v>0</v>
      </c>
      <c r="K63" s="38"/>
      <c r="L63" s="119"/>
      <c r="S63" s="36"/>
      <c r="T63" s="36"/>
      <c r="U63" s="36"/>
      <c r="V63" s="36"/>
      <c r="W63" s="36"/>
      <c r="X63" s="36"/>
      <c r="Y63" s="36"/>
      <c r="Z63" s="36"/>
      <c r="AA63" s="36"/>
      <c r="AB63" s="36"/>
      <c r="AC63" s="36"/>
      <c r="AD63" s="36"/>
      <c r="AE63" s="36"/>
      <c r="AU63" s="19" t="s">
        <v>214</v>
      </c>
    </row>
    <row r="64" spans="1:47" s="9" customFormat="1" ht="24.95" customHeight="1" x14ac:dyDescent="0.2">
      <c r="B64" s="154"/>
      <c r="C64" s="155"/>
      <c r="D64" s="156" t="s">
        <v>215</v>
      </c>
      <c r="E64" s="157"/>
      <c r="F64" s="157"/>
      <c r="G64" s="157"/>
      <c r="H64" s="157"/>
      <c r="I64" s="158"/>
      <c r="J64" s="159">
        <f>J90</f>
        <v>0</v>
      </c>
      <c r="K64" s="155"/>
      <c r="L64" s="160"/>
    </row>
    <row r="65" spans="1:31" s="10" customFormat="1" ht="19.899999999999999" customHeight="1" x14ac:dyDescent="0.2">
      <c r="B65" s="161"/>
      <c r="C65" s="99"/>
      <c r="D65" s="162" t="s">
        <v>216</v>
      </c>
      <c r="E65" s="163"/>
      <c r="F65" s="163"/>
      <c r="G65" s="163"/>
      <c r="H65" s="163"/>
      <c r="I65" s="164"/>
      <c r="J65" s="165">
        <f>J91</f>
        <v>0</v>
      </c>
      <c r="K65" s="99"/>
      <c r="L65" s="166"/>
    </row>
    <row r="66" spans="1:31" s="10" customFormat="1" ht="19.899999999999999" customHeight="1" x14ac:dyDescent="0.2">
      <c r="B66" s="161"/>
      <c r="C66" s="99"/>
      <c r="D66" s="162" t="s">
        <v>3768</v>
      </c>
      <c r="E66" s="163"/>
      <c r="F66" s="163"/>
      <c r="G66" s="163"/>
      <c r="H66" s="163"/>
      <c r="I66" s="164"/>
      <c r="J66" s="165">
        <f>J124</f>
        <v>0</v>
      </c>
      <c r="K66" s="99"/>
      <c r="L66" s="166"/>
    </row>
    <row r="67" spans="1:31" s="10" customFormat="1" ht="14.85" customHeight="1" x14ac:dyDescent="0.2">
      <c r="B67" s="161"/>
      <c r="C67" s="99"/>
      <c r="D67" s="162" t="s">
        <v>3769</v>
      </c>
      <c r="E67" s="163"/>
      <c r="F67" s="163"/>
      <c r="G67" s="163"/>
      <c r="H67" s="163"/>
      <c r="I67" s="164"/>
      <c r="J67" s="165">
        <f>J125</f>
        <v>0</v>
      </c>
      <c r="K67" s="99"/>
      <c r="L67" s="166"/>
    </row>
    <row r="68" spans="1:31" s="2" customFormat="1" ht="21.75" customHeight="1" x14ac:dyDescent="0.2">
      <c r="A68" s="36"/>
      <c r="B68" s="37"/>
      <c r="C68" s="38"/>
      <c r="D68" s="38"/>
      <c r="E68" s="38"/>
      <c r="F68" s="38"/>
      <c r="G68" s="38"/>
      <c r="H68" s="38"/>
      <c r="I68" s="118"/>
      <c r="J68" s="38"/>
      <c r="K68" s="38"/>
      <c r="L68" s="119"/>
      <c r="S68" s="36"/>
      <c r="T68" s="36"/>
      <c r="U68" s="36"/>
      <c r="V68" s="36"/>
      <c r="W68" s="36"/>
      <c r="X68" s="36"/>
      <c r="Y68" s="36"/>
      <c r="Z68" s="36"/>
      <c r="AA68" s="36"/>
      <c r="AB68" s="36"/>
      <c r="AC68" s="36"/>
      <c r="AD68" s="36"/>
      <c r="AE68" s="36"/>
    </row>
    <row r="69" spans="1:31" s="2" customFormat="1" ht="6.95" customHeight="1" x14ac:dyDescent="0.2">
      <c r="A69" s="36"/>
      <c r="B69" s="49"/>
      <c r="C69" s="50"/>
      <c r="D69" s="50"/>
      <c r="E69" s="50"/>
      <c r="F69" s="50"/>
      <c r="G69" s="50"/>
      <c r="H69" s="50"/>
      <c r="I69" s="145"/>
      <c r="J69" s="50"/>
      <c r="K69" s="50"/>
      <c r="L69" s="119"/>
      <c r="S69" s="36"/>
      <c r="T69" s="36"/>
      <c r="U69" s="36"/>
      <c r="V69" s="36"/>
      <c r="W69" s="36"/>
      <c r="X69" s="36"/>
      <c r="Y69" s="36"/>
      <c r="Z69" s="36"/>
      <c r="AA69" s="36"/>
      <c r="AB69" s="36"/>
      <c r="AC69" s="36"/>
      <c r="AD69" s="36"/>
      <c r="AE69" s="36"/>
    </row>
    <row r="73" spans="1:31" s="2" customFormat="1" ht="6.95" customHeight="1" x14ac:dyDescent="0.2">
      <c r="A73" s="36"/>
      <c r="B73" s="51"/>
      <c r="C73" s="52"/>
      <c r="D73" s="52"/>
      <c r="E73" s="52"/>
      <c r="F73" s="52"/>
      <c r="G73" s="52"/>
      <c r="H73" s="52"/>
      <c r="I73" s="148"/>
      <c r="J73" s="52"/>
      <c r="K73" s="52"/>
      <c r="L73" s="119"/>
      <c r="S73" s="36"/>
      <c r="T73" s="36"/>
      <c r="U73" s="36"/>
      <c r="V73" s="36"/>
      <c r="W73" s="36"/>
      <c r="X73" s="36"/>
      <c r="Y73" s="36"/>
      <c r="Z73" s="36"/>
      <c r="AA73" s="36"/>
      <c r="AB73" s="36"/>
      <c r="AC73" s="36"/>
      <c r="AD73" s="36"/>
      <c r="AE73" s="36"/>
    </row>
    <row r="74" spans="1:31" s="2" customFormat="1" ht="24.95" customHeight="1" x14ac:dyDescent="0.2">
      <c r="A74" s="36"/>
      <c r="B74" s="37"/>
      <c r="C74" s="25" t="s">
        <v>252</v>
      </c>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ht="6.95" customHeight="1" x14ac:dyDescent="0.2">
      <c r="A75" s="36"/>
      <c r="B75" s="37"/>
      <c r="C75" s="38"/>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12" customHeight="1" x14ac:dyDescent="0.2">
      <c r="A76" s="36"/>
      <c r="B76" s="37"/>
      <c r="C76" s="31" t="s">
        <v>16</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6.5" customHeight="1" x14ac:dyDescent="0.2">
      <c r="A77" s="36"/>
      <c r="B77" s="37"/>
      <c r="C77" s="38"/>
      <c r="D77" s="38"/>
      <c r="E77" s="413" t="str">
        <f>E7</f>
        <v>Sportovní hala při ZŠ Rychnovská 139, Praha 18</v>
      </c>
      <c r="F77" s="414"/>
      <c r="G77" s="414"/>
      <c r="H77" s="414"/>
      <c r="I77" s="118"/>
      <c r="J77" s="38"/>
      <c r="K77" s="38"/>
      <c r="L77" s="119"/>
      <c r="S77" s="36"/>
      <c r="T77" s="36"/>
      <c r="U77" s="36"/>
      <c r="V77" s="36"/>
      <c r="W77" s="36"/>
      <c r="X77" s="36"/>
      <c r="Y77" s="36"/>
      <c r="Z77" s="36"/>
      <c r="AA77" s="36"/>
      <c r="AB77" s="36"/>
      <c r="AC77" s="36"/>
      <c r="AD77" s="36"/>
      <c r="AE77" s="36"/>
    </row>
    <row r="78" spans="1:31" s="1" customFormat="1" ht="12" customHeight="1" x14ac:dyDescent="0.2">
      <c r="B78" s="23"/>
      <c r="C78" s="31" t="s">
        <v>159</v>
      </c>
      <c r="D78" s="24"/>
      <c r="E78" s="24"/>
      <c r="F78" s="24"/>
      <c r="G78" s="24"/>
      <c r="H78" s="24"/>
      <c r="I78" s="110"/>
      <c r="J78" s="24"/>
      <c r="K78" s="24"/>
      <c r="L78" s="22"/>
    </row>
    <row r="79" spans="1:31" s="2" customFormat="1" ht="16.5" customHeight="1" x14ac:dyDescent="0.2">
      <c r="A79" s="36"/>
      <c r="B79" s="37"/>
      <c r="C79" s="38"/>
      <c r="D79" s="38"/>
      <c r="E79" s="413" t="s">
        <v>163</v>
      </c>
      <c r="F79" s="412"/>
      <c r="G79" s="412"/>
      <c r="H79" s="412"/>
      <c r="I79" s="118"/>
      <c r="J79" s="38"/>
      <c r="K79" s="38"/>
      <c r="L79" s="119"/>
      <c r="S79" s="36"/>
      <c r="T79" s="36"/>
      <c r="U79" s="36"/>
      <c r="V79" s="36"/>
      <c r="W79" s="36"/>
      <c r="X79" s="36"/>
      <c r="Y79" s="36"/>
      <c r="Z79" s="36"/>
      <c r="AA79" s="36"/>
      <c r="AB79" s="36"/>
      <c r="AC79" s="36"/>
      <c r="AD79" s="36"/>
      <c r="AE79" s="36"/>
    </row>
    <row r="80" spans="1:31" s="2" customFormat="1" ht="12" customHeight="1" x14ac:dyDescent="0.2">
      <c r="A80" s="36"/>
      <c r="B80" s="37"/>
      <c r="C80" s="31" t="s">
        <v>167</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16.5" customHeight="1" x14ac:dyDescent="0.2">
      <c r="A81" s="36"/>
      <c r="B81" s="37"/>
      <c r="C81" s="38"/>
      <c r="D81" s="38"/>
      <c r="E81" s="408" t="str">
        <f>E11</f>
        <v>D.1.4.h - Sadové úpravy</v>
      </c>
      <c r="F81" s="412"/>
      <c r="G81" s="412"/>
      <c r="H81" s="412"/>
      <c r="I81" s="118"/>
      <c r="J81" s="38"/>
      <c r="K81" s="38"/>
      <c r="L81" s="119"/>
      <c r="S81" s="36"/>
      <c r="T81" s="36"/>
      <c r="U81" s="36"/>
      <c r="V81" s="36"/>
      <c r="W81" s="36"/>
      <c r="X81" s="36"/>
      <c r="Y81" s="36"/>
      <c r="Z81" s="36"/>
      <c r="AA81" s="36"/>
      <c r="AB81" s="36"/>
      <c r="AC81" s="36"/>
      <c r="AD81" s="36"/>
      <c r="AE81" s="36"/>
    </row>
    <row r="82" spans="1:65" s="2" customFormat="1" ht="6.95" customHeight="1" x14ac:dyDescent="0.2">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2" customHeight="1" x14ac:dyDescent="0.2">
      <c r="A83" s="36"/>
      <c r="B83" s="37"/>
      <c r="C83" s="31" t="s">
        <v>22</v>
      </c>
      <c r="D83" s="38"/>
      <c r="E83" s="38"/>
      <c r="F83" s="29" t="str">
        <f>F14</f>
        <v xml:space="preserve"> </v>
      </c>
      <c r="G83" s="38"/>
      <c r="H83" s="38"/>
      <c r="I83" s="120" t="s">
        <v>24</v>
      </c>
      <c r="J83" s="61" t="str">
        <f>IF(J14="","",J14)</f>
        <v>17. 4. 2020</v>
      </c>
      <c r="K83" s="38"/>
      <c r="L83" s="119"/>
      <c r="S83" s="36"/>
      <c r="T83" s="36"/>
      <c r="U83" s="36"/>
      <c r="V83" s="36"/>
      <c r="W83" s="36"/>
      <c r="X83" s="36"/>
      <c r="Y83" s="36"/>
      <c r="Z83" s="36"/>
      <c r="AA83" s="36"/>
      <c r="AB83" s="36"/>
      <c r="AC83" s="36"/>
      <c r="AD83" s="36"/>
      <c r="AE83" s="36"/>
    </row>
    <row r="84" spans="1:65" s="2" customFormat="1" ht="6.95" customHeight="1" x14ac:dyDescent="0.2">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5.2" customHeight="1" x14ac:dyDescent="0.2">
      <c r="A85" s="36"/>
      <c r="B85" s="37"/>
      <c r="C85" s="31" t="s">
        <v>26</v>
      </c>
      <c r="D85" s="38"/>
      <c r="E85" s="38"/>
      <c r="F85" s="29" t="str">
        <f>E17</f>
        <v>Městská část Praha 18</v>
      </c>
      <c r="G85" s="38"/>
      <c r="H85" s="38"/>
      <c r="I85" s="120" t="s">
        <v>32</v>
      </c>
      <c r="J85" s="34" t="str">
        <f>E23</f>
        <v>Arch.Design, s.r.o</v>
      </c>
      <c r="K85" s="38"/>
      <c r="L85" s="119"/>
      <c r="S85" s="36"/>
      <c r="T85" s="36"/>
      <c r="U85" s="36"/>
      <c r="V85" s="36"/>
      <c r="W85" s="36"/>
      <c r="X85" s="36"/>
      <c r="Y85" s="36"/>
      <c r="Z85" s="36"/>
      <c r="AA85" s="36"/>
      <c r="AB85" s="36"/>
      <c r="AC85" s="36"/>
      <c r="AD85" s="36"/>
      <c r="AE85" s="36"/>
    </row>
    <row r="86" spans="1:65" s="2" customFormat="1" ht="15.2" customHeight="1" x14ac:dyDescent="0.2">
      <c r="A86" s="36"/>
      <c r="B86" s="37"/>
      <c r="C86" s="31" t="s">
        <v>30</v>
      </c>
      <c r="D86" s="38"/>
      <c r="E86" s="38"/>
      <c r="F86" s="29" t="str">
        <f>IF(E20="","",E20)</f>
        <v>Vyplň údaj</v>
      </c>
      <c r="G86" s="38"/>
      <c r="H86" s="38"/>
      <c r="I86" s="120" t="s">
        <v>36</v>
      </c>
      <c r="J86" s="34" t="str">
        <f>E26</f>
        <v xml:space="preserve"> </v>
      </c>
      <c r="K86" s="38"/>
      <c r="L86" s="119"/>
      <c r="S86" s="36"/>
      <c r="T86" s="36"/>
      <c r="U86" s="36"/>
      <c r="V86" s="36"/>
      <c r="W86" s="36"/>
      <c r="X86" s="36"/>
      <c r="Y86" s="36"/>
      <c r="Z86" s="36"/>
      <c r="AA86" s="36"/>
      <c r="AB86" s="36"/>
      <c r="AC86" s="36"/>
      <c r="AD86" s="36"/>
      <c r="AE86" s="36"/>
    </row>
    <row r="87" spans="1:65" s="2" customFormat="1" ht="10.35" customHeight="1" x14ac:dyDescent="0.2">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5" s="11" customFormat="1" ht="29.25" customHeight="1" x14ac:dyDescent="0.2">
      <c r="A88" s="167"/>
      <c r="B88" s="168"/>
      <c r="C88" s="169" t="s">
        <v>253</v>
      </c>
      <c r="D88" s="170" t="s">
        <v>58</v>
      </c>
      <c r="E88" s="170" t="s">
        <v>54</v>
      </c>
      <c r="F88" s="170" t="s">
        <v>55</v>
      </c>
      <c r="G88" s="170" t="s">
        <v>254</v>
      </c>
      <c r="H88" s="170" t="s">
        <v>255</v>
      </c>
      <c r="I88" s="171" t="s">
        <v>256</v>
      </c>
      <c r="J88" s="170" t="s">
        <v>213</v>
      </c>
      <c r="K88" s="172" t="s">
        <v>257</v>
      </c>
      <c r="L88" s="173"/>
      <c r="M88" s="70" t="s">
        <v>21</v>
      </c>
      <c r="N88" s="71" t="s">
        <v>43</v>
      </c>
      <c r="O88" s="71" t="s">
        <v>258</v>
      </c>
      <c r="P88" s="71" t="s">
        <v>259</v>
      </c>
      <c r="Q88" s="71" t="s">
        <v>260</v>
      </c>
      <c r="R88" s="71" t="s">
        <v>261</v>
      </c>
      <c r="S88" s="71" t="s">
        <v>262</v>
      </c>
      <c r="T88" s="72" t="s">
        <v>263</v>
      </c>
      <c r="U88" s="167"/>
      <c r="V88" s="167"/>
      <c r="W88" s="167"/>
      <c r="X88" s="167"/>
      <c r="Y88" s="167"/>
      <c r="Z88" s="167"/>
      <c r="AA88" s="167"/>
      <c r="AB88" s="167"/>
      <c r="AC88" s="167"/>
      <c r="AD88" s="167"/>
      <c r="AE88" s="167"/>
    </row>
    <row r="89" spans="1:65" s="2" customFormat="1" ht="22.9" customHeight="1" x14ac:dyDescent="0.25">
      <c r="A89" s="36"/>
      <c r="B89" s="37"/>
      <c r="C89" s="77" t="s">
        <v>264</v>
      </c>
      <c r="D89" s="38"/>
      <c r="E89" s="38"/>
      <c r="F89" s="38"/>
      <c r="G89" s="38"/>
      <c r="H89" s="38"/>
      <c r="I89" s="118"/>
      <c r="J89" s="174">
        <f>BK89</f>
        <v>0</v>
      </c>
      <c r="K89" s="38"/>
      <c r="L89" s="41"/>
      <c r="M89" s="73"/>
      <c r="N89" s="175"/>
      <c r="O89" s="74"/>
      <c r="P89" s="176">
        <f>P90</f>
        <v>0</v>
      </c>
      <c r="Q89" s="74"/>
      <c r="R89" s="176">
        <f>R90</f>
        <v>0</v>
      </c>
      <c r="S89" s="74"/>
      <c r="T89" s="177">
        <f>T90</f>
        <v>0</v>
      </c>
      <c r="U89" s="36"/>
      <c r="V89" s="36"/>
      <c r="W89" s="36"/>
      <c r="X89" s="36"/>
      <c r="Y89" s="36"/>
      <c r="Z89" s="36"/>
      <c r="AA89" s="36"/>
      <c r="AB89" s="36"/>
      <c r="AC89" s="36"/>
      <c r="AD89" s="36"/>
      <c r="AE89" s="36"/>
      <c r="AT89" s="19" t="s">
        <v>72</v>
      </c>
      <c r="AU89" s="19" t="s">
        <v>214</v>
      </c>
      <c r="BK89" s="178">
        <f>BK90</f>
        <v>0</v>
      </c>
    </row>
    <row r="90" spans="1:65" s="12" customFormat="1" ht="25.9" customHeight="1" x14ac:dyDescent="0.2">
      <c r="B90" s="179"/>
      <c r="C90" s="180"/>
      <c r="D90" s="181" t="s">
        <v>72</v>
      </c>
      <c r="E90" s="182" t="s">
        <v>265</v>
      </c>
      <c r="F90" s="182" t="s">
        <v>266</v>
      </c>
      <c r="G90" s="180"/>
      <c r="H90" s="180"/>
      <c r="I90" s="183"/>
      <c r="J90" s="184">
        <f>BK90</f>
        <v>0</v>
      </c>
      <c r="K90" s="180"/>
      <c r="L90" s="185"/>
      <c r="M90" s="186"/>
      <c r="N90" s="187"/>
      <c r="O90" s="187"/>
      <c r="P90" s="188">
        <f>P91+P124</f>
        <v>0</v>
      </c>
      <c r="Q90" s="187"/>
      <c r="R90" s="188">
        <f>R91+R124</f>
        <v>0</v>
      </c>
      <c r="S90" s="187"/>
      <c r="T90" s="189">
        <f>T91+T124</f>
        <v>0</v>
      </c>
      <c r="AR90" s="190" t="s">
        <v>80</v>
      </c>
      <c r="AT90" s="191" t="s">
        <v>72</v>
      </c>
      <c r="AU90" s="191" t="s">
        <v>73</v>
      </c>
      <c r="AY90" s="190" t="s">
        <v>267</v>
      </c>
      <c r="BK90" s="192">
        <f>BK91+BK124</f>
        <v>0</v>
      </c>
    </row>
    <row r="91" spans="1:65" s="12" customFormat="1" ht="22.9" customHeight="1" x14ac:dyDescent="0.2">
      <c r="B91" s="179"/>
      <c r="C91" s="180"/>
      <c r="D91" s="181" t="s">
        <v>72</v>
      </c>
      <c r="E91" s="193" t="s">
        <v>80</v>
      </c>
      <c r="F91" s="193" t="s">
        <v>268</v>
      </c>
      <c r="G91" s="180"/>
      <c r="H91" s="180"/>
      <c r="I91" s="183"/>
      <c r="J91" s="194">
        <f>BK91</f>
        <v>0</v>
      </c>
      <c r="K91" s="180"/>
      <c r="L91" s="185"/>
      <c r="M91" s="186"/>
      <c r="N91" s="187"/>
      <c r="O91" s="187"/>
      <c r="P91" s="188">
        <f>SUM(P92:P123)</f>
        <v>0</v>
      </c>
      <c r="Q91" s="187"/>
      <c r="R91" s="188">
        <f>SUM(R92:R123)</f>
        <v>0</v>
      </c>
      <c r="S91" s="187"/>
      <c r="T91" s="189">
        <f>SUM(T92:T123)</f>
        <v>0</v>
      </c>
      <c r="AR91" s="190" t="s">
        <v>80</v>
      </c>
      <c r="AT91" s="191" t="s">
        <v>72</v>
      </c>
      <c r="AU91" s="191" t="s">
        <v>80</v>
      </c>
      <c r="AY91" s="190" t="s">
        <v>267</v>
      </c>
      <c r="BK91" s="192">
        <f>SUM(BK92:BK123)</f>
        <v>0</v>
      </c>
    </row>
    <row r="92" spans="1:65" s="2" customFormat="1" ht="16.5" customHeight="1" x14ac:dyDescent="0.2">
      <c r="A92" s="36"/>
      <c r="B92" s="37"/>
      <c r="C92" s="195" t="s">
        <v>80</v>
      </c>
      <c r="D92" s="195" t="s">
        <v>269</v>
      </c>
      <c r="E92" s="196" t="s">
        <v>3770</v>
      </c>
      <c r="F92" s="197" t="s">
        <v>3771</v>
      </c>
      <c r="G92" s="198" t="s">
        <v>320</v>
      </c>
      <c r="H92" s="199">
        <v>215.4</v>
      </c>
      <c r="I92" s="200"/>
      <c r="J92" s="201">
        <f>ROUND(I92*H92,2)</f>
        <v>0</v>
      </c>
      <c r="K92" s="197" t="s">
        <v>21</v>
      </c>
      <c r="L92" s="41"/>
      <c r="M92" s="202" t="s">
        <v>21</v>
      </c>
      <c r="N92" s="203" t="s">
        <v>44</v>
      </c>
      <c r="O92" s="66"/>
      <c r="P92" s="204">
        <f>O92*H92</f>
        <v>0</v>
      </c>
      <c r="Q92" s="204">
        <v>0</v>
      </c>
      <c r="R92" s="204">
        <f>Q92*H92</f>
        <v>0</v>
      </c>
      <c r="S92" s="204">
        <v>0</v>
      </c>
      <c r="T92" s="205">
        <f>S92*H92</f>
        <v>0</v>
      </c>
      <c r="U92" s="36"/>
      <c r="V92" s="36"/>
      <c r="W92" s="36"/>
      <c r="X92" s="36"/>
      <c r="Y92" s="36"/>
      <c r="Z92" s="36"/>
      <c r="AA92" s="36"/>
      <c r="AB92" s="36"/>
      <c r="AC92" s="36"/>
      <c r="AD92" s="36"/>
      <c r="AE92" s="36"/>
      <c r="AR92" s="206" t="s">
        <v>274</v>
      </c>
      <c r="AT92" s="206" t="s">
        <v>269</v>
      </c>
      <c r="AU92" s="206" t="s">
        <v>82</v>
      </c>
      <c r="AY92" s="19" t="s">
        <v>267</v>
      </c>
      <c r="BE92" s="207">
        <f>IF(N92="základní",J92,0)</f>
        <v>0</v>
      </c>
      <c r="BF92" s="207">
        <f>IF(N92="snížená",J92,0)</f>
        <v>0</v>
      </c>
      <c r="BG92" s="207">
        <f>IF(N92="zákl. přenesená",J92,0)</f>
        <v>0</v>
      </c>
      <c r="BH92" s="207">
        <f>IF(N92="sníž. přenesená",J92,0)</f>
        <v>0</v>
      </c>
      <c r="BI92" s="207">
        <f>IF(N92="nulová",J92,0)</f>
        <v>0</v>
      </c>
      <c r="BJ92" s="19" t="s">
        <v>80</v>
      </c>
      <c r="BK92" s="207">
        <f>ROUND(I92*H92,2)</f>
        <v>0</v>
      </c>
      <c r="BL92" s="19" t="s">
        <v>274</v>
      </c>
      <c r="BM92" s="206" t="s">
        <v>82</v>
      </c>
    </row>
    <row r="93" spans="1:65" s="2" customFormat="1" ht="16.5" customHeight="1" x14ac:dyDescent="0.2">
      <c r="A93" s="36"/>
      <c r="B93" s="37"/>
      <c r="C93" s="195" t="s">
        <v>82</v>
      </c>
      <c r="D93" s="195" t="s">
        <v>269</v>
      </c>
      <c r="E93" s="196" t="s">
        <v>3772</v>
      </c>
      <c r="F93" s="197" t="s">
        <v>3773</v>
      </c>
      <c r="G93" s="198" t="s">
        <v>320</v>
      </c>
      <c r="H93" s="199">
        <v>215.4</v>
      </c>
      <c r="I93" s="200"/>
      <c r="J93" s="201">
        <f>ROUND(I93*H93,2)</f>
        <v>0</v>
      </c>
      <c r="K93" s="197" t="s">
        <v>21</v>
      </c>
      <c r="L93" s="41"/>
      <c r="M93" s="202" t="s">
        <v>21</v>
      </c>
      <c r="N93" s="203" t="s">
        <v>44</v>
      </c>
      <c r="O93" s="66"/>
      <c r="P93" s="204">
        <f>O93*H93</f>
        <v>0</v>
      </c>
      <c r="Q93" s="204">
        <v>0</v>
      </c>
      <c r="R93" s="204">
        <f>Q93*H93</f>
        <v>0</v>
      </c>
      <c r="S93" s="204">
        <v>0</v>
      </c>
      <c r="T93" s="205">
        <f>S93*H93</f>
        <v>0</v>
      </c>
      <c r="U93" s="36"/>
      <c r="V93" s="36"/>
      <c r="W93" s="36"/>
      <c r="X93" s="36"/>
      <c r="Y93" s="36"/>
      <c r="Z93" s="36"/>
      <c r="AA93" s="36"/>
      <c r="AB93" s="36"/>
      <c r="AC93" s="36"/>
      <c r="AD93" s="36"/>
      <c r="AE93" s="36"/>
      <c r="AR93" s="206" t="s">
        <v>274</v>
      </c>
      <c r="AT93" s="206" t="s">
        <v>269</v>
      </c>
      <c r="AU93" s="206" t="s">
        <v>82</v>
      </c>
      <c r="AY93" s="19" t="s">
        <v>267</v>
      </c>
      <c r="BE93" s="207">
        <f>IF(N93="základní",J93,0)</f>
        <v>0</v>
      </c>
      <c r="BF93" s="207">
        <f>IF(N93="snížená",J93,0)</f>
        <v>0</v>
      </c>
      <c r="BG93" s="207">
        <f>IF(N93="zákl. přenesená",J93,0)</f>
        <v>0</v>
      </c>
      <c r="BH93" s="207">
        <f>IF(N93="sníž. přenesená",J93,0)</f>
        <v>0</v>
      </c>
      <c r="BI93" s="207">
        <f>IF(N93="nulová",J93,0)</f>
        <v>0</v>
      </c>
      <c r="BJ93" s="19" t="s">
        <v>80</v>
      </c>
      <c r="BK93" s="207">
        <f>ROUND(I93*H93,2)</f>
        <v>0</v>
      </c>
      <c r="BL93" s="19" t="s">
        <v>274</v>
      </c>
      <c r="BM93" s="206" t="s">
        <v>274</v>
      </c>
    </row>
    <row r="94" spans="1:65" s="2" customFormat="1" ht="21.75" customHeight="1" x14ac:dyDescent="0.2">
      <c r="A94" s="36"/>
      <c r="B94" s="37"/>
      <c r="C94" s="195" t="s">
        <v>142</v>
      </c>
      <c r="D94" s="195" t="s">
        <v>269</v>
      </c>
      <c r="E94" s="196" t="s">
        <v>3774</v>
      </c>
      <c r="F94" s="197" t="s">
        <v>3775</v>
      </c>
      <c r="G94" s="198" t="s">
        <v>272</v>
      </c>
      <c r="H94" s="199">
        <v>2154</v>
      </c>
      <c r="I94" s="200"/>
      <c r="J94" s="201">
        <f>ROUND(I94*H94,2)</f>
        <v>0</v>
      </c>
      <c r="K94" s="197" t="s">
        <v>273</v>
      </c>
      <c r="L94" s="41"/>
      <c r="M94" s="202" t="s">
        <v>21</v>
      </c>
      <c r="N94" s="203" t="s">
        <v>44</v>
      </c>
      <c r="O94" s="66"/>
      <c r="P94" s="204">
        <f>O94*H94</f>
        <v>0</v>
      </c>
      <c r="Q94" s="204">
        <v>0</v>
      </c>
      <c r="R94" s="204">
        <f>Q94*H94</f>
        <v>0</v>
      </c>
      <c r="S94" s="204">
        <v>0</v>
      </c>
      <c r="T94" s="205">
        <f>S94*H94</f>
        <v>0</v>
      </c>
      <c r="U94" s="36"/>
      <c r="V94" s="36"/>
      <c r="W94" s="36"/>
      <c r="X94" s="36"/>
      <c r="Y94" s="36"/>
      <c r="Z94" s="36"/>
      <c r="AA94" s="36"/>
      <c r="AB94" s="36"/>
      <c r="AC94" s="36"/>
      <c r="AD94" s="36"/>
      <c r="AE94" s="36"/>
      <c r="AR94" s="206" t="s">
        <v>274</v>
      </c>
      <c r="AT94" s="206" t="s">
        <v>269</v>
      </c>
      <c r="AU94" s="206" t="s">
        <v>82</v>
      </c>
      <c r="AY94" s="19" t="s">
        <v>267</v>
      </c>
      <c r="BE94" s="207">
        <f>IF(N94="základní",J94,0)</f>
        <v>0</v>
      </c>
      <c r="BF94" s="207">
        <f>IF(N94="snížená",J94,0)</f>
        <v>0</v>
      </c>
      <c r="BG94" s="207">
        <f>IF(N94="zákl. přenesená",J94,0)</f>
        <v>0</v>
      </c>
      <c r="BH94" s="207">
        <f>IF(N94="sníž. přenesená",J94,0)</f>
        <v>0</v>
      </c>
      <c r="BI94" s="207">
        <f>IF(N94="nulová",J94,0)</f>
        <v>0</v>
      </c>
      <c r="BJ94" s="19" t="s">
        <v>80</v>
      </c>
      <c r="BK94" s="207">
        <f>ROUND(I94*H94,2)</f>
        <v>0</v>
      </c>
      <c r="BL94" s="19" t="s">
        <v>274</v>
      </c>
      <c r="BM94" s="206" t="s">
        <v>309</v>
      </c>
    </row>
    <row r="95" spans="1:65" s="2" customFormat="1" ht="48.75" x14ac:dyDescent="0.2">
      <c r="A95" s="36"/>
      <c r="B95" s="37"/>
      <c r="C95" s="38"/>
      <c r="D95" s="208" t="s">
        <v>276</v>
      </c>
      <c r="E95" s="38"/>
      <c r="F95" s="209" t="s">
        <v>3776</v>
      </c>
      <c r="G95" s="38"/>
      <c r="H95" s="38"/>
      <c r="I95" s="118"/>
      <c r="J95" s="38"/>
      <c r="K95" s="38"/>
      <c r="L95" s="41"/>
      <c r="M95" s="210"/>
      <c r="N95" s="211"/>
      <c r="O95" s="66"/>
      <c r="P95" s="66"/>
      <c r="Q95" s="66"/>
      <c r="R95" s="66"/>
      <c r="S95" s="66"/>
      <c r="T95" s="67"/>
      <c r="U95" s="36"/>
      <c r="V95" s="36"/>
      <c r="W95" s="36"/>
      <c r="X95" s="36"/>
      <c r="Y95" s="36"/>
      <c r="Z95" s="36"/>
      <c r="AA95" s="36"/>
      <c r="AB95" s="36"/>
      <c r="AC95" s="36"/>
      <c r="AD95" s="36"/>
      <c r="AE95" s="36"/>
      <c r="AT95" s="19" t="s">
        <v>276</v>
      </c>
      <c r="AU95" s="19" t="s">
        <v>82</v>
      </c>
    </row>
    <row r="96" spans="1:65" s="2" customFormat="1" ht="16.5" customHeight="1" x14ac:dyDescent="0.2">
      <c r="A96" s="36"/>
      <c r="B96" s="37"/>
      <c r="C96" s="195" t="s">
        <v>274</v>
      </c>
      <c r="D96" s="195" t="s">
        <v>269</v>
      </c>
      <c r="E96" s="196" t="s">
        <v>3777</v>
      </c>
      <c r="F96" s="197" t="s">
        <v>3778</v>
      </c>
      <c r="G96" s="198" t="s">
        <v>272</v>
      </c>
      <c r="H96" s="199">
        <v>2154</v>
      </c>
      <c r="I96" s="200"/>
      <c r="J96" s="201">
        <f t="shared" ref="J96:J123" si="0">ROUND(I96*H96,2)</f>
        <v>0</v>
      </c>
      <c r="K96" s="197" t="s">
        <v>21</v>
      </c>
      <c r="L96" s="41"/>
      <c r="M96" s="202" t="s">
        <v>21</v>
      </c>
      <c r="N96" s="203" t="s">
        <v>44</v>
      </c>
      <c r="O96" s="66"/>
      <c r="P96" s="204">
        <f t="shared" ref="P96:P123" si="1">O96*H96</f>
        <v>0</v>
      </c>
      <c r="Q96" s="204">
        <v>0</v>
      </c>
      <c r="R96" s="204">
        <f t="shared" ref="R96:R123" si="2">Q96*H96</f>
        <v>0</v>
      </c>
      <c r="S96" s="204">
        <v>0</v>
      </c>
      <c r="T96" s="205">
        <f t="shared" ref="T96:T123" si="3">S96*H96</f>
        <v>0</v>
      </c>
      <c r="U96" s="36"/>
      <c r="V96" s="36"/>
      <c r="W96" s="36"/>
      <c r="X96" s="36"/>
      <c r="Y96" s="36"/>
      <c r="Z96" s="36"/>
      <c r="AA96" s="36"/>
      <c r="AB96" s="36"/>
      <c r="AC96" s="36"/>
      <c r="AD96" s="36"/>
      <c r="AE96" s="36"/>
      <c r="AR96" s="206" t="s">
        <v>274</v>
      </c>
      <c r="AT96" s="206" t="s">
        <v>269</v>
      </c>
      <c r="AU96" s="206" t="s">
        <v>82</v>
      </c>
      <c r="AY96" s="19" t="s">
        <v>267</v>
      </c>
      <c r="BE96" s="207">
        <f t="shared" ref="BE96:BE123" si="4">IF(N96="základní",J96,0)</f>
        <v>0</v>
      </c>
      <c r="BF96" s="207">
        <f t="shared" ref="BF96:BF123" si="5">IF(N96="snížená",J96,0)</f>
        <v>0</v>
      </c>
      <c r="BG96" s="207">
        <f t="shared" ref="BG96:BG123" si="6">IF(N96="zákl. přenesená",J96,0)</f>
        <v>0</v>
      </c>
      <c r="BH96" s="207">
        <f t="shared" ref="BH96:BH123" si="7">IF(N96="sníž. přenesená",J96,0)</f>
        <v>0</v>
      </c>
      <c r="BI96" s="207">
        <f t="shared" ref="BI96:BI123" si="8">IF(N96="nulová",J96,0)</f>
        <v>0</v>
      </c>
      <c r="BJ96" s="19" t="s">
        <v>80</v>
      </c>
      <c r="BK96" s="207">
        <f t="shared" ref="BK96:BK123" si="9">ROUND(I96*H96,2)</f>
        <v>0</v>
      </c>
      <c r="BL96" s="19" t="s">
        <v>274</v>
      </c>
      <c r="BM96" s="206" t="s">
        <v>356</v>
      </c>
    </row>
    <row r="97" spans="1:65" s="2" customFormat="1" ht="16.5" customHeight="1" x14ac:dyDescent="0.2">
      <c r="A97" s="36"/>
      <c r="B97" s="37"/>
      <c r="C97" s="195" t="s">
        <v>301</v>
      </c>
      <c r="D97" s="195" t="s">
        <v>269</v>
      </c>
      <c r="E97" s="196" t="s">
        <v>3779</v>
      </c>
      <c r="F97" s="197" t="s">
        <v>3780</v>
      </c>
      <c r="G97" s="198" t="s">
        <v>545</v>
      </c>
      <c r="H97" s="199">
        <v>47</v>
      </c>
      <c r="I97" s="200"/>
      <c r="J97" s="201">
        <f t="shared" si="0"/>
        <v>0</v>
      </c>
      <c r="K97" s="197" t="s">
        <v>21</v>
      </c>
      <c r="L97" s="41"/>
      <c r="M97" s="202" t="s">
        <v>21</v>
      </c>
      <c r="N97" s="203"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274</v>
      </c>
      <c r="AT97" s="206" t="s">
        <v>269</v>
      </c>
      <c r="AU97" s="206" t="s">
        <v>82</v>
      </c>
      <c r="AY97" s="19" t="s">
        <v>267</v>
      </c>
      <c r="BE97" s="207">
        <f t="shared" si="4"/>
        <v>0</v>
      </c>
      <c r="BF97" s="207">
        <f t="shared" si="5"/>
        <v>0</v>
      </c>
      <c r="BG97" s="207">
        <f t="shared" si="6"/>
        <v>0</v>
      </c>
      <c r="BH97" s="207">
        <f t="shared" si="7"/>
        <v>0</v>
      </c>
      <c r="BI97" s="207">
        <f t="shared" si="8"/>
        <v>0</v>
      </c>
      <c r="BJ97" s="19" t="s">
        <v>80</v>
      </c>
      <c r="BK97" s="207">
        <f t="shared" si="9"/>
        <v>0</v>
      </c>
      <c r="BL97" s="19" t="s">
        <v>274</v>
      </c>
      <c r="BM97" s="206" t="s">
        <v>371</v>
      </c>
    </row>
    <row r="98" spans="1:65" s="2" customFormat="1" ht="16.5" customHeight="1" x14ac:dyDescent="0.2">
      <c r="A98" s="36"/>
      <c r="B98" s="37"/>
      <c r="C98" s="195" t="s">
        <v>309</v>
      </c>
      <c r="D98" s="195" t="s">
        <v>269</v>
      </c>
      <c r="E98" s="196" t="s">
        <v>3781</v>
      </c>
      <c r="F98" s="197" t="s">
        <v>3782</v>
      </c>
      <c r="G98" s="198" t="s">
        <v>545</v>
      </c>
      <c r="H98" s="199">
        <v>20</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82</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386</v>
      </c>
    </row>
    <row r="99" spans="1:65" s="2" customFormat="1" ht="16.5" customHeight="1" x14ac:dyDescent="0.2">
      <c r="A99" s="36"/>
      <c r="B99" s="37"/>
      <c r="C99" s="195" t="s">
        <v>317</v>
      </c>
      <c r="D99" s="195" t="s">
        <v>269</v>
      </c>
      <c r="E99" s="196" t="s">
        <v>3783</v>
      </c>
      <c r="F99" s="197" t="s">
        <v>3784</v>
      </c>
      <c r="G99" s="198" t="s">
        <v>272</v>
      </c>
      <c r="H99" s="199">
        <v>2454</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82</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401</v>
      </c>
    </row>
    <row r="100" spans="1:65" s="2" customFormat="1" ht="16.5" customHeight="1" x14ac:dyDescent="0.2">
      <c r="A100" s="36"/>
      <c r="B100" s="37"/>
      <c r="C100" s="255" t="s">
        <v>356</v>
      </c>
      <c r="D100" s="255" t="s">
        <v>751</v>
      </c>
      <c r="E100" s="256" t="s">
        <v>3785</v>
      </c>
      <c r="F100" s="257" t="s">
        <v>3786</v>
      </c>
      <c r="G100" s="258" t="s">
        <v>2888</v>
      </c>
      <c r="H100" s="259">
        <v>61.35</v>
      </c>
      <c r="I100" s="260"/>
      <c r="J100" s="261">
        <f t="shared" si="0"/>
        <v>0</v>
      </c>
      <c r="K100" s="257" t="s">
        <v>21</v>
      </c>
      <c r="L100" s="262"/>
      <c r="M100" s="263" t="s">
        <v>21</v>
      </c>
      <c r="N100" s="264"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356</v>
      </c>
      <c r="AT100" s="206" t="s">
        <v>751</v>
      </c>
      <c r="AU100" s="206" t="s">
        <v>82</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441</v>
      </c>
    </row>
    <row r="101" spans="1:65" s="2" customFormat="1" ht="16.5" customHeight="1" x14ac:dyDescent="0.2">
      <c r="A101" s="36"/>
      <c r="B101" s="37"/>
      <c r="C101" s="195" t="s">
        <v>365</v>
      </c>
      <c r="D101" s="195" t="s">
        <v>269</v>
      </c>
      <c r="E101" s="196" t="s">
        <v>3787</v>
      </c>
      <c r="F101" s="197" t="s">
        <v>3788</v>
      </c>
      <c r="G101" s="198" t="s">
        <v>272</v>
      </c>
      <c r="H101" s="199">
        <v>4908</v>
      </c>
      <c r="I101" s="200"/>
      <c r="J101" s="201">
        <f t="shared" si="0"/>
        <v>0</v>
      </c>
      <c r="K101" s="197" t="s">
        <v>21</v>
      </c>
      <c r="L101" s="41"/>
      <c r="M101" s="202" t="s">
        <v>21</v>
      </c>
      <c r="N101" s="203"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274</v>
      </c>
      <c r="AT101" s="206" t="s">
        <v>269</v>
      </c>
      <c r="AU101" s="206" t="s">
        <v>82</v>
      </c>
      <c r="AY101" s="19" t="s">
        <v>267</v>
      </c>
      <c r="BE101" s="207">
        <f t="shared" si="4"/>
        <v>0</v>
      </c>
      <c r="BF101" s="207">
        <f t="shared" si="5"/>
        <v>0</v>
      </c>
      <c r="BG101" s="207">
        <f t="shared" si="6"/>
        <v>0</v>
      </c>
      <c r="BH101" s="207">
        <f t="shared" si="7"/>
        <v>0</v>
      </c>
      <c r="BI101" s="207">
        <f t="shared" si="8"/>
        <v>0</v>
      </c>
      <c r="BJ101" s="19" t="s">
        <v>80</v>
      </c>
      <c r="BK101" s="207">
        <f t="shared" si="9"/>
        <v>0</v>
      </c>
      <c r="BL101" s="19" t="s">
        <v>274</v>
      </c>
      <c r="BM101" s="206" t="s">
        <v>458</v>
      </c>
    </row>
    <row r="102" spans="1:65" s="2" customFormat="1" ht="16.5" customHeight="1" x14ac:dyDescent="0.2">
      <c r="A102" s="36"/>
      <c r="B102" s="37"/>
      <c r="C102" s="195" t="s">
        <v>371</v>
      </c>
      <c r="D102" s="195" t="s">
        <v>269</v>
      </c>
      <c r="E102" s="196" t="s">
        <v>3789</v>
      </c>
      <c r="F102" s="197" t="s">
        <v>3790</v>
      </c>
      <c r="G102" s="198" t="s">
        <v>545</v>
      </c>
      <c r="H102" s="199">
        <v>47</v>
      </c>
      <c r="I102" s="200"/>
      <c r="J102" s="201">
        <f t="shared" si="0"/>
        <v>0</v>
      </c>
      <c r="K102" s="197" t="s">
        <v>21</v>
      </c>
      <c r="L102" s="41"/>
      <c r="M102" s="202" t="s">
        <v>21</v>
      </c>
      <c r="N102" s="203" t="s">
        <v>44</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274</v>
      </c>
      <c r="AT102" s="206" t="s">
        <v>269</v>
      </c>
      <c r="AU102" s="206" t="s">
        <v>82</v>
      </c>
      <c r="AY102" s="19" t="s">
        <v>267</v>
      </c>
      <c r="BE102" s="207">
        <f t="shared" si="4"/>
        <v>0</v>
      </c>
      <c r="BF102" s="207">
        <f t="shared" si="5"/>
        <v>0</v>
      </c>
      <c r="BG102" s="207">
        <f t="shared" si="6"/>
        <v>0</v>
      </c>
      <c r="BH102" s="207">
        <f t="shared" si="7"/>
        <v>0</v>
      </c>
      <c r="BI102" s="207">
        <f t="shared" si="8"/>
        <v>0</v>
      </c>
      <c r="BJ102" s="19" t="s">
        <v>80</v>
      </c>
      <c r="BK102" s="207">
        <f t="shared" si="9"/>
        <v>0</v>
      </c>
      <c r="BL102" s="19" t="s">
        <v>274</v>
      </c>
      <c r="BM102" s="206" t="s">
        <v>496</v>
      </c>
    </row>
    <row r="103" spans="1:65" s="2" customFormat="1" ht="16.5" customHeight="1" x14ac:dyDescent="0.2">
      <c r="A103" s="36"/>
      <c r="B103" s="37"/>
      <c r="C103" s="195" t="s">
        <v>381</v>
      </c>
      <c r="D103" s="195" t="s">
        <v>269</v>
      </c>
      <c r="E103" s="196" t="s">
        <v>3791</v>
      </c>
      <c r="F103" s="197" t="s">
        <v>3792</v>
      </c>
      <c r="G103" s="198" t="s">
        <v>545</v>
      </c>
      <c r="H103" s="199">
        <v>20</v>
      </c>
      <c r="I103" s="200"/>
      <c r="J103" s="201">
        <f t="shared" si="0"/>
        <v>0</v>
      </c>
      <c r="K103" s="197" t="s">
        <v>21</v>
      </c>
      <c r="L103" s="41"/>
      <c r="M103" s="202" t="s">
        <v>21</v>
      </c>
      <c r="N103" s="203" t="s">
        <v>44</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274</v>
      </c>
      <c r="AT103" s="206" t="s">
        <v>269</v>
      </c>
      <c r="AU103" s="206" t="s">
        <v>82</v>
      </c>
      <c r="AY103" s="19" t="s">
        <v>267</v>
      </c>
      <c r="BE103" s="207">
        <f t="shared" si="4"/>
        <v>0</v>
      </c>
      <c r="BF103" s="207">
        <f t="shared" si="5"/>
        <v>0</v>
      </c>
      <c r="BG103" s="207">
        <f t="shared" si="6"/>
        <v>0</v>
      </c>
      <c r="BH103" s="207">
        <f t="shared" si="7"/>
        <v>0</v>
      </c>
      <c r="BI103" s="207">
        <f t="shared" si="8"/>
        <v>0</v>
      </c>
      <c r="BJ103" s="19" t="s">
        <v>80</v>
      </c>
      <c r="BK103" s="207">
        <f t="shared" si="9"/>
        <v>0</v>
      </c>
      <c r="BL103" s="19" t="s">
        <v>274</v>
      </c>
      <c r="BM103" s="206" t="s">
        <v>529</v>
      </c>
    </row>
    <row r="104" spans="1:65" s="2" customFormat="1" ht="16.5" customHeight="1" x14ac:dyDescent="0.2">
      <c r="A104" s="36"/>
      <c r="B104" s="37"/>
      <c r="C104" s="195" t="s">
        <v>386</v>
      </c>
      <c r="D104" s="195" t="s">
        <v>269</v>
      </c>
      <c r="E104" s="196" t="s">
        <v>3793</v>
      </c>
      <c r="F104" s="197" t="s">
        <v>3794</v>
      </c>
      <c r="G104" s="198" t="s">
        <v>545</v>
      </c>
      <c r="H104" s="199">
        <v>20</v>
      </c>
      <c r="I104" s="200"/>
      <c r="J104" s="201">
        <f t="shared" si="0"/>
        <v>0</v>
      </c>
      <c r="K104" s="197" t="s">
        <v>21</v>
      </c>
      <c r="L104" s="41"/>
      <c r="M104" s="202" t="s">
        <v>21</v>
      </c>
      <c r="N104" s="203" t="s">
        <v>44</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274</v>
      </c>
      <c r="AT104" s="206" t="s">
        <v>269</v>
      </c>
      <c r="AU104" s="206" t="s">
        <v>82</v>
      </c>
      <c r="AY104" s="19" t="s">
        <v>267</v>
      </c>
      <c r="BE104" s="207">
        <f t="shared" si="4"/>
        <v>0</v>
      </c>
      <c r="BF104" s="207">
        <f t="shared" si="5"/>
        <v>0</v>
      </c>
      <c r="BG104" s="207">
        <f t="shared" si="6"/>
        <v>0</v>
      </c>
      <c r="BH104" s="207">
        <f t="shared" si="7"/>
        <v>0</v>
      </c>
      <c r="BI104" s="207">
        <f t="shared" si="8"/>
        <v>0</v>
      </c>
      <c r="BJ104" s="19" t="s">
        <v>80</v>
      </c>
      <c r="BK104" s="207">
        <f t="shared" si="9"/>
        <v>0</v>
      </c>
      <c r="BL104" s="19" t="s">
        <v>274</v>
      </c>
      <c r="BM104" s="206" t="s">
        <v>542</v>
      </c>
    </row>
    <row r="105" spans="1:65" s="2" customFormat="1" ht="16.5" customHeight="1" x14ac:dyDescent="0.2">
      <c r="A105" s="36"/>
      <c r="B105" s="37"/>
      <c r="C105" s="195" t="s">
        <v>392</v>
      </c>
      <c r="D105" s="195" t="s">
        <v>269</v>
      </c>
      <c r="E105" s="196" t="s">
        <v>3795</v>
      </c>
      <c r="F105" s="197" t="s">
        <v>3796</v>
      </c>
      <c r="G105" s="198" t="s">
        <v>545</v>
      </c>
      <c r="H105" s="199">
        <v>60</v>
      </c>
      <c r="I105" s="200"/>
      <c r="J105" s="201">
        <f t="shared" si="0"/>
        <v>0</v>
      </c>
      <c r="K105" s="197" t="s">
        <v>21</v>
      </c>
      <c r="L105" s="41"/>
      <c r="M105" s="202" t="s">
        <v>21</v>
      </c>
      <c r="N105" s="203" t="s">
        <v>44</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274</v>
      </c>
      <c r="AT105" s="206" t="s">
        <v>269</v>
      </c>
      <c r="AU105" s="206" t="s">
        <v>82</v>
      </c>
      <c r="AY105" s="19" t="s">
        <v>267</v>
      </c>
      <c r="BE105" s="207">
        <f t="shared" si="4"/>
        <v>0</v>
      </c>
      <c r="BF105" s="207">
        <f t="shared" si="5"/>
        <v>0</v>
      </c>
      <c r="BG105" s="207">
        <f t="shared" si="6"/>
        <v>0</v>
      </c>
      <c r="BH105" s="207">
        <f t="shared" si="7"/>
        <v>0</v>
      </c>
      <c r="BI105" s="207">
        <f t="shared" si="8"/>
        <v>0</v>
      </c>
      <c r="BJ105" s="19" t="s">
        <v>80</v>
      </c>
      <c r="BK105" s="207">
        <f t="shared" si="9"/>
        <v>0</v>
      </c>
      <c r="BL105" s="19" t="s">
        <v>274</v>
      </c>
      <c r="BM105" s="206" t="s">
        <v>552</v>
      </c>
    </row>
    <row r="106" spans="1:65" s="2" customFormat="1" ht="16.5" customHeight="1" x14ac:dyDescent="0.2">
      <c r="A106" s="36"/>
      <c r="B106" s="37"/>
      <c r="C106" s="195" t="s">
        <v>401</v>
      </c>
      <c r="D106" s="195" t="s">
        <v>269</v>
      </c>
      <c r="E106" s="196" t="s">
        <v>3797</v>
      </c>
      <c r="F106" s="197" t="s">
        <v>3798</v>
      </c>
      <c r="G106" s="198" t="s">
        <v>272</v>
      </c>
      <c r="H106" s="199">
        <v>37.6</v>
      </c>
      <c r="I106" s="200"/>
      <c r="J106" s="201">
        <f t="shared" si="0"/>
        <v>0</v>
      </c>
      <c r="K106" s="197" t="s">
        <v>21</v>
      </c>
      <c r="L106" s="41"/>
      <c r="M106" s="202" t="s">
        <v>21</v>
      </c>
      <c r="N106" s="203" t="s">
        <v>44</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274</v>
      </c>
      <c r="AT106" s="206" t="s">
        <v>269</v>
      </c>
      <c r="AU106" s="206" t="s">
        <v>82</v>
      </c>
      <c r="AY106" s="19" t="s">
        <v>267</v>
      </c>
      <c r="BE106" s="207">
        <f t="shared" si="4"/>
        <v>0</v>
      </c>
      <c r="BF106" s="207">
        <f t="shared" si="5"/>
        <v>0</v>
      </c>
      <c r="BG106" s="207">
        <f t="shared" si="6"/>
        <v>0</v>
      </c>
      <c r="BH106" s="207">
        <f t="shared" si="7"/>
        <v>0</v>
      </c>
      <c r="BI106" s="207">
        <f t="shared" si="8"/>
        <v>0</v>
      </c>
      <c r="BJ106" s="19" t="s">
        <v>80</v>
      </c>
      <c r="BK106" s="207">
        <f t="shared" si="9"/>
        <v>0</v>
      </c>
      <c r="BL106" s="19" t="s">
        <v>274</v>
      </c>
      <c r="BM106" s="206" t="s">
        <v>564</v>
      </c>
    </row>
    <row r="107" spans="1:65" s="2" customFormat="1" ht="16.5" customHeight="1" x14ac:dyDescent="0.2">
      <c r="A107" s="36"/>
      <c r="B107" s="37"/>
      <c r="C107" s="255" t="s">
        <v>8</v>
      </c>
      <c r="D107" s="255" t="s">
        <v>751</v>
      </c>
      <c r="E107" s="256" t="s">
        <v>3799</v>
      </c>
      <c r="F107" s="257" t="s">
        <v>3800</v>
      </c>
      <c r="G107" s="258" t="s">
        <v>320</v>
      </c>
      <c r="H107" s="259">
        <v>3.76</v>
      </c>
      <c r="I107" s="260"/>
      <c r="J107" s="261">
        <f t="shared" si="0"/>
        <v>0</v>
      </c>
      <c r="K107" s="257" t="s">
        <v>21</v>
      </c>
      <c r="L107" s="262"/>
      <c r="M107" s="263" t="s">
        <v>21</v>
      </c>
      <c r="N107" s="264"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356</v>
      </c>
      <c r="AT107" s="206" t="s">
        <v>751</v>
      </c>
      <c r="AU107" s="206" t="s">
        <v>82</v>
      </c>
      <c r="AY107" s="19" t="s">
        <v>267</v>
      </c>
      <c r="BE107" s="207">
        <f t="shared" si="4"/>
        <v>0</v>
      </c>
      <c r="BF107" s="207">
        <f t="shared" si="5"/>
        <v>0</v>
      </c>
      <c r="BG107" s="207">
        <f t="shared" si="6"/>
        <v>0</v>
      </c>
      <c r="BH107" s="207">
        <f t="shared" si="7"/>
        <v>0</v>
      </c>
      <c r="BI107" s="207">
        <f t="shared" si="8"/>
        <v>0</v>
      </c>
      <c r="BJ107" s="19" t="s">
        <v>80</v>
      </c>
      <c r="BK107" s="207">
        <f t="shared" si="9"/>
        <v>0</v>
      </c>
      <c r="BL107" s="19" t="s">
        <v>274</v>
      </c>
      <c r="BM107" s="206" t="s">
        <v>639</v>
      </c>
    </row>
    <row r="108" spans="1:65" s="2" customFormat="1" ht="16.5" customHeight="1" x14ac:dyDescent="0.2">
      <c r="A108" s="36"/>
      <c r="B108" s="37"/>
      <c r="C108" s="255" t="s">
        <v>441</v>
      </c>
      <c r="D108" s="255" t="s">
        <v>751</v>
      </c>
      <c r="E108" s="256" t="s">
        <v>3801</v>
      </c>
      <c r="F108" s="257" t="s">
        <v>3802</v>
      </c>
      <c r="G108" s="258" t="s">
        <v>2484</v>
      </c>
      <c r="H108" s="259">
        <v>60</v>
      </c>
      <c r="I108" s="260"/>
      <c r="J108" s="261">
        <f t="shared" si="0"/>
        <v>0</v>
      </c>
      <c r="K108" s="257" t="s">
        <v>21</v>
      </c>
      <c r="L108" s="262"/>
      <c r="M108" s="263" t="s">
        <v>21</v>
      </c>
      <c r="N108" s="264" t="s">
        <v>44</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356</v>
      </c>
      <c r="AT108" s="206" t="s">
        <v>751</v>
      </c>
      <c r="AU108" s="206" t="s">
        <v>82</v>
      </c>
      <c r="AY108" s="19" t="s">
        <v>267</v>
      </c>
      <c r="BE108" s="207">
        <f t="shared" si="4"/>
        <v>0</v>
      </c>
      <c r="BF108" s="207">
        <f t="shared" si="5"/>
        <v>0</v>
      </c>
      <c r="BG108" s="207">
        <f t="shared" si="6"/>
        <v>0</v>
      </c>
      <c r="BH108" s="207">
        <f t="shared" si="7"/>
        <v>0</v>
      </c>
      <c r="BI108" s="207">
        <f t="shared" si="8"/>
        <v>0</v>
      </c>
      <c r="BJ108" s="19" t="s">
        <v>80</v>
      </c>
      <c r="BK108" s="207">
        <f t="shared" si="9"/>
        <v>0</v>
      </c>
      <c r="BL108" s="19" t="s">
        <v>274</v>
      </c>
      <c r="BM108" s="206" t="s">
        <v>696</v>
      </c>
    </row>
    <row r="109" spans="1:65" s="2" customFormat="1" ht="16.5" customHeight="1" x14ac:dyDescent="0.2">
      <c r="A109" s="36"/>
      <c r="B109" s="37"/>
      <c r="C109" s="255" t="s">
        <v>450</v>
      </c>
      <c r="D109" s="255" t="s">
        <v>751</v>
      </c>
      <c r="E109" s="256" t="s">
        <v>3803</v>
      </c>
      <c r="F109" s="257" t="s">
        <v>3804</v>
      </c>
      <c r="G109" s="258" t="s">
        <v>296</v>
      </c>
      <c r="H109" s="259">
        <v>40</v>
      </c>
      <c r="I109" s="260"/>
      <c r="J109" s="261">
        <f t="shared" si="0"/>
        <v>0</v>
      </c>
      <c r="K109" s="257" t="s">
        <v>21</v>
      </c>
      <c r="L109" s="262"/>
      <c r="M109" s="263" t="s">
        <v>21</v>
      </c>
      <c r="N109" s="264" t="s">
        <v>44</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356</v>
      </c>
      <c r="AT109" s="206" t="s">
        <v>751</v>
      </c>
      <c r="AU109" s="206" t="s">
        <v>82</v>
      </c>
      <c r="AY109" s="19" t="s">
        <v>267</v>
      </c>
      <c r="BE109" s="207">
        <f t="shared" si="4"/>
        <v>0</v>
      </c>
      <c r="BF109" s="207">
        <f t="shared" si="5"/>
        <v>0</v>
      </c>
      <c r="BG109" s="207">
        <f t="shared" si="6"/>
        <v>0</v>
      </c>
      <c r="BH109" s="207">
        <f t="shared" si="7"/>
        <v>0</v>
      </c>
      <c r="BI109" s="207">
        <f t="shared" si="8"/>
        <v>0</v>
      </c>
      <c r="BJ109" s="19" t="s">
        <v>80</v>
      </c>
      <c r="BK109" s="207">
        <f t="shared" si="9"/>
        <v>0</v>
      </c>
      <c r="BL109" s="19" t="s">
        <v>274</v>
      </c>
      <c r="BM109" s="206" t="s">
        <v>722</v>
      </c>
    </row>
    <row r="110" spans="1:65" s="2" customFormat="1" ht="16.5" customHeight="1" x14ac:dyDescent="0.2">
      <c r="A110" s="36"/>
      <c r="B110" s="37"/>
      <c r="C110" s="255" t="s">
        <v>458</v>
      </c>
      <c r="D110" s="255" t="s">
        <v>751</v>
      </c>
      <c r="E110" s="256" t="s">
        <v>3805</v>
      </c>
      <c r="F110" s="257" t="s">
        <v>3806</v>
      </c>
      <c r="G110" s="258" t="s">
        <v>2484</v>
      </c>
      <c r="H110" s="259">
        <v>60</v>
      </c>
      <c r="I110" s="260"/>
      <c r="J110" s="261">
        <f t="shared" si="0"/>
        <v>0</v>
      </c>
      <c r="K110" s="257" t="s">
        <v>21</v>
      </c>
      <c r="L110" s="262"/>
      <c r="M110" s="263" t="s">
        <v>21</v>
      </c>
      <c r="N110" s="264" t="s">
        <v>44</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356</v>
      </c>
      <c r="AT110" s="206" t="s">
        <v>751</v>
      </c>
      <c r="AU110" s="206" t="s">
        <v>82</v>
      </c>
      <c r="AY110" s="19" t="s">
        <v>267</v>
      </c>
      <c r="BE110" s="207">
        <f t="shared" si="4"/>
        <v>0</v>
      </c>
      <c r="BF110" s="207">
        <f t="shared" si="5"/>
        <v>0</v>
      </c>
      <c r="BG110" s="207">
        <f t="shared" si="6"/>
        <v>0</v>
      </c>
      <c r="BH110" s="207">
        <f t="shared" si="7"/>
        <v>0</v>
      </c>
      <c r="BI110" s="207">
        <f t="shared" si="8"/>
        <v>0</v>
      </c>
      <c r="BJ110" s="19" t="s">
        <v>80</v>
      </c>
      <c r="BK110" s="207">
        <f t="shared" si="9"/>
        <v>0</v>
      </c>
      <c r="BL110" s="19" t="s">
        <v>274</v>
      </c>
      <c r="BM110" s="206" t="s">
        <v>742</v>
      </c>
    </row>
    <row r="111" spans="1:65" s="2" customFormat="1" ht="16.5" customHeight="1" x14ac:dyDescent="0.2">
      <c r="A111" s="36"/>
      <c r="B111" s="37"/>
      <c r="C111" s="255" t="s">
        <v>483</v>
      </c>
      <c r="D111" s="255" t="s">
        <v>751</v>
      </c>
      <c r="E111" s="256" t="s">
        <v>3807</v>
      </c>
      <c r="F111" s="257" t="s">
        <v>3808</v>
      </c>
      <c r="G111" s="258" t="s">
        <v>2484</v>
      </c>
      <c r="H111" s="259">
        <v>11</v>
      </c>
      <c r="I111" s="260"/>
      <c r="J111" s="261">
        <f t="shared" si="0"/>
        <v>0</v>
      </c>
      <c r="K111" s="257" t="s">
        <v>21</v>
      </c>
      <c r="L111" s="262"/>
      <c r="M111" s="263" t="s">
        <v>21</v>
      </c>
      <c r="N111" s="264" t="s">
        <v>44</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356</v>
      </c>
      <c r="AT111" s="206" t="s">
        <v>751</v>
      </c>
      <c r="AU111" s="206" t="s">
        <v>82</v>
      </c>
      <c r="AY111" s="19" t="s">
        <v>267</v>
      </c>
      <c r="BE111" s="207">
        <f t="shared" si="4"/>
        <v>0</v>
      </c>
      <c r="BF111" s="207">
        <f t="shared" si="5"/>
        <v>0</v>
      </c>
      <c r="BG111" s="207">
        <f t="shared" si="6"/>
        <v>0</v>
      </c>
      <c r="BH111" s="207">
        <f t="shared" si="7"/>
        <v>0</v>
      </c>
      <c r="BI111" s="207">
        <f t="shared" si="8"/>
        <v>0</v>
      </c>
      <c r="BJ111" s="19" t="s">
        <v>80</v>
      </c>
      <c r="BK111" s="207">
        <f t="shared" si="9"/>
        <v>0</v>
      </c>
      <c r="BL111" s="19" t="s">
        <v>274</v>
      </c>
      <c r="BM111" s="206" t="s">
        <v>756</v>
      </c>
    </row>
    <row r="112" spans="1:65" s="2" customFormat="1" ht="16.5" customHeight="1" x14ac:dyDescent="0.2">
      <c r="A112" s="36"/>
      <c r="B112" s="37"/>
      <c r="C112" s="255" t="s">
        <v>496</v>
      </c>
      <c r="D112" s="255" t="s">
        <v>751</v>
      </c>
      <c r="E112" s="256" t="s">
        <v>3809</v>
      </c>
      <c r="F112" s="257" t="s">
        <v>3810</v>
      </c>
      <c r="G112" s="258" t="s">
        <v>2484</v>
      </c>
      <c r="H112" s="259">
        <v>5</v>
      </c>
      <c r="I112" s="260"/>
      <c r="J112" s="261">
        <f t="shared" si="0"/>
        <v>0</v>
      </c>
      <c r="K112" s="257" t="s">
        <v>21</v>
      </c>
      <c r="L112" s="262"/>
      <c r="M112" s="263" t="s">
        <v>21</v>
      </c>
      <c r="N112" s="264" t="s">
        <v>44</v>
      </c>
      <c r="O112" s="66"/>
      <c r="P112" s="204">
        <f t="shared" si="1"/>
        <v>0</v>
      </c>
      <c r="Q112" s="204">
        <v>0</v>
      </c>
      <c r="R112" s="204">
        <f t="shared" si="2"/>
        <v>0</v>
      </c>
      <c r="S112" s="204">
        <v>0</v>
      </c>
      <c r="T112" s="205">
        <f t="shared" si="3"/>
        <v>0</v>
      </c>
      <c r="U112" s="36"/>
      <c r="V112" s="36"/>
      <c r="W112" s="36"/>
      <c r="X112" s="36"/>
      <c r="Y112" s="36"/>
      <c r="Z112" s="36"/>
      <c r="AA112" s="36"/>
      <c r="AB112" s="36"/>
      <c r="AC112" s="36"/>
      <c r="AD112" s="36"/>
      <c r="AE112" s="36"/>
      <c r="AR112" s="206" t="s">
        <v>356</v>
      </c>
      <c r="AT112" s="206" t="s">
        <v>751</v>
      </c>
      <c r="AU112" s="206" t="s">
        <v>82</v>
      </c>
      <c r="AY112" s="19" t="s">
        <v>267</v>
      </c>
      <c r="BE112" s="207">
        <f t="shared" si="4"/>
        <v>0</v>
      </c>
      <c r="BF112" s="207">
        <f t="shared" si="5"/>
        <v>0</v>
      </c>
      <c r="BG112" s="207">
        <f t="shared" si="6"/>
        <v>0</v>
      </c>
      <c r="BH112" s="207">
        <f t="shared" si="7"/>
        <v>0</v>
      </c>
      <c r="BI112" s="207">
        <f t="shared" si="8"/>
        <v>0</v>
      </c>
      <c r="BJ112" s="19" t="s">
        <v>80</v>
      </c>
      <c r="BK112" s="207">
        <f t="shared" si="9"/>
        <v>0</v>
      </c>
      <c r="BL112" s="19" t="s">
        <v>274</v>
      </c>
      <c r="BM112" s="206" t="s">
        <v>772</v>
      </c>
    </row>
    <row r="113" spans="1:65" s="2" customFormat="1" ht="16.5" customHeight="1" x14ac:dyDescent="0.2">
      <c r="A113" s="36"/>
      <c r="B113" s="37"/>
      <c r="C113" s="255" t="s">
        <v>7</v>
      </c>
      <c r="D113" s="255" t="s">
        <v>751</v>
      </c>
      <c r="E113" s="256" t="s">
        <v>3811</v>
      </c>
      <c r="F113" s="257" t="s">
        <v>3812</v>
      </c>
      <c r="G113" s="258" t="s">
        <v>2484</v>
      </c>
      <c r="H113" s="259">
        <v>4</v>
      </c>
      <c r="I113" s="260"/>
      <c r="J113" s="261">
        <f t="shared" si="0"/>
        <v>0</v>
      </c>
      <c r="K113" s="257" t="s">
        <v>21</v>
      </c>
      <c r="L113" s="262"/>
      <c r="M113" s="263" t="s">
        <v>21</v>
      </c>
      <c r="N113" s="264" t="s">
        <v>44</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356</v>
      </c>
      <c r="AT113" s="206" t="s">
        <v>751</v>
      </c>
      <c r="AU113" s="206" t="s">
        <v>82</v>
      </c>
      <c r="AY113" s="19" t="s">
        <v>267</v>
      </c>
      <c r="BE113" s="207">
        <f t="shared" si="4"/>
        <v>0</v>
      </c>
      <c r="BF113" s="207">
        <f t="shared" si="5"/>
        <v>0</v>
      </c>
      <c r="BG113" s="207">
        <f t="shared" si="6"/>
        <v>0</v>
      </c>
      <c r="BH113" s="207">
        <f t="shared" si="7"/>
        <v>0</v>
      </c>
      <c r="BI113" s="207">
        <f t="shared" si="8"/>
        <v>0</v>
      </c>
      <c r="BJ113" s="19" t="s">
        <v>80</v>
      </c>
      <c r="BK113" s="207">
        <f t="shared" si="9"/>
        <v>0</v>
      </c>
      <c r="BL113" s="19" t="s">
        <v>274</v>
      </c>
      <c r="BM113" s="206" t="s">
        <v>782</v>
      </c>
    </row>
    <row r="114" spans="1:65" s="2" customFormat="1" ht="16.5" customHeight="1" x14ac:dyDescent="0.2">
      <c r="A114" s="36"/>
      <c r="B114" s="37"/>
      <c r="C114" s="255" t="s">
        <v>529</v>
      </c>
      <c r="D114" s="255" t="s">
        <v>751</v>
      </c>
      <c r="E114" s="256" t="s">
        <v>3813</v>
      </c>
      <c r="F114" s="257" t="s">
        <v>3814</v>
      </c>
      <c r="G114" s="258" t="s">
        <v>2484</v>
      </c>
      <c r="H114" s="259">
        <v>25.75</v>
      </c>
      <c r="I114" s="260"/>
      <c r="J114" s="261">
        <f t="shared" si="0"/>
        <v>0</v>
      </c>
      <c r="K114" s="257" t="s">
        <v>21</v>
      </c>
      <c r="L114" s="262"/>
      <c r="M114" s="263" t="s">
        <v>21</v>
      </c>
      <c r="N114" s="264" t="s">
        <v>44</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356</v>
      </c>
      <c r="AT114" s="206" t="s">
        <v>751</v>
      </c>
      <c r="AU114" s="206" t="s">
        <v>82</v>
      </c>
      <c r="AY114" s="19" t="s">
        <v>267</v>
      </c>
      <c r="BE114" s="207">
        <f t="shared" si="4"/>
        <v>0</v>
      </c>
      <c r="BF114" s="207">
        <f t="shared" si="5"/>
        <v>0</v>
      </c>
      <c r="BG114" s="207">
        <f t="shared" si="6"/>
        <v>0</v>
      </c>
      <c r="BH114" s="207">
        <f t="shared" si="7"/>
        <v>0</v>
      </c>
      <c r="BI114" s="207">
        <f t="shared" si="8"/>
        <v>0</v>
      </c>
      <c r="BJ114" s="19" t="s">
        <v>80</v>
      </c>
      <c r="BK114" s="207">
        <f t="shared" si="9"/>
        <v>0</v>
      </c>
      <c r="BL114" s="19" t="s">
        <v>274</v>
      </c>
      <c r="BM114" s="206" t="s">
        <v>793</v>
      </c>
    </row>
    <row r="115" spans="1:65" s="2" customFormat="1" ht="16.5" customHeight="1" x14ac:dyDescent="0.2">
      <c r="A115" s="36"/>
      <c r="B115" s="37"/>
      <c r="C115" s="255" t="s">
        <v>533</v>
      </c>
      <c r="D115" s="255" t="s">
        <v>751</v>
      </c>
      <c r="E115" s="256" t="s">
        <v>3815</v>
      </c>
      <c r="F115" s="257" t="s">
        <v>3816</v>
      </c>
      <c r="G115" s="258" t="s">
        <v>2484</v>
      </c>
      <c r="H115" s="259">
        <v>14.42</v>
      </c>
      <c r="I115" s="260"/>
      <c r="J115" s="261">
        <f t="shared" si="0"/>
        <v>0</v>
      </c>
      <c r="K115" s="257" t="s">
        <v>21</v>
      </c>
      <c r="L115" s="262"/>
      <c r="M115" s="263" t="s">
        <v>21</v>
      </c>
      <c r="N115" s="264" t="s">
        <v>44</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356</v>
      </c>
      <c r="AT115" s="206" t="s">
        <v>751</v>
      </c>
      <c r="AU115" s="206" t="s">
        <v>82</v>
      </c>
      <c r="AY115" s="19" t="s">
        <v>267</v>
      </c>
      <c r="BE115" s="207">
        <f t="shared" si="4"/>
        <v>0</v>
      </c>
      <c r="BF115" s="207">
        <f t="shared" si="5"/>
        <v>0</v>
      </c>
      <c r="BG115" s="207">
        <f t="shared" si="6"/>
        <v>0</v>
      </c>
      <c r="BH115" s="207">
        <f t="shared" si="7"/>
        <v>0</v>
      </c>
      <c r="BI115" s="207">
        <f t="shared" si="8"/>
        <v>0</v>
      </c>
      <c r="BJ115" s="19" t="s">
        <v>80</v>
      </c>
      <c r="BK115" s="207">
        <f t="shared" si="9"/>
        <v>0</v>
      </c>
      <c r="BL115" s="19" t="s">
        <v>274</v>
      </c>
      <c r="BM115" s="206" t="s">
        <v>806</v>
      </c>
    </row>
    <row r="116" spans="1:65" s="2" customFormat="1" ht="16.5" customHeight="1" x14ac:dyDescent="0.2">
      <c r="A116" s="36"/>
      <c r="B116" s="37"/>
      <c r="C116" s="255" t="s">
        <v>542</v>
      </c>
      <c r="D116" s="255" t="s">
        <v>751</v>
      </c>
      <c r="E116" s="256" t="s">
        <v>3817</v>
      </c>
      <c r="F116" s="257" t="s">
        <v>3818</v>
      </c>
      <c r="G116" s="258" t="s">
        <v>2484</v>
      </c>
      <c r="H116" s="259">
        <v>8.24</v>
      </c>
      <c r="I116" s="260"/>
      <c r="J116" s="261">
        <f t="shared" si="0"/>
        <v>0</v>
      </c>
      <c r="K116" s="257" t="s">
        <v>21</v>
      </c>
      <c r="L116" s="262"/>
      <c r="M116" s="263" t="s">
        <v>21</v>
      </c>
      <c r="N116" s="264" t="s">
        <v>44</v>
      </c>
      <c r="O116" s="66"/>
      <c r="P116" s="204">
        <f t="shared" si="1"/>
        <v>0</v>
      </c>
      <c r="Q116" s="204">
        <v>0</v>
      </c>
      <c r="R116" s="204">
        <f t="shared" si="2"/>
        <v>0</v>
      </c>
      <c r="S116" s="204">
        <v>0</v>
      </c>
      <c r="T116" s="205">
        <f t="shared" si="3"/>
        <v>0</v>
      </c>
      <c r="U116" s="36"/>
      <c r="V116" s="36"/>
      <c r="W116" s="36"/>
      <c r="X116" s="36"/>
      <c r="Y116" s="36"/>
      <c r="Z116" s="36"/>
      <c r="AA116" s="36"/>
      <c r="AB116" s="36"/>
      <c r="AC116" s="36"/>
      <c r="AD116" s="36"/>
      <c r="AE116" s="36"/>
      <c r="AR116" s="206" t="s">
        <v>356</v>
      </c>
      <c r="AT116" s="206" t="s">
        <v>751</v>
      </c>
      <c r="AU116" s="206" t="s">
        <v>82</v>
      </c>
      <c r="AY116" s="19" t="s">
        <v>267</v>
      </c>
      <c r="BE116" s="207">
        <f t="shared" si="4"/>
        <v>0</v>
      </c>
      <c r="BF116" s="207">
        <f t="shared" si="5"/>
        <v>0</v>
      </c>
      <c r="BG116" s="207">
        <f t="shared" si="6"/>
        <v>0</v>
      </c>
      <c r="BH116" s="207">
        <f t="shared" si="7"/>
        <v>0</v>
      </c>
      <c r="BI116" s="207">
        <f t="shared" si="8"/>
        <v>0</v>
      </c>
      <c r="BJ116" s="19" t="s">
        <v>80</v>
      </c>
      <c r="BK116" s="207">
        <f t="shared" si="9"/>
        <v>0</v>
      </c>
      <c r="BL116" s="19" t="s">
        <v>274</v>
      </c>
      <c r="BM116" s="206" t="s">
        <v>814</v>
      </c>
    </row>
    <row r="117" spans="1:65" s="2" customFormat="1" ht="16.5" customHeight="1" x14ac:dyDescent="0.2">
      <c r="A117" s="36"/>
      <c r="B117" s="37"/>
      <c r="C117" s="195" t="s">
        <v>548</v>
      </c>
      <c r="D117" s="195" t="s">
        <v>269</v>
      </c>
      <c r="E117" s="196" t="s">
        <v>3819</v>
      </c>
      <c r="F117" s="197" t="s">
        <v>3820</v>
      </c>
      <c r="G117" s="198" t="s">
        <v>395</v>
      </c>
      <c r="H117" s="199">
        <v>0.215</v>
      </c>
      <c r="I117" s="200"/>
      <c r="J117" s="201">
        <f t="shared" si="0"/>
        <v>0</v>
      </c>
      <c r="K117" s="197" t="s">
        <v>21</v>
      </c>
      <c r="L117" s="41"/>
      <c r="M117" s="202" t="s">
        <v>21</v>
      </c>
      <c r="N117" s="203" t="s">
        <v>44</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274</v>
      </c>
      <c r="AT117" s="206" t="s">
        <v>269</v>
      </c>
      <c r="AU117" s="206" t="s">
        <v>82</v>
      </c>
      <c r="AY117" s="19" t="s">
        <v>267</v>
      </c>
      <c r="BE117" s="207">
        <f t="shared" si="4"/>
        <v>0</v>
      </c>
      <c r="BF117" s="207">
        <f t="shared" si="5"/>
        <v>0</v>
      </c>
      <c r="BG117" s="207">
        <f t="shared" si="6"/>
        <v>0</v>
      </c>
      <c r="BH117" s="207">
        <f t="shared" si="7"/>
        <v>0</v>
      </c>
      <c r="BI117" s="207">
        <f t="shared" si="8"/>
        <v>0</v>
      </c>
      <c r="BJ117" s="19" t="s">
        <v>80</v>
      </c>
      <c r="BK117" s="207">
        <f t="shared" si="9"/>
        <v>0</v>
      </c>
      <c r="BL117" s="19" t="s">
        <v>274</v>
      </c>
      <c r="BM117" s="206" t="s">
        <v>308</v>
      </c>
    </row>
    <row r="118" spans="1:65" s="2" customFormat="1" ht="16.5" customHeight="1" x14ac:dyDescent="0.2">
      <c r="A118" s="36"/>
      <c r="B118" s="37"/>
      <c r="C118" s="195" t="s">
        <v>552</v>
      </c>
      <c r="D118" s="195" t="s">
        <v>269</v>
      </c>
      <c r="E118" s="196" t="s">
        <v>3821</v>
      </c>
      <c r="F118" s="197" t="s">
        <v>3822</v>
      </c>
      <c r="G118" s="198" t="s">
        <v>395</v>
      </c>
      <c r="H118" s="199">
        <v>1.0999999999999999E-2</v>
      </c>
      <c r="I118" s="200"/>
      <c r="J118" s="201">
        <f t="shared" si="0"/>
        <v>0</v>
      </c>
      <c r="K118" s="197" t="s">
        <v>21</v>
      </c>
      <c r="L118" s="41"/>
      <c r="M118" s="202" t="s">
        <v>21</v>
      </c>
      <c r="N118" s="203" t="s">
        <v>44</v>
      </c>
      <c r="O118" s="66"/>
      <c r="P118" s="204">
        <f t="shared" si="1"/>
        <v>0</v>
      </c>
      <c r="Q118" s="204">
        <v>0</v>
      </c>
      <c r="R118" s="204">
        <f t="shared" si="2"/>
        <v>0</v>
      </c>
      <c r="S118" s="204">
        <v>0</v>
      </c>
      <c r="T118" s="205">
        <f t="shared" si="3"/>
        <v>0</v>
      </c>
      <c r="U118" s="36"/>
      <c r="V118" s="36"/>
      <c r="W118" s="36"/>
      <c r="X118" s="36"/>
      <c r="Y118" s="36"/>
      <c r="Z118" s="36"/>
      <c r="AA118" s="36"/>
      <c r="AB118" s="36"/>
      <c r="AC118" s="36"/>
      <c r="AD118" s="36"/>
      <c r="AE118" s="36"/>
      <c r="AR118" s="206" t="s">
        <v>274</v>
      </c>
      <c r="AT118" s="206" t="s">
        <v>269</v>
      </c>
      <c r="AU118" s="206" t="s">
        <v>82</v>
      </c>
      <c r="AY118" s="19" t="s">
        <v>267</v>
      </c>
      <c r="BE118" s="207">
        <f t="shared" si="4"/>
        <v>0</v>
      </c>
      <c r="BF118" s="207">
        <f t="shared" si="5"/>
        <v>0</v>
      </c>
      <c r="BG118" s="207">
        <f t="shared" si="6"/>
        <v>0</v>
      </c>
      <c r="BH118" s="207">
        <f t="shared" si="7"/>
        <v>0</v>
      </c>
      <c r="BI118" s="207">
        <f t="shared" si="8"/>
        <v>0</v>
      </c>
      <c r="BJ118" s="19" t="s">
        <v>80</v>
      </c>
      <c r="BK118" s="207">
        <f t="shared" si="9"/>
        <v>0</v>
      </c>
      <c r="BL118" s="19" t="s">
        <v>274</v>
      </c>
      <c r="BM118" s="206" t="s">
        <v>830</v>
      </c>
    </row>
    <row r="119" spans="1:65" s="2" customFormat="1" ht="16.5" customHeight="1" x14ac:dyDescent="0.2">
      <c r="A119" s="36"/>
      <c r="B119" s="37"/>
      <c r="C119" s="255" t="s">
        <v>557</v>
      </c>
      <c r="D119" s="255" t="s">
        <v>751</v>
      </c>
      <c r="E119" s="256" t="s">
        <v>3823</v>
      </c>
      <c r="F119" s="257" t="s">
        <v>3824</v>
      </c>
      <c r="G119" s="258" t="s">
        <v>2888</v>
      </c>
      <c r="H119" s="259">
        <v>10.445</v>
      </c>
      <c r="I119" s="260"/>
      <c r="J119" s="261">
        <f t="shared" si="0"/>
        <v>0</v>
      </c>
      <c r="K119" s="257" t="s">
        <v>21</v>
      </c>
      <c r="L119" s="262"/>
      <c r="M119" s="263" t="s">
        <v>21</v>
      </c>
      <c r="N119" s="264" t="s">
        <v>44</v>
      </c>
      <c r="O119" s="66"/>
      <c r="P119" s="204">
        <f t="shared" si="1"/>
        <v>0</v>
      </c>
      <c r="Q119" s="204">
        <v>0</v>
      </c>
      <c r="R119" s="204">
        <f t="shared" si="2"/>
        <v>0</v>
      </c>
      <c r="S119" s="204">
        <v>0</v>
      </c>
      <c r="T119" s="205">
        <f t="shared" si="3"/>
        <v>0</v>
      </c>
      <c r="U119" s="36"/>
      <c r="V119" s="36"/>
      <c r="W119" s="36"/>
      <c r="X119" s="36"/>
      <c r="Y119" s="36"/>
      <c r="Z119" s="36"/>
      <c r="AA119" s="36"/>
      <c r="AB119" s="36"/>
      <c r="AC119" s="36"/>
      <c r="AD119" s="36"/>
      <c r="AE119" s="36"/>
      <c r="AR119" s="206" t="s">
        <v>356</v>
      </c>
      <c r="AT119" s="206" t="s">
        <v>751</v>
      </c>
      <c r="AU119" s="206" t="s">
        <v>82</v>
      </c>
      <c r="AY119" s="19" t="s">
        <v>267</v>
      </c>
      <c r="BE119" s="207">
        <f t="shared" si="4"/>
        <v>0</v>
      </c>
      <c r="BF119" s="207">
        <f t="shared" si="5"/>
        <v>0</v>
      </c>
      <c r="BG119" s="207">
        <f t="shared" si="6"/>
        <v>0</v>
      </c>
      <c r="BH119" s="207">
        <f t="shared" si="7"/>
        <v>0</v>
      </c>
      <c r="BI119" s="207">
        <f t="shared" si="8"/>
        <v>0</v>
      </c>
      <c r="BJ119" s="19" t="s">
        <v>80</v>
      </c>
      <c r="BK119" s="207">
        <f t="shared" si="9"/>
        <v>0</v>
      </c>
      <c r="BL119" s="19" t="s">
        <v>274</v>
      </c>
      <c r="BM119" s="206" t="s">
        <v>839</v>
      </c>
    </row>
    <row r="120" spans="1:65" s="2" customFormat="1" ht="16.5" customHeight="1" x14ac:dyDescent="0.2">
      <c r="A120" s="36"/>
      <c r="B120" s="37"/>
      <c r="C120" s="255" t="s">
        <v>564</v>
      </c>
      <c r="D120" s="255" t="s">
        <v>751</v>
      </c>
      <c r="E120" s="256" t="s">
        <v>3825</v>
      </c>
      <c r="F120" s="257" t="s">
        <v>3826</v>
      </c>
      <c r="G120" s="258" t="s">
        <v>296</v>
      </c>
      <c r="H120" s="259">
        <v>8</v>
      </c>
      <c r="I120" s="260"/>
      <c r="J120" s="261">
        <f t="shared" si="0"/>
        <v>0</v>
      </c>
      <c r="K120" s="257" t="s">
        <v>21</v>
      </c>
      <c r="L120" s="262"/>
      <c r="M120" s="263" t="s">
        <v>21</v>
      </c>
      <c r="N120" s="264" t="s">
        <v>44</v>
      </c>
      <c r="O120" s="66"/>
      <c r="P120" s="204">
        <f t="shared" si="1"/>
        <v>0</v>
      </c>
      <c r="Q120" s="204">
        <v>0</v>
      </c>
      <c r="R120" s="204">
        <f t="shared" si="2"/>
        <v>0</v>
      </c>
      <c r="S120" s="204">
        <v>0</v>
      </c>
      <c r="T120" s="205">
        <f t="shared" si="3"/>
        <v>0</v>
      </c>
      <c r="U120" s="36"/>
      <c r="V120" s="36"/>
      <c r="W120" s="36"/>
      <c r="X120" s="36"/>
      <c r="Y120" s="36"/>
      <c r="Z120" s="36"/>
      <c r="AA120" s="36"/>
      <c r="AB120" s="36"/>
      <c r="AC120" s="36"/>
      <c r="AD120" s="36"/>
      <c r="AE120" s="36"/>
      <c r="AR120" s="206" t="s">
        <v>356</v>
      </c>
      <c r="AT120" s="206" t="s">
        <v>751</v>
      </c>
      <c r="AU120" s="206" t="s">
        <v>82</v>
      </c>
      <c r="AY120" s="19" t="s">
        <v>267</v>
      </c>
      <c r="BE120" s="207">
        <f t="shared" si="4"/>
        <v>0</v>
      </c>
      <c r="BF120" s="207">
        <f t="shared" si="5"/>
        <v>0</v>
      </c>
      <c r="BG120" s="207">
        <f t="shared" si="6"/>
        <v>0</v>
      </c>
      <c r="BH120" s="207">
        <f t="shared" si="7"/>
        <v>0</v>
      </c>
      <c r="BI120" s="207">
        <f t="shared" si="8"/>
        <v>0</v>
      </c>
      <c r="BJ120" s="19" t="s">
        <v>80</v>
      </c>
      <c r="BK120" s="207">
        <f t="shared" si="9"/>
        <v>0</v>
      </c>
      <c r="BL120" s="19" t="s">
        <v>274</v>
      </c>
      <c r="BM120" s="206" t="s">
        <v>854</v>
      </c>
    </row>
    <row r="121" spans="1:65" s="2" customFormat="1" ht="16.5" customHeight="1" x14ac:dyDescent="0.2">
      <c r="A121" s="36"/>
      <c r="B121" s="37"/>
      <c r="C121" s="195" t="s">
        <v>608</v>
      </c>
      <c r="D121" s="195" t="s">
        <v>269</v>
      </c>
      <c r="E121" s="196" t="s">
        <v>3827</v>
      </c>
      <c r="F121" s="197" t="s">
        <v>3828</v>
      </c>
      <c r="G121" s="198" t="s">
        <v>545</v>
      </c>
      <c r="H121" s="199">
        <v>20</v>
      </c>
      <c r="I121" s="200"/>
      <c r="J121" s="201">
        <f t="shared" si="0"/>
        <v>0</v>
      </c>
      <c r="K121" s="197" t="s">
        <v>21</v>
      </c>
      <c r="L121" s="41"/>
      <c r="M121" s="202" t="s">
        <v>21</v>
      </c>
      <c r="N121" s="203" t="s">
        <v>44</v>
      </c>
      <c r="O121" s="66"/>
      <c r="P121" s="204">
        <f t="shared" si="1"/>
        <v>0</v>
      </c>
      <c r="Q121" s="204">
        <v>0</v>
      </c>
      <c r="R121" s="204">
        <f t="shared" si="2"/>
        <v>0</v>
      </c>
      <c r="S121" s="204">
        <v>0</v>
      </c>
      <c r="T121" s="205">
        <f t="shared" si="3"/>
        <v>0</v>
      </c>
      <c r="U121" s="36"/>
      <c r="V121" s="36"/>
      <c r="W121" s="36"/>
      <c r="X121" s="36"/>
      <c r="Y121" s="36"/>
      <c r="Z121" s="36"/>
      <c r="AA121" s="36"/>
      <c r="AB121" s="36"/>
      <c r="AC121" s="36"/>
      <c r="AD121" s="36"/>
      <c r="AE121" s="36"/>
      <c r="AR121" s="206" t="s">
        <v>274</v>
      </c>
      <c r="AT121" s="206" t="s">
        <v>269</v>
      </c>
      <c r="AU121" s="206" t="s">
        <v>82</v>
      </c>
      <c r="AY121" s="19" t="s">
        <v>267</v>
      </c>
      <c r="BE121" s="207">
        <f t="shared" si="4"/>
        <v>0</v>
      </c>
      <c r="BF121" s="207">
        <f t="shared" si="5"/>
        <v>0</v>
      </c>
      <c r="BG121" s="207">
        <f t="shared" si="6"/>
        <v>0</v>
      </c>
      <c r="BH121" s="207">
        <f t="shared" si="7"/>
        <v>0</v>
      </c>
      <c r="BI121" s="207">
        <f t="shared" si="8"/>
        <v>0</v>
      </c>
      <c r="BJ121" s="19" t="s">
        <v>80</v>
      </c>
      <c r="BK121" s="207">
        <f t="shared" si="9"/>
        <v>0</v>
      </c>
      <c r="BL121" s="19" t="s">
        <v>274</v>
      </c>
      <c r="BM121" s="206" t="s">
        <v>913</v>
      </c>
    </row>
    <row r="122" spans="1:65" s="2" customFormat="1" ht="16.5" customHeight="1" x14ac:dyDescent="0.2">
      <c r="A122" s="36"/>
      <c r="B122" s="37"/>
      <c r="C122" s="195" t="s">
        <v>639</v>
      </c>
      <c r="D122" s="195" t="s">
        <v>269</v>
      </c>
      <c r="E122" s="196" t="s">
        <v>3829</v>
      </c>
      <c r="F122" s="197" t="s">
        <v>3830</v>
      </c>
      <c r="G122" s="198" t="s">
        <v>320</v>
      </c>
      <c r="H122" s="199">
        <v>21.54</v>
      </c>
      <c r="I122" s="200"/>
      <c r="J122" s="201">
        <f t="shared" si="0"/>
        <v>0</v>
      </c>
      <c r="K122" s="197" t="s">
        <v>21</v>
      </c>
      <c r="L122" s="41"/>
      <c r="M122" s="202" t="s">
        <v>21</v>
      </c>
      <c r="N122" s="203" t="s">
        <v>44</v>
      </c>
      <c r="O122" s="66"/>
      <c r="P122" s="204">
        <f t="shared" si="1"/>
        <v>0</v>
      </c>
      <c r="Q122" s="204">
        <v>0</v>
      </c>
      <c r="R122" s="204">
        <f t="shared" si="2"/>
        <v>0</v>
      </c>
      <c r="S122" s="204">
        <v>0</v>
      </c>
      <c r="T122" s="205">
        <f t="shared" si="3"/>
        <v>0</v>
      </c>
      <c r="U122" s="36"/>
      <c r="V122" s="36"/>
      <c r="W122" s="36"/>
      <c r="X122" s="36"/>
      <c r="Y122" s="36"/>
      <c r="Z122" s="36"/>
      <c r="AA122" s="36"/>
      <c r="AB122" s="36"/>
      <c r="AC122" s="36"/>
      <c r="AD122" s="36"/>
      <c r="AE122" s="36"/>
      <c r="AR122" s="206" t="s">
        <v>274</v>
      </c>
      <c r="AT122" s="206" t="s">
        <v>269</v>
      </c>
      <c r="AU122" s="206" t="s">
        <v>82</v>
      </c>
      <c r="AY122" s="19" t="s">
        <v>267</v>
      </c>
      <c r="BE122" s="207">
        <f t="shared" si="4"/>
        <v>0</v>
      </c>
      <c r="BF122" s="207">
        <f t="shared" si="5"/>
        <v>0</v>
      </c>
      <c r="BG122" s="207">
        <f t="shared" si="6"/>
        <v>0</v>
      </c>
      <c r="BH122" s="207">
        <f t="shared" si="7"/>
        <v>0</v>
      </c>
      <c r="BI122" s="207">
        <f t="shared" si="8"/>
        <v>0</v>
      </c>
      <c r="BJ122" s="19" t="s">
        <v>80</v>
      </c>
      <c r="BK122" s="207">
        <f t="shared" si="9"/>
        <v>0</v>
      </c>
      <c r="BL122" s="19" t="s">
        <v>274</v>
      </c>
      <c r="BM122" s="206" t="s">
        <v>316</v>
      </c>
    </row>
    <row r="123" spans="1:65" s="2" customFormat="1" ht="16.5" customHeight="1" x14ac:dyDescent="0.2">
      <c r="A123" s="36"/>
      <c r="B123" s="37"/>
      <c r="C123" s="255" t="s">
        <v>691</v>
      </c>
      <c r="D123" s="255" t="s">
        <v>751</v>
      </c>
      <c r="E123" s="256" t="s">
        <v>3831</v>
      </c>
      <c r="F123" s="257" t="s">
        <v>3832</v>
      </c>
      <c r="G123" s="258" t="s">
        <v>320</v>
      </c>
      <c r="H123" s="259">
        <v>215.4</v>
      </c>
      <c r="I123" s="260"/>
      <c r="J123" s="261">
        <f t="shared" si="0"/>
        <v>0</v>
      </c>
      <c r="K123" s="257" t="s">
        <v>21</v>
      </c>
      <c r="L123" s="262"/>
      <c r="M123" s="263" t="s">
        <v>21</v>
      </c>
      <c r="N123" s="264" t="s">
        <v>44</v>
      </c>
      <c r="O123" s="66"/>
      <c r="P123" s="204">
        <f t="shared" si="1"/>
        <v>0</v>
      </c>
      <c r="Q123" s="204">
        <v>0</v>
      </c>
      <c r="R123" s="204">
        <f t="shared" si="2"/>
        <v>0</v>
      </c>
      <c r="S123" s="204">
        <v>0</v>
      </c>
      <c r="T123" s="205">
        <f t="shared" si="3"/>
        <v>0</v>
      </c>
      <c r="U123" s="36"/>
      <c r="V123" s="36"/>
      <c r="W123" s="36"/>
      <c r="X123" s="36"/>
      <c r="Y123" s="36"/>
      <c r="Z123" s="36"/>
      <c r="AA123" s="36"/>
      <c r="AB123" s="36"/>
      <c r="AC123" s="36"/>
      <c r="AD123" s="36"/>
      <c r="AE123" s="36"/>
      <c r="AR123" s="206" t="s">
        <v>356</v>
      </c>
      <c r="AT123" s="206" t="s">
        <v>751</v>
      </c>
      <c r="AU123" s="206" t="s">
        <v>82</v>
      </c>
      <c r="AY123" s="19" t="s">
        <v>267</v>
      </c>
      <c r="BE123" s="207">
        <f t="shared" si="4"/>
        <v>0</v>
      </c>
      <c r="BF123" s="207">
        <f t="shared" si="5"/>
        <v>0</v>
      </c>
      <c r="BG123" s="207">
        <f t="shared" si="6"/>
        <v>0</v>
      </c>
      <c r="BH123" s="207">
        <f t="shared" si="7"/>
        <v>0</v>
      </c>
      <c r="BI123" s="207">
        <f t="shared" si="8"/>
        <v>0</v>
      </c>
      <c r="BJ123" s="19" t="s">
        <v>80</v>
      </c>
      <c r="BK123" s="207">
        <f t="shared" si="9"/>
        <v>0</v>
      </c>
      <c r="BL123" s="19" t="s">
        <v>274</v>
      </c>
      <c r="BM123" s="206" t="s">
        <v>946</v>
      </c>
    </row>
    <row r="124" spans="1:65" s="12" customFormat="1" ht="22.9" customHeight="1" x14ac:dyDescent="0.2">
      <c r="B124" s="179"/>
      <c r="C124" s="180"/>
      <c r="D124" s="181" t="s">
        <v>72</v>
      </c>
      <c r="E124" s="193" t="s">
        <v>365</v>
      </c>
      <c r="F124" s="193" t="s">
        <v>3833</v>
      </c>
      <c r="G124" s="180"/>
      <c r="H124" s="180"/>
      <c r="I124" s="183"/>
      <c r="J124" s="194">
        <f>BK124</f>
        <v>0</v>
      </c>
      <c r="K124" s="180"/>
      <c r="L124" s="185"/>
      <c r="M124" s="186"/>
      <c r="N124" s="187"/>
      <c r="O124" s="187"/>
      <c r="P124" s="188">
        <f>P125</f>
        <v>0</v>
      </c>
      <c r="Q124" s="187"/>
      <c r="R124" s="188">
        <f>R125</f>
        <v>0</v>
      </c>
      <c r="S124" s="187"/>
      <c r="T124" s="189">
        <f>T125</f>
        <v>0</v>
      </c>
      <c r="AR124" s="190" t="s">
        <v>80</v>
      </c>
      <c r="AT124" s="191" t="s">
        <v>72</v>
      </c>
      <c r="AU124" s="191" t="s">
        <v>80</v>
      </c>
      <c r="AY124" s="190" t="s">
        <v>267</v>
      </c>
      <c r="BK124" s="192">
        <f>BK125</f>
        <v>0</v>
      </c>
    </row>
    <row r="125" spans="1:65" s="12" customFormat="1" ht="20.85" customHeight="1" x14ac:dyDescent="0.2">
      <c r="B125" s="179"/>
      <c r="C125" s="180"/>
      <c r="D125" s="181" t="s">
        <v>72</v>
      </c>
      <c r="E125" s="193" t="s">
        <v>1214</v>
      </c>
      <c r="F125" s="193" t="s">
        <v>1506</v>
      </c>
      <c r="G125" s="180"/>
      <c r="H125" s="180"/>
      <c r="I125" s="183"/>
      <c r="J125" s="194">
        <f>BK125</f>
        <v>0</v>
      </c>
      <c r="K125" s="180"/>
      <c r="L125" s="185"/>
      <c r="M125" s="186"/>
      <c r="N125" s="187"/>
      <c r="O125" s="187"/>
      <c r="P125" s="188">
        <f>P126</f>
        <v>0</v>
      </c>
      <c r="Q125" s="187"/>
      <c r="R125" s="188">
        <f>R126</f>
        <v>0</v>
      </c>
      <c r="S125" s="187"/>
      <c r="T125" s="189">
        <f>T126</f>
        <v>0</v>
      </c>
      <c r="AR125" s="190" t="s">
        <v>80</v>
      </c>
      <c r="AT125" s="191" t="s">
        <v>72</v>
      </c>
      <c r="AU125" s="191" t="s">
        <v>82</v>
      </c>
      <c r="AY125" s="190" t="s">
        <v>267</v>
      </c>
      <c r="BK125" s="192">
        <f>BK126</f>
        <v>0</v>
      </c>
    </row>
    <row r="126" spans="1:65" s="2" customFormat="1" ht="16.5" customHeight="1" x14ac:dyDescent="0.2">
      <c r="A126" s="36"/>
      <c r="B126" s="37"/>
      <c r="C126" s="195" t="s">
        <v>696</v>
      </c>
      <c r="D126" s="195" t="s">
        <v>269</v>
      </c>
      <c r="E126" s="196" t="s">
        <v>3834</v>
      </c>
      <c r="F126" s="197" t="s">
        <v>3835</v>
      </c>
      <c r="G126" s="198" t="s">
        <v>395</v>
      </c>
      <c r="H126" s="199">
        <v>396</v>
      </c>
      <c r="I126" s="200"/>
      <c r="J126" s="201">
        <f>ROUND(I126*H126,2)</f>
        <v>0</v>
      </c>
      <c r="K126" s="197" t="s">
        <v>21</v>
      </c>
      <c r="L126" s="41"/>
      <c r="M126" s="265" t="s">
        <v>21</v>
      </c>
      <c r="N126" s="266" t="s">
        <v>44</v>
      </c>
      <c r="O126" s="267"/>
      <c r="P126" s="268">
        <f>O126*H126</f>
        <v>0</v>
      </c>
      <c r="Q126" s="268">
        <v>0</v>
      </c>
      <c r="R126" s="268">
        <f>Q126*H126</f>
        <v>0</v>
      </c>
      <c r="S126" s="268">
        <v>0</v>
      </c>
      <c r="T126" s="269">
        <f>S126*H126</f>
        <v>0</v>
      </c>
      <c r="U126" s="36"/>
      <c r="V126" s="36"/>
      <c r="W126" s="36"/>
      <c r="X126" s="36"/>
      <c r="Y126" s="36"/>
      <c r="Z126" s="36"/>
      <c r="AA126" s="36"/>
      <c r="AB126" s="36"/>
      <c r="AC126" s="36"/>
      <c r="AD126" s="36"/>
      <c r="AE126" s="36"/>
      <c r="AR126" s="206" t="s">
        <v>274</v>
      </c>
      <c r="AT126" s="206" t="s">
        <v>269</v>
      </c>
      <c r="AU126" s="206" t="s">
        <v>142</v>
      </c>
      <c r="AY126" s="19" t="s">
        <v>267</v>
      </c>
      <c r="BE126" s="207">
        <f>IF(N126="základní",J126,0)</f>
        <v>0</v>
      </c>
      <c r="BF126" s="207">
        <f>IF(N126="snížená",J126,0)</f>
        <v>0</v>
      </c>
      <c r="BG126" s="207">
        <f>IF(N126="zákl. přenesená",J126,0)</f>
        <v>0</v>
      </c>
      <c r="BH126" s="207">
        <f>IF(N126="sníž. přenesená",J126,0)</f>
        <v>0</v>
      </c>
      <c r="BI126" s="207">
        <f>IF(N126="nulová",J126,0)</f>
        <v>0</v>
      </c>
      <c r="BJ126" s="19" t="s">
        <v>80</v>
      </c>
      <c r="BK126" s="207">
        <f>ROUND(I126*H126,2)</f>
        <v>0</v>
      </c>
      <c r="BL126" s="19" t="s">
        <v>274</v>
      </c>
      <c r="BM126" s="206" t="s">
        <v>966</v>
      </c>
    </row>
    <row r="127" spans="1:65" s="2" customFormat="1" ht="6.95" customHeight="1" x14ac:dyDescent="0.2">
      <c r="A127" s="36"/>
      <c r="B127" s="49"/>
      <c r="C127" s="50"/>
      <c r="D127" s="50"/>
      <c r="E127" s="50"/>
      <c r="F127" s="50"/>
      <c r="G127" s="50"/>
      <c r="H127" s="50"/>
      <c r="I127" s="145"/>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cgsl4eeHesfeZWLEnGMVDZQy82+bN8Gy5bf8W1Cj+/JUEK6WDacI8K2EZ3HxoSs0b+6LHX1+1BPspLxfDHBhw==" saltValue="TDXB2GZRmmbpk8YQKXJf7w==" spinCount="100000" sheet="1" objects="1" scenarios="1" formatColumns="0" formatRows="0" autoFilter="0"/>
  <autoFilter ref="C88:K126" xr:uid="{00000000-0009-0000-0000-00000D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25"/>
  <sheetViews>
    <sheetView showGridLines="0" workbookViewId="0"/>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x14ac:dyDescent="0.2">
      <c r="I2" s="110"/>
      <c r="L2" s="387"/>
      <c r="M2" s="387"/>
      <c r="N2" s="387"/>
      <c r="O2" s="387"/>
      <c r="P2" s="387"/>
      <c r="Q2" s="387"/>
      <c r="R2" s="387"/>
      <c r="S2" s="387"/>
      <c r="T2" s="387"/>
      <c r="U2" s="387"/>
      <c r="V2" s="387"/>
      <c r="AT2" s="19" t="s">
        <v>126</v>
      </c>
      <c r="AZ2" s="111" t="s">
        <v>3836</v>
      </c>
      <c r="BA2" s="111" t="s">
        <v>3837</v>
      </c>
      <c r="BB2" s="111" t="s">
        <v>272</v>
      </c>
      <c r="BC2" s="111" t="s">
        <v>3838</v>
      </c>
      <c r="BD2" s="111" t="s">
        <v>142</v>
      </c>
    </row>
    <row r="3" spans="1:56" s="1" customFormat="1" ht="6.95" customHeight="1" x14ac:dyDescent="0.2">
      <c r="B3" s="112"/>
      <c r="C3" s="113"/>
      <c r="D3" s="113"/>
      <c r="E3" s="113"/>
      <c r="F3" s="113"/>
      <c r="G3" s="113"/>
      <c r="H3" s="113"/>
      <c r="I3" s="114"/>
      <c r="J3" s="113"/>
      <c r="K3" s="113"/>
      <c r="L3" s="22"/>
      <c r="AT3" s="19" t="s">
        <v>82</v>
      </c>
      <c r="AZ3" s="111" t="s">
        <v>3839</v>
      </c>
      <c r="BA3" s="111" t="s">
        <v>3840</v>
      </c>
      <c r="BB3" s="111" t="s">
        <v>272</v>
      </c>
      <c r="BC3" s="111" t="s">
        <v>3841</v>
      </c>
      <c r="BD3" s="111" t="s">
        <v>142</v>
      </c>
    </row>
    <row r="4" spans="1:56" s="1" customFormat="1" ht="24.95" customHeight="1" x14ac:dyDescent="0.2">
      <c r="B4" s="22"/>
      <c r="D4" s="115" t="s">
        <v>146</v>
      </c>
      <c r="I4" s="110"/>
      <c r="L4" s="22"/>
      <c r="M4" s="116" t="s">
        <v>10</v>
      </c>
      <c r="AT4" s="19" t="s">
        <v>4</v>
      </c>
      <c r="AZ4" s="111" t="s">
        <v>3842</v>
      </c>
      <c r="BA4" s="111" t="s">
        <v>3843</v>
      </c>
      <c r="BB4" s="111" t="s">
        <v>272</v>
      </c>
      <c r="BC4" s="111" t="s">
        <v>3844</v>
      </c>
      <c r="BD4" s="111" t="s">
        <v>142</v>
      </c>
    </row>
    <row r="5" spans="1:56" s="1" customFormat="1" ht="6.95" customHeight="1" x14ac:dyDescent="0.2">
      <c r="B5" s="22"/>
      <c r="I5" s="110"/>
      <c r="L5" s="22"/>
      <c r="AZ5" s="111" t="s">
        <v>3845</v>
      </c>
      <c r="BA5" s="111" t="s">
        <v>3846</v>
      </c>
      <c r="BB5" s="111" t="s">
        <v>272</v>
      </c>
      <c r="BC5" s="111" t="s">
        <v>3847</v>
      </c>
      <c r="BD5" s="111" t="s">
        <v>142</v>
      </c>
    </row>
    <row r="6" spans="1:56" s="1" customFormat="1" ht="12" customHeight="1" x14ac:dyDescent="0.2">
      <c r="B6" s="22"/>
      <c r="D6" s="117" t="s">
        <v>16</v>
      </c>
      <c r="I6" s="110"/>
      <c r="L6" s="22"/>
      <c r="AZ6" s="111" t="s">
        <v>3848</v>
      </c>
      <c r="BA6" s="111" t="s">
        <v>3849</v>
      </c>
      <c r="BB6" s="111" t="s">
        <v>272</v>
      </c>
      <c r="BC6" s="111" t="s">
        <v>3850</v>
      </c>
      <c r="BD6" s="111" t="s">
        <v>142</v>
      </c>
    </row>
    <row r="7" spans="1:56" s="1" customFormat="1" ht="16.5" customHeight="1" x14ac:dyDescent="0.2">
      <c r="B7" s="22"/>
      <c r="E7" s="415" t="str">
        <f>'Rekapitulace stavby'!K6</f>
        <v>Sportovní hala při ZŠ Rychnovská 139, Praha 18</v>
      </c>
      <c r="F7" s="416"/>
      <c r="G7" s="416"/>
      <c r="H7" s="416"/>
      <c r="I7" s="110"/>
      <c r="L7" s="22"/>
      <c r="AZ7" s="111" t="s">
        <v>3851</v>
      </c>
      <c r="BA7" s="111" t="s">
        <v>3852</v>
      </c>
      <c r="BB7" s="111" t="s">
        <v>272</v>
      </c>
      <c r="BC7" s="111" t="s">
        <v>3853</v>
      </c>
      <c r="BD7" s="111" t="s">
        <v>142</v>
      </c>
    </row>
    <row r="8" spans="1:56" s="1" customFormat="1" ht="12" customHeight="1" x14ac:dyDescent="0.2">
      <c r="B8" s="22"/>
      <c r="D8" s="117" t="s">
        <v>159</v>
      </c>
      <c r="I8" s="110"/>
      <c r="L8" s="22"/>
    </row>
    <row r="9" spans="1:56" s="2" customFormat="1" ht="16.5" customHeight="1" x14ac:dyDescent="0.2">
      <c r="A9" s="36"/>
      <c r="B9" s="41"/>
      <c r="C9" s="36"/>
      <c r="D9" s="36"/>
      <c r="E9" s="415" t="s">
        <v>163</v>
      </c>
      <c r="F9" s="417"/>
      <c r="G9" s="417"/>
      <c r="H9" s="417"/>
      <c r="I9" s="118"/>
      <c r="J9" s="36"/>
      <c r="K9" s="36"/>
      <c r="L9" s="119"/>
      <c r="S9" s="36"/>
      <c r="T9" s="36"/>
      <c r="U9" s="36"/>
      <c r="V9" s="36"/>
      <c r="W9" s="36"/>
      <c r="X9" s="36"/>
      <c r="Y9" s="36"/>
      <c r="Z9" s="36"/>
      <c r="AA9" s="36"/>
      <c r="AB9" s="36"/>
      <c r="AC9" s="36"/>
      <c r="AD9" s="36"/>
      <c r="AE9" s="36"/>
    </row>
    <row r="10" spans="1:5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56" s="2" customFormat="1" ht="16.5" customHeight="1" x14ac:dyDescent="0.2">
      <c r="A11" s="36"/>
      <c r="B11" s="41"/>
      <c r="C11" s="36"/>
      <c r="D11" s="36"/>
      <c r="E11" s="418" t="s">
        <v>3854</v>
      </c>
      <c r="F11" s="417"/>
      <c r="G11" s="417"/>
      <c r="H11" s="417"/>
      <c r="I11" s="118"/>
      <c r="J11" s="36"/>
      <c r="K11" s="36"/>
      <c r="L11" s="119"/>
      <c r="S11" s="36"/>
      <c r="T11" s="36"/>
      <c r="U11" s="36"/>
      <c r="V11" s="36"/>
      <c r="W11" s="36"/>
      <c r="X11" s="36"/>
      <c r="Y11" s="36"/>
      <c r="Z11" s="36"/>
      <c r="AA11" s="36"/>
      <c r="AB11" s="36"/>
      <c r="AC11" s="36"/>
      <c r="AD11" s="36"/>
      <c r="AE11" s="36"/>
    </row>
    <row r="12" spans="1:5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5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5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56" s="2" customFormat="1" ht="10.9"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56" s="2" customFormat="1" ht="12" customHeight="1" x14ac:dyDescent="0.2">
      <c r="A16" s="36"/>
      <c r="B16" s="41"/>
      <c r="C16" s="36"/>
      <c r="D16" s="117" t="s">
        <v>26</v>
      </c>
      <c r="E16" s="36"/>
      <c r="F16" s="36"/>
      <c r="G16" s="36"/>
      <c r="H16" s="36"/>
      <c r="I16" s="120" t="s">
        <v>27</v>
      </c>
      <c r="J16" s="105" t="str">
        <f>IF('Rekapitulace stavby'!AN10="","",'Rekapitulace stavby'!AN10)</f>
        <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tr">
        <f>IF('Rekapitulace stavby'!E11="","",'Rekapitulace stavby'!E11)</f>
        <v>Městská část Praha 18</v>
      </c>
      <c r="F17" s="36"/>
      <c r="G17" s="36"/>
      <c r="H17" s="36"/>
      <c r="I17" s="120" t="s">
        <v>29</v>
      </c>
      <c r="J17" s="105" t="str">
        <f>IF('Rekapitulace stavby'!AN11="","",'Rekapitulace stavby'!AN11)</f>
        <v/>
      </c>
      <c r="K17" s="36"/>
      <c r="L17" s="119"/>
      <c r="S17" s="36"/>
      <c r="T17" s="36"/>
      <c r="U17" s="36"/>
      <c r="V17" s="36"/>
      <c r="W17" s="36"/>
      <c r="X17" s="36"/>
      <c r="Y17" s="36"/>
      <c r="Z17" s="36"/>
      <c r="AA17" s="36"/>
      <c r="AB17" s="36"/>
      <c r="AC17" s="36"/>
      <c r="AD17" s="36"/>
      <c r="AE17" s="36"/>
    </row>
    <row r="18" spans="1:31" s="2" customFormat="1" ht="6.95"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19" t="str">
        <f>'Rekapitulace stavby'!E14</f>
        <v>Vyplň údaj</v>
      </c>
      <c r="F20" s="420"/>
      <c r="G20" s="420"/>
      <c r="H20" s="420"/>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tr">
        <f>IF('Rekapitulace stavby'!AN16="","",'Rekapitulace stavby'!AN16)</f>
        <v>25764314</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tr">
        <f>IF('Rekapitulace stavby'!E17="","",'Rekapitulace stavby'!E17)</f>
        <v>Arch.Design, s.r.o</v>
      </c>
      <c r="F23" s="36"/>
      <c r="G23" s="36"/>
      <c r="H23" s="36"/>
      <c r="I23" s="120" t="s">
        <v>29</v>
      </c>
      <c r="J23" s="105" t="str">
        <f>IF('Rekapitulace stavby'!AN17="","",'Rekapitulace stavby'!AN17)</f>
        <v/>
      </c>
      <c r="K23" s="36"/>
      <c r="L23" s="119"/>
      <c r="S23" s="36"/>
      <c r="T23" s="36"/>
      <c r="U23" s="36"/>
      <c r="V23" s="36"/>
      <c r="W23" s="36"/>
      <c r="X23" s="36"/>
      <c r="Y23" s="36"/>
      <c r="Z23" s="36"/>
      <c r="AA23" s="36"/>
      <c r="AB23" s="36"/>
      <c r="AC23" s="36"/>
      <c r="AD23" s="36"/>
      <c r="AE23" s="36"/>
    </row>
    <row r="24" spans="1:31" s="2" customFormat="1" ht="6.95"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5"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1" t="s">
        <v>21</v>
      </c>
      <c r="F29" s="421"/>
      <c r="G29" s="421"/>
      <c r="H29" s="421"/>
      <c r="I29" s="124"/>
      <c r="J29" s="122"/>
      <c r="K29" s="122"/>
      <c r="L29" s="125"/>
      <c r="S29" s="122"/>
      <c r="T29" s="122"/>
      <c r="U29" s="122"/>
      <c r="V29" s="122"/>
      <c r="W29" s="122"/>
      <c r="X29" s="122"/>
      <c r="Y29" s="122"/>
      <c r="Z29" s="122"/>
      <c r="AA29" s="122"/>
      <c r="AB29" s="122"/>
      <c r="AC29" s="122"/>
      <c r="AD29" s="122"/>
      <c r="AE29" s="122"/>
    </row>
    <row r="30" spans="1:31" s="2" customFormat="1" ht="6.95"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ROUND(J93, 2)</f>
        <v>0</v>
      </c>
      <c r="K32" s="36"/>
      <c r="L32" s="119"/>
      <c r="S32" s="36"/>
      <c r="T32" s="36"/>
      <c r="U32" s="36"/>
      <c r="V32" s="36"/>
      <c r="W32" s="36"/>
      <c r="X32" s="36"/>
      <c r="Y32" s="36"/>
      <c r="Z32" s="36"/>
      <c r="AA32" s="36"/>
      <c r="AB32" s="36"/>
      <c r="AC32" s="36"/>
      <c r="AD32" s="36"/>
      <c r="AE32" s="36"/>
    </row>
    <row r="33" spans="1:31" s="2" customFormat="1" ht="6.95"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x14ac:dyDescent="0.2">
      <c r="A35" s="36"/>
      <c r="B35" s="41"/>
      <c r="C35" s="36"/>
      <c r="D35" s="132" t="s">
        <v>43</v>
      </c>
      <c r="E35" s="117" t="s">
        <v>44</v>
      </c>
      <c r="F35" s="133">
        <f>ROUND((SUM(BE93:BE224)),  2)</f>
        <v>0</v>
      </c>
      <c r="G35" s="36"/>
      <c r="H35" s="36"/>
      <c r="I35" s="134">
        <v>0.21</v>
      </c>
      <c r="J35" s="133">
        <f>ROUND(((SUM(BE93:BE224))*I35),  2)</f>
        <v>0</v>
      </c>
      <c r="K35" s="36"/>
      <c r="L35" s="119"/>
      <c r="S35" s="36"/>
      <c r="T35" s="36"/>
      <c r="U35" s="36"/>
      <c r="V35" s="36"/>
      <c r="W35" s="36"/>
      <c r="X35" s="36"/>
      <c r="Y35" s="36"/>
      <c r="Z35" s="36"/>
      <c r="AA35" s="36"/>
      <c r="AB35" s="36"/>
      <c r="AC35" s="36"/>
      <c r="AD35" s="36"/>
      <c r="AE35" s="36"/>
    </row>
    <row r="36" spans="1:31" s="2" customFormat="1" ht="14.45" customHeight="1" x14ac:dyDescent="0.2">
      <c r="A36" s="36"/>
      <c r="B36" s="41"/>
      <c r="C36" s="36"/>
      <c r="D36" s="36"/>
      <c r="E36" s="117" t="s">
        <v>45</v>
      </c>
      <c r="F36" s="133">
        <f>ROUND((SUM(BF93:BF224)),  2)</f>
        <v>0</v>
      </c>
      <c r="G36" s="36"/>
      <c r="H36" s="36"/>
      <c r="I36" s="134">
        <v>0.15</v>
      </c>
      <c r="J36" s="133">
        <f>ROUND(((SUM(BF93:BF224))*I36),  2)</f>
        <v>0</v>
      </c>
      <c r="K36" s="36"/>
      <c r="L36" s="119"/>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7" t="s">
        <v>46</v>
      </c>
      <c r="F37" s="133">
        <f>ROUND((SUM(BG93:BG224)),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7" t="s">
        <v>47</v>
      </c>
      <c r="F38" s="133">
        <f>ROUND((SUM(BH93:BH224)),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7" t="s">
        <v>48</v>
      </c>
      <c r="F39" s="133">
        <f>ROUND((SUM(BI93:BI224)),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3" t="str">
        <f>E7</f>
        <v>Sportovní hala při ZŠ Rychnovská 139, Praha 18</v>
      </c>
      <c r="F50" s="414"/>
      <c r="G50" s="414"/>
      <c r="H50" s="414"/>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3" t="s">
        <v>163</v>
      </c>
      <c r="F52" s="412"/>
      <c r="G52" s="412"/>
      <c r="H52" s="412"/>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408" t="str">
        <f>E11</f>
        <v>D.1.4.i - Zpevněné plochy</v>
      </c>
      <c r="F54" s="412"/>
      <c r="G54" s="412"/>
      <c r="H54" s="412"/>
      <c r="I54" s="118"/>
      <c r="J54" s="38"/>
      <c r="K54" s="38"/>
      <c r="L54" s="119"/>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2"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x14ac:dyDescent="0.2">
      <c r="A63" s="36"/>
      <c r="B63" s="37"/>
      <c r="C63" s="153" t="s">
        <v>71</v>
      </c>
      <c r="D63" s="38"/>
      <c r="E63" s="38"/>
      <c r="F63" s="38"/>
      <c r="G63" s="38"/>
      <c r="H63" s="38"/>
      <c r="I63" s="118"/>
      <c r="J63" s="79">
        <f>J93</f>
        <v>0</v>
      </c>
      <c r="K63" s="38"/>
      <c r="L63" s="119"/>
      <c r="S63" s="36"/>
      <c r="T63" s="36"/>
      <c r="U63" s="36"/>
      <c r="V63" s="36"/>
      <c r="W63" s="36"/>
      <c r="X63" s="36"/>
      <c r="Y63" s="36"/>
      <c r="Z63" s="36"/>
      <c r="AA63" s="36"/>
      <c r="AB63" s="36"/>
      <c r="AC63" s="36"/>
      <c r="AD63" s="36"/>
      <c r="AE63" s="36"/>
      <c r="AU63" s="19" t="s">
        <v>214</v>
      </c>
    </row>
    <row r="64" spans="1:47" s="9" customFormat="1" ht="24.95" customHeight="1" x14ac:dyDescent="0.2">
      <c r="B64" s="154"/>
      <c r="C64" s="155"/>
      <c r="D64" s="156" t="s">
        <v>215</v>
      </c>
      <c r="E64" s="157"/>
      <c r="F64" s="157"/>
      <c r="G64" s="157"/>
      <c r="H64" s="157"/>
      <c r="I64" s="158"/>
      <c r="J64" s="159">
        <f>J94</f>
        <v>0</v>
      </c>
      <c r="K64" s="155"/>
      <c r="L64" s="160"/>
    </row>
    <row r="65" spans="1:31" s="10" customFormat="1" ht="19.899999999999999" customHeight="1" x14ac:dyDescent="0.2">
      <c r="B65" s="161"/>
      <c r="C65" s="99"/>
      <c r="D65" s="162" t="s">
        <v>216</v>
      </c>
      <c r="E65" s="163"/>
      <c r="F65" s="163"/>
      <c r="G65" s="163"/>
      <c r="H65" s="163"/>
      <c r="I65" s="164"/>
      <c r="J65" s="165">
        <f>J95</f>
        <v>0</v>
      </c>
      <c r="K65" s="99"/>
      <c r="L65" s="166"/>
    </row>
    <row r="66" spans="1:31" s="10" customFormat="1" ht="19.899999999999999" customHeight="1" x14ac:dyDescent="0.2">
      <c r="B66" s="161"/>
      <c r="C66" s="99"/>
      <c r="D66" s="162" t="s">
        <v>220</v>
      </c>
      <c r="E66" s="163"/>
      <c r="F66" s="163"/>
      <c r="G66" s="163"/>
      <c r="H66" s="163"/>
      <c r="I66" s="164"/>
      <c r="J66" s="165">
        <f>J123</f>
        <v>0</v>
      </c>
      <c r="K66" s="99"/>
      <c r="L66" s="166"/>
    </row>
    <row r="67" spans="1:31" s="10" customFormat="1" ht="14.85" customHeight="1" x14ac:dyDescent="0.2">
      <c r="B67" s="161"/>
      <c r="C67" s="99"/>
      <c r="D67" s="162" t="s">
        <v>221</v>
      </c>
      <c r="E67" s="163"/>
      <c r="F67" s="163"/>
      <c r="G67" s="163"/>
      <c r="H67" s="163"/>
      <c r="I67" s="164"/>
      <c r="J67" s="165">
        <f>J124</f>
        <v>0</v>
      </c>
      <c r="K67" s="99"/>
      <c r="L67" s="166"/>
    </row>
    <row r="68" spans="1:31" s="10" customFormat="1" ht="19.899999999999999" customHeight="1" x14ac:dyDescent="0.2">
      <c r="B68" s="161"/>
      <c r="C68" s="99"/>
      <c r="D68" s="162" t="s">
        <v>3855</v>
      </c>
      <c r="E68" s="163"/>
      <c r="F68" s="163"/>
      <c r="G68" s="163"/>
      <c r="H68" s="163"/>
      <c r="I68" s="164"/>
      <c r="J68" s="165">
        <f>J134</f>
        <v>0</v>
      </c>
      <c r="K68" s="99"/>
      <c r="L68" s="166"/>
    </row>
    <row r="69" spans="1:31" s="10" customFormat="1" ht="19.899999999999999" customHeight="1" x14ac:dyDescent="0.2">
      <c r="B69" s="161"/>
      <c r="C69" s="99"/>
      <c r="D69" s="162" t="s">
        <v>226</v>
      </c>
      <c r="E69" s="163"/>
      <c r="F69" s="163"/>
      <c r="G69" s="163"/>
      <c r="H69" s="163"/>
      <c r="I69" s="164"/>
      <c r="J69" s="165">
        <f>J200</f>
        <v>0</v>
      </c>
      <c r="K69" s="99"/>
      <c r="L69" s="166"/>
    </row>
    <row r="70" spans="1:31" s="10" customFormat="1" ht="14.85" customHeight="1" x14ac:dyDescent="0.2">
      <c r="B70" s="161"/>
      <c r="C70" s="99"/>
      <c r="D70" s="162" t="s">
        <v>3856</v>
      </c>
      <c r="E70" s="163"/>
      <c r="F70" s="163"/>
      <c r="G70" s="163"/>
      <c r="H70" s="163"/>
      <c r="I70" s="164"/>
      <c r="J70" s="165">
        <f>J201</f>
        <v>0</v>
      </c>
      <c r="K70" s="99"/>
      <c r="L70" s="166"/>
    </row>
    <row r="71" spans="1:31" s="10" customFormat="1" ht="19.899999999999999" customHeight="1" x14ac:dyDescent="0.2">
      <c r="B71" s="161"/>
      <c r="C71" s="99"/>
      <c r="D71" s="162" t="s">
        <v>231</v>
      </c>
      <c r="E71" s="163"/>
      <c r="F71" s="163"/>
      <c r="G71" s="163"/>
      <c r="H71" s="163"/>
      <c r="I71" s="164"/>
      <c r="J71" s="165">
        <f>J223</f>
        <v>0</v>
      </c>
      <c r="K71" s="99"/>
      <c r="L71" s="166"/>
    </row>
    <row r="72" spans="1:31" s="2" customFormat="1" ht="21.75" customHeight="1" x14ac:dyDescent="0.2">
      <c r="A72" s="36"/>
      <c r="B72" s="37"/>
      <c r="C72" s="38"/>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6.95" customHeight="1" x14ac:dyDescent="0.2">
      <c r="A73" s="36"/>
      <c r="B73" s="49"/>
      <c r="C73" s="50"/>
      <c r="D73" s="50"/>
      <c r="E73" s="50"/>
      <c r="F73" s="50"/>
      <c r="G73" s="50"/>
      <c r="H73" s="50"/>
      <c r="I73" s="145"/>
      <c r="J73" s="50"/>
      <c r="K73" s="50"/>
      <c r="L73" s="119"/>
      <c r="S73" s="36"/>
      <c r="T73" s="36"/>
      <c r="U73" s="36"/>
      <c r="V73" s="36"/>
      <c r="W73" s="36"/>
      <c r="X73" s="36"/>
      <c r="Y73" s="36"/>
      <c r="Z73" s="36"/>
      <c r="AA73" s="36"/>
      <c r="AB73" s="36"/>
      <c r="AC73" s="36"/>
      <c r="AD73" s="36"/>
      <c r="AE73" s="36"/>
    </row>
    <row r="77" spans="1:31" s="2" customFormat="1" ht="6.95" customHeight="1" x14ac:dyDescent="0.2">
      <c r="A77" s="36"/>
      <c r="B77" s="51"/>
      <c r="C77" s="52"/>
      <c r="D77" s="52"/>
      <c r="E77" s="52"/>
      <c r="F77" s="52"/>
      <c r="G77" s="52"/>
      <c r="H77" s="52"/>
      <c r="I77" s="148"/>
      <c r="J77" s="52"/>
      <c r="K77" s="52"/>
      <c r="L77" s="119"/>
      <c r="S77" s="36"/>
      <c r="T77" s="36"/>
      <c r="U77" s="36"/>
      <c r="V77" s="36"/>
      <c r="W77" s="36"/>
      <c r="X77" s="36"/>
      <c r="Y77" s="36"/>
      <c r="Z77" s="36"/>
      <c r="AA77" s="36"/>
      <c r="AB77" s="36"/>
      <c r="AC77" s="36"/>
      <c r="AD77" s="36"/>
      <c r="AE77" s="36"/>
    </row>
    <row r="78" spans="1:31" s="2" customFormat="1" ht="24.95" customHeight="1" x14ac:dyDescent="0.2">
      <c r="A78" s="36"/>
      <c r="B78" s="37"/>
      <c r="C78" s="25" t="s">
        <v>252</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6.95" customHeight="1" x14ac:dyDescent="0.2">
      <c r="A79" s="36"/>
      <c r="B79" s="37"/>
      <c r="C79" s="38"/>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ht="12" customHeight="1" x14ac:dyDescent="0.2">
      <c r="A80" s="36"/>
      <c r="B80" s="37"/>
      <c r="C80" s="31" t="s">
        <v>16</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16.5" customHeight="1" x14ac:dyDescent="0.2">
      <c r="A81" s="36"/>
      <c r="B81" s="37"/>
      <c r="C81" s="38"/>
      <c r="D81" s="38"/>
      <c r="E81" s="413" t="str">
        <f>E7</f>
        <v>Sportovní hala při ZŠ Rychnovská 139, Praha 18</v>
      </c>
      <c r="F81" s="414"/>
      <c r="G81" s="414"/>
      <c r="H81" s="414"/>
      <c r="I81" s="118"/>
      <c r="J81" s="38"/>
      <c r="K81" s="38"/>
      <c r="L81" s="119"/>
      <c r="S81" s="36"/>
      <c r="T81" s="36"/>
      <c r="U81" s="36"/>
      <c r="V81" s="36"/>
      <c r="W81" s="36"/>
      <c r="X81" s="36"/>
      <c r="Y81" s="36"/>
      <c r="Z81" s="36"/>
      <c r="AA81" s="36"/>
      <c r="AB81" s="36"/>
      <c r="AC81" s="36"/>
      <c r="AD81" s="36"/>
      <c r="AE81" s="36"/>
    </row>
    <row r="82" spans="1:65" s="1" customFormat="1" ht="12" customHeight="1" x14ac:dyDescent="0.2">
      <c r="B82" s="23"/>
      <c r="C82" s="31" t="s">
        <v>159</v>
      </c>
      <c r="D82" s="24"/>
      <c r="E82" s="24"/>
      <c r="F82" s="24"/>
      <c r="G82" s="24"/>
      <c r="H82" s="24"/>
      <c r="I82" s="110"/>
      <c r="J82" s="24"/>
      <c r="K82" s="24"/>
      <c r="L82" s="22"/>
    </row>
    <row r="83" spans="1:65" s="2" customFormat="1" ht="16.5" customHeight="1" x14ac:dyDescent="0.2">
      <c r="A83" s="36"/>
      <c r="B83" s="37"/>
      <c r="C83" s="38"/>
      <c r="D83" s="38"/>
      <c r="E83" s="413" t="s">
        <v>163</v>
      </c>
      <c r="F83" s="412"/>
      <c r="G83" s="412"/>
      <c r="H83" s="412"/>
      <c r="I83" s="118"/>
      <c r="J83" s="38"/>
      <c r="K83" s="38"/>
      <c r="L83" s="119"/>
      <c r="S83" s="36"/>
      <c r="T83" s="36"/>
      <c r="U83" s="36"/>
      <c r="V83" s="36"/>
      <c r="W83" s="36"/>
      <c r="X83" s="36"/>
      <c r="Y83" s="36"/>
      <c r="Z83" s="36"/>
      <c r="AA83" s="36"/>
      <c r="AB83" s="36"/>
      <c r="AC83" s="36"/>
      <c r="AD83" s="36"/>
      <c r="AE83" s="36"/>
    </row>
    <row r="84" spans="1:65" s="2" customFormat="1" ht="12" customHeight="1" x14ac:dyDescent="0.2">
      <c r="A84" s="36"/>
      <c r="B84" s="37"/>
      <c r="C84" s="31" t="s">
        <v>167</v>
      </c>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6.5" customHeight="1" x14ac:dyDescent="0.2">
      <c r="A85" s="36"/>
      <c r="B85" s="37"/>
      <c r="C85" s="38"/>
      <c r="D85" s="38"/>
      <c r="E85" s="408" t="str">
        <f>E11</f>
        <v>D.1.4.i - Zpevněné plochy</v>
      </c>
      <c r="F85" s="412"/>
      <c r="G85" s="412"/>
      <c r="H85" s="412"/>
      <c r="I85" s="118"/>
      <c r="J85" s="38"/>
      <c r="K85" s="38"/>
      <c r="L85" s="119"/>
      <c r="S85" s="36"/>
      <c r="T85" s="36"/>
      <c r="U85" s="36"/>
      <c r="V85" s="36"/>
      <c r="W85" s="36"/>
      <c r="X85" s="36"/>
      <c r="Y85" s="36"/>
      <c r="Z85" s="36"/>
      <c r="AA85" s="36"/>
      <c r="AB85" s="36"/>
      <c r="AC85" s="36"/>
      <c r="AD85" s="36"/>
      <c r="AE85" s="36"/>
    </row>
    <row r="86" spans="1:65" s="2" customFormat="1" ht="6.95" customHeight="1" x14ac:dyDescent="0.2">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2" customHeight="1" x14ac:dyDescent="0.2">
      <c r="A87" s="36"/>
      <c r="B87" s="37"/>
      <c r="C87" s="31" t="s">
        <v>22</v>
      </c>
      <c r="D87" s="38"/>
      <c r="E87" s="38"/>
      <c r="F87" s="29" t="str">
        <f>F14</f>
        <v xml:space="preserve"> </v>
      </c>
      <c r="G87" s="38"/>
      <c r="H87" s="38"/>
      <c r="I87" s="120" t="s">
        <v>24</v>
      </c>
      <c r="J87" s="61" t="str">
        <f>IF(J14="","",J14)</f>
        <v>17. 4. 2020</v>
      </c>
      <c r="K87" s="38"/>
      <c r="L87" s="119"/>
      <c r="S87" s="36"/>
      <c r="T87" s="36"/>
      <c r="U87" s="36"/>
      <c r="V87" s="36"/>
      <c r="W87" s="36"/>
      <c r="X87" s="36"/>
      <c r="Y87" s="36"/>
      <c r="Z87" s="36"/>
      <c r="AA87" s="36"/>
      <c r="AB87" s="36"/>
      <c r="AC87" s="36"/>
      <c r="AD87" s="36"/>
      <c r="AE87" s="36"/>
    </row>
    <row r="88" spans="1:65" s="2" customFormat="1" ht="6.95" customHeight="1" x14ac:dyDescent="0.2">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2" customFormat="1" ht="15.2" customHeight="1" x14ac:dyDescent="0.2">
      <c r="A89" s="36"/>
      <c r="B89" s="37"/>
      <c r="C89" s="31" t="s">
        <v>26</v>
      </c>
      <c r="D89" s="38"/>
      <c r="E89" s="38"/>
      <c r="F89" s="29" t="str">
        <f>E17</f>
        <v>Městská část Praha 18</v>
      </c>
      <c r="G89" s="38"/>
      <c r="H89" s="38"/>
      <c r="I89" s="120" t="s">
        <v>32</v>
      </c>
      <c r="J89" s="34" t="str">
        <f>E23</f>
        <v>Arch.Design, s.r.o</v>
      </c>
      <c r="K89" s="38"/>
      <c r="L89" s="119"/>
      <c r="S89" s="36"/>
      <c r="T89" s="36"/>
      <c r="U89" s="36"/>
      <c r="V89" s="36"/>
      <c r="W89" s="36"/>
      <c r="X89" s="36"/>
      <c r="Y89" s="36"/>
      <c r="Z89" s="36"/>
      <c r="AA89" s="36"/>
      <c r="AB89" s="36"/>
      <c r="AC89" s="36"/>
      <c r="AD89" s="36"/>
      <c r="AE89" s="36"/>
    </row>
    <row r="90" spans="1:65" s="2" customFormat="1" ht="15.2" customHeight="1" x14ac:dyDescent="0.2">
      <c r="A90" s="36"/>
      <c r="B90" s="37"/>
      <c r="C90" s="31" t="s">
        <v>30</v>
      </c>
      <c r="D90" s="38"/>
      <c r="E90" s="38"/>
      <c r="F90" s="29" t="str">
        <f>IF(E20="","",E20)</f>
        <v>Vyplň údaj</v>
      </c>
      <c r="G90" s="38"/>
      <c r="H90" s="38"/>
      <c r="I90" s="120" t="s">
        <v>36</v>
      </c>
      <c r="J90" s="34" t="str">
        <f>E26</f>
        <v xml:space="preserve"> </v>
      </c>
      <c r="K90" s="38"/>
      <c r="L90" s="119"/>
      <c r="S90" s="36"/>
      <c r="T90" s="36"/>
      <c r="U90" s="36"/>
      <c r="V90" s="36"/>
      <c r="W90" s="36"/>
      <c r="X90" s="36"/>
      <c r="Y90" s="36"/>
      <c r="Z90" s="36"/>
      <c r="AA90" s="36"/>
      <c r="AB90" s="36"/>
      <c r="AC90" s="36"/>
      <c r="AD90" s="36"/>
      <c r="AE90" s="36"/>
    </row>
    <row r="91" spans="1:65" s="2" customFormat="1" ht="10.35" customHeight="1" x14ac:dyDescent="0.2">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65" s="11" customFormat="1" ht="29.25" customHeight="1" x14ac:dyDescent="0.2">
      <c r="A92" s="167"/>
      <c r="B92" s="168"/>
      <c r="C92" s="169" t="s">
        <v>253</v>
      </c>
      <c r="D92" s="170" t="s">
        <v>58</v>
      </c>
      <c r="E92" s="170" t="s">
        <v>54</v>
      </c>
      <c r="F92" s="170" t="s">
        <v>55</v>
      </c>
      <c r="G92" s="170" t="s">
        <v>254</v>
      </c>
      <c r="H92" s="170" t="s">
        <v>255</v>
      </c>
      <c r="I92" s="171" t="s">
        <v>256</v>
      </c>
      <c r="J92" s="170" t="s">
        <v>213</v>
      </c>
      <c r="K92" s="172" t="s">
        <v>257</v>
      </c>
      <c r="L92" s="173"/>
      <c r="M92" s="70" t="s">
        <v>21</v>
      </c>
      <c r="N92" s="71" t="s">
        <v>43</v>
      </c>
      <c r="O92" s="71" t="s">
        <v>258</v>
      </c>
      <c r="P92" s="71" t="s">
        <v>259</v>
      </c>
      <c r="Q92" s="71" t="s">
        <v>260</v>
      </c>
      <c r="R92" s="71" t="s">
        <v>261</v>
      </c>
      <c r="S92" s="71" t="s">
        <v>262</v>
      </c>
      <c r="T92" s="72" t="s">
        <v>263</v>
      </c>
      <c r="U92" s="167"/>
      <c r="V92" s="167"/>
      <c r="W92" s="167"/>
      <c r="X92" s="167"/>
      <c r="Y92" s="167"/>
      <c r="Z92" s="167"/>
      <c r="AA92" s="167"/>
      <c r="AB92" s="167"/>
      <c r="AC92" s="167"/>
      <c r="AD92" s="167"/>
      <c r="AE92" s="167"/>
    </row>
    <row r="93" spans="1:65" s="2" customFormat="1" ht="22.9" customHeight="1" x14ac:dyDescent="0.25">
      <c r="A93" s="36"/>
      <c r="B93" s="37"/>
      <c r="C93" s="77" t="s">
        <v>264</v>
      </c>
      <c r="D93" s="38"/>
      <c r="E93" s="38"/>
      <c r="F93" s="38"/>
      <c r="G93" s="38"/>
      <c r="H93" s="38"/>
      <c r="I93" s="118"/>
      <c r="J93" s="174">
        <f>BK93</f>
        <v>0</v>
      </c>
      <c r="K93" s="38"/>
      <c r="L93" s="41"/>
      <c r="M93" s="73"/>
      <c r="N93" s="175"/>
      <c r="O93" s="74"/>
      <c r="P93" s="176">
        <f>P94</f>
        <v>0</v>
      </c>
      <c r="Q93" s="74"/>
      <c r="R93" s="176">
        <f>R94</f>
        <v>294.28904625000001</v>
      </c>
      <c r="S93" s="74"/>
      <c r="T93" s="177">
        <f>T94</f>
        <v>0</v>
      </c>
      <c r="U93" s="36"/>
      <c r="V93" s="36"/>
      <c r="W93" s="36"/>
      <c r="X93" s="36"/>
      <c r="Y93" s="36"/>
      <c r="Z93" s="36"/>
      <c r="AA93" s="36"/>
      <c r="AB93" s="36"/>
      <c r="AC93" s="36"/>
      <c r="AD93" s="36"/>
      <c r="AE93" s="36"/>
      <c r="AT93" s="19" t="s">
        <v>72</v>
      </c>
      <c r="AU93" s="19" t="s">
        <v>214</v>
      </c>
      <c r="BK93" s="178">
        <f>BK94</f>
        <v>0</v>
      </c>
    </row>
    <row r="94" spans="1:65" s="12" customFormat="1" ht="25.9" customHeight="1" x14ac:dyDescent="0.2">
      <c r="B94" s="179"/>
      <c r="C94" s="180"/>
      <c r="D94" s="181" t="s">
        <v>72</v>
      </c>
      <c r="E94" s="182" t="s">
        <v>265</v>
      </c>
      <c r="F94" s="182" t="s">
        <v>266</v>
      </c>
      <c r="G94" s="180"/>
      <c r="H94" s="180"/>
      <c r="I94" s="183"/>
      <c r="J94" s="184">
        <f>BK94</f>
        <v>0</v>
      </c>
      <c r="K94" s="180"/>
      <c r="L94" s="185"/>
      <c r="M94" s="186"/>
      <c r="N94" s="187"/>
      <c r="O94" s="187"/>
      <c r="P94" s="188">
        <f>P95+P123+P134+P200+P223</f>
        <v>0</v>
      </c>
      <c r="Q94" s="187"/>
      <c r="R94" s="188">
        <f>R95+R123+R134+R200+R223</f>
        <v>294.28904625000001</v>
      </c>
      <c r="S94" s="187"/>
      <c r="T94" s="189">
        <f>T95+T123+T134+T200+T223</f>
        <v>0</v>
      </c>
      <c r="AR94" s="190" t="s">
        <v>80</v>
      </c>
      <c r="AT94" s="191" t="s">
        <v>72</v>
      </c>
      <c r="AU94" s="191" t="s">
        <v>73</v>
      </c>
      <c r="AY94" s="190" t="s">
        <v>267</v>
      </c>
      <c r="BK94" s="192">
        <f>BK95+BK123+BK134+BK200+BK223</f>
        <v>0</v>
      </c>
    </row>
    <row r="95" spans="1:65" s="12" customFormat="1" ht="22.9" customHeight="1" x14ac:dyDescent="0.2">
      <c r="B95" s="179"/>
      <c r="C95" s="180"/>
      <c r="D95" s="181" t="s">
        <v>72</v>
      </c>
      <c r="E95" s="193" t="s">
        <v>80</v>
      </c>
      <c r="F95" s="193" t="s">
        <v>268</v>
      </c>
      <c r="G95" s="180"/>
      <c r="H95" s="180"/>
      <c r="I95" s="183"/>
      <c r="J95" s="194">
        <f>BK95</f>
        <v>0</v>
      </c>
      <c r="K95" s="180"/>
      <c r="L95" s="185"/>
      <c r="M95" s="186"/>
      <c r="N95" s="187"/>
      <c r="O95" s="187"/>
      <c r="P95" s="188">
        <f>SUM(P96:P122)</f>
        <v>0</v>
      </c>
      <c r="Q95" s="187"/>
      <c r="R95" s="188">
        <f>SUM(R96:R122)</f>
        <v>0</v>
      </c>
      <c r="S95" s="187"/>
      <c r="T95" s="189">
        <f>SUM(T96:T122)</f>
        <v>0</v>
      </c>
      <c r="AR95" s="190" t="s">
        <v>80</v>
      </c>
      <c r="AT95" s="191" t="s">
        <v>72</v>
      </c>
      <c r="AU95" s="191" t="s">
        <v>80</v>
      </c>
      <c r="AY95" s="190" t="s">
        <v>267</v>
      </c>
      <c r="BK95" s="192">
        <f>SUM(BK96:BK122)</f>
        <v>0</v>
      </c>
    </row>
    <row r="96" spans="1:65" s="2" customFormat="1" ht="16.5" customHeight="1" x14ac:dyDescent="0.2">
      <c r="A96" s="36"/>
      <c r="B96" s="37"/>
      <c r="C96" s="195" t="s">
        <v>80</v>
      </c>
      <c r="D96" s="195" t="s">
        <v>269</v>
      </c>
      <c r="E96" s="196" t="s">
        <v>3857</v>
      </c>
      <c r="F96" s="197" t="s">
        <v>3858</v>
      </c>
      <c r="G96" s="198" t="s">
        <v>320</v>
      </c>
      <c r="H96" s="199">
        <v>51.987000000000002</v>
      </c>
      <c r="I96" s="200"/>
      <c r="J96" s="201">
        <f>ROUND(I96*H96,2)</f>
        <v>0</v>
      </c>
      <c r="K96" s="197" t="s">
        <v>273</v>
      </c>
      <c r="L96" s="41"/>
      <c r="M96" s="202" t="s">
        <v>21</v>
      </c>
      <c r="N96" s="203" t="s">
        <v>44</v>
      </c>
      <c r="O96" s="66"/>
      <c r="P96" s="204">
        <f>O96*H96</f>
        <v>0</v>
      </c>
      <c r="Q96" s="204">
        <v>0</v>
      </c>
      <c r="R96" s="204">
        <f>Q96*H96</f>
        <v>0</v>
      </c>
      <c r="S96" s="204">
        <v>0</v>
      </c>
      <c r="T96" s="205">
        <f>S96*H96</f>
        <v>0</v>
      </c>
      <c r="U96" s="36"/>
      <c r="V96" s="36"/>
      <c r="W96" s="36"/>
      <c r="X96" s="36"/>
      <c r="Y96" s="36"/>
      <c r="Z96" s="36"/>
      <c r="AA96" s="36"/>
      <c r="AB96" s="36"/>
      <c r="AC96" s="36"/>
      <c r="AD96" s="36"/>
      <c r="AE96" s="36"/>
      <c r="AR96" s="206" t="s">
        <v>274</v>
      </c>
      <c r="AT96" s="206" t="s">
        <v>269</v>
      </c>
      <c r="AU96" s="206" t="s">
        <v>82</v>
      </c>
      <c r="AY96" s="19" t="s">
        <v>267</v>
      </c>
      <c r="BE96" s="207">
        <f>IF(N96="základní",J96,0)</f>
        <v>0</v>
      </c>
      <c r="BF96" s="207">
        <f>IF(N96="snížená",J96,0)</f>
        <v>0</v>
      </c>
      <c r="BG96" s="207">
        <f>IF(N96="zákl. přenesená",J96,0)</f>
        <v>0</v>
      </c>
      <c r="BH96" s="207">
        <f>IF(N96="sníž. přenesená",J96,0)</f>
        <v>0</v>
      </c>
      <c r="BI96" s="207">
        <f>IF(N96="nulová",J96,0)</f>
        <v>0</v>
      </c>
      <c r="BJ96" s="19" t="s">
        <v>80</v>
      </c>
      <c r="BK96" s="207">
        <f>ROUND(I96*H96,2)</f>
        <v>0</v>
      </c>
      <c r="BL96" s="19" t="s">
        <v>274</v>
      </c>
      <c r="BM96" s="206" t="s">
        <v>3859</v>
      </c>
    </row>
    <row r="97" spans="1:65" s="2" customFormat="1" ht="29.25" x14ac:dyDescent="0.2">
      <c r="A97" s="36"/>
      <c r="B97" s="37"/>
      <c r="C97" s="38"/>
      <c r="D97" s="208" t="s">
        <v>276</v>
      </c>
      <c r="E97" s="38"/>
      <c r="F97" s="209" t="s">
        <v>3860</v>
      </c>
      <c r="G97" s="38"/>
      <c r="H97" s="38"/>
      <c r="I97" s="118"/>
      <c r="J97" s="38"/>
      <c r="K97" s="38"/>
      <c r="L97" s="41"/>
      <c r="M97" s="210"/>
      <c r="N97" s="211"/>
      <c r="O97" s="66"/>
      <c r="P97" s="66"/>
      <c r="Q97" s="66"/>
      <c r="R97" s="66"/>
      <c r="S97" s="66"/>
      <c r="T97" s="67"/>
      <c r="U97" s="36"/>
      <c r="V97" s="36"/>
      <c r="W97" s="36"/>
      <c r="X97" s="36"/>
      <c r="Y97" s="36"/>
      <c r="Z97" s="36"/>
      <c r="AA97" s="36"/>
      <c r="AB97" s="36"/>
      <c r="AC97" s="36"/>
      <c r="AD97" s="36"/>
      <c r="AE97" s="36"/>
      <c r="AT97" s="19" t="s">
        <v>276</v>
      </c>
      <c r="AU97" s="19" t="s">
        <v>82</v>
      </c>
    </row>
    <row r="98" spans="1:65" s="13" customFormat="1" x14ac:dyDescent="0.2">
      <c r="B98" s="212"/>
      <c r="C98" s="213"/>
      <c r="D98" s="208" t="s">
        <v>278</v>
      </c>
      <c r="E98" s="214" t="s">
        <v>21</v>
      </c>
      <c r="F98" s="215" t="s">
        <v>3861</v>
      </c>
      <c r="G98" s="213"/>
      <c r="H98" s="214" t="s">
        <v>21</v>
      </c>
      <c r="I98" s="216"/>
      <c r="J98" s="213"/>
      <c r="K98" s="213"/>
      <c r="L98" s="217"/>
      <c r="M98" s="218"/>
      <c r="N98" s="219"/>
      <c r="O98" s="219"/>
      <c r="P98" s="219"/>
      <c r="Q98" s="219"/>
      <c r="R98" s="219"/>
      <c r="S98" s="219"/>
      <c r="T98" s="220"/>
      <c r="AT98" s="221" t="s">
        <v>278</v>
      </c>
      <c r="AU98" s="221" t="s">
        <v>82</v>
      </c>
      <c r="AV98" s="13" t="s">
        <v>80</v>
      </c>
      <c r="AW98" s="13" t="s">
        <v>35</v>
      </c>
      <c r="AX98" s="13" t="s">
        <v>73</v>
      </c>
      <c r="AY98" s="221" t="s">
        <v>267</v>
      </c>
    </row>
    <row r="99" spans="1:65" s="14" customFormat="1" x14ac:dyDescent="0.2">
      <c r="B99" s="222"/>
      <c r="C99" s="223"/>
      <c r="D99" s="208" t="s">
        <v>278</v>
      </c>
      <c r="E99" s="224" t="s">
        <v>21</v>
      </c>
      <c r="F99" s="225" t="s">
        <v>3862</v>
      </c>
      <c r="G99" s="223"/>
      <c r="H99" s="226">
        <v>0.128</v>
      </c>
      <c r="I99" s="227"/>
      <c r="J99" s="223"/>
      <c r="K99" s="223"/>
      <c r="L99" s="228"/>
      <c r="M99" s="229"/>
      <c r="N99" s="230"/>
      <c r="O99" s="230"/>
      <c r="P99" s="230"/>
      <c r="Q99" s="230"/>
      <c r="R99" s="230"/>
      <c r="S99" s="230"/>
      <c r="T99" s="231"/>
      <c r="AT99" s="232" t="s">
        <v>278</v>
      </c>
      <c r="AU99" s="232" t="s">
        <v>82</v>
      </c>
      <c r="AV99" s="14" t="s">
        <v>82</v>
      </c>
      <c r="AW99" s="14" t="s">
        <v>35</v>
      </c>
      <c r="AX99" s="14" t="s">
        <v>73</v>
      </c>
      <c r="AY99" s="232" t="s">
        <v>267</v>
      </c>
    </row>
    <row r="100" spans="1:65" s="14" customFormat="1" x14ac:dyDescent="0.2">
      <c r="B100" s="222"/>
      <c r="C100" s="223"/>
      <c r="D100" s="208" t="s">
        <v>278</v>
      </c>
      <c r="E100" s="224" t="s">
        <v>21</v>
      </c>
      <c r="F100" s="225" t="s">
        <v>3863</v>
      </c>
      <c r="G100" s="223"/>
      <c r="H100" s="226">
        <v>41.064999999999998</v>
      </c>
      <c r="I100" s="227"/>
      <c r="J100" s="223"/>
      <c r="K100" s="223"/>
      <c r="L100" s="228"/>
      <c r="M100" s="229"/>
      <c r="N100" s="230"/>
      <c r="O100" s="230"/>
      <c r="P100" s="230"/>
      <c r="Q100" s="230"/>
      <c r="R100" s="230"/>
      <c r="S100" s="230"/>
      <c r="T100" s="231"/>
      <c r="AT100" s="232" t="s">
        <v>278</v>
      </c>
      <c r="AU100" s="232" t="s">
        <v>82</v>
      </c>
      <c r="AV100" s="14" t="s">
        <v>82</v>
      </c>
      <c r="AW100" s="14" t="s">
        <v>35</v>
      </c>
      <c r="AX100" s="14" t="s">
        <v>73</v>
      </c>
      <c r="AY100" s="232" t="s">
        <v>267</v>
      </c>
    </row>
    <row r="101" spans="1:65" s="14" customFormat="1" x14ac:dyDescent="0.2">
      <c r="B101" s="222"/>
      <c r="C101" s="223"/>
      <c r="D101" s="208" t="s">
        <v>278</v>
      </c>
      <c r="E101" s="224" t="s">
        <v>21</v>
      </c>
      <c r="F101" s="225" t="s">
        <v>3864</v>
      </c>
      <c r="G101" s="223"/>
      <c r="H101" s="226">
        <v>7.3879999999999999</v>
      </c>
      <c r="I101" s="227"/>
      <c r="J101" s="223"/>
      <c r="K101" s="223"/>
      <c r="L101" s="228"/>
      <c r="M101" s="229"/>
      <c r="N101" s="230"/>
      <c r="O101" s="230"/>
      <c r="P101" s="230"/>
      <c r="Q101" s="230"/>
      <c r="R101" s="230"/>
      <c r="S101" s="230"/>
      <c r="T101" s="231"/>
      <c r="AT101" s="232" t="s">
        <v>278</v>
      </c>
      <c r="AU101" s="232" t="s">
        <v>82</v>
      </c>
      <c r="AV101" s="14" t="s">
        <v>82</v>
      </c>
      <c r="AW101" s="14" t="s">
        <v>35</v>
      </c>
      <c r="AX101" s="14" t="s">
        <v>73</v>
      </c>
      <c r="AY101" s="232" t="s">
        <v>267</v>
      </c>
    </row>
    <row r="102" spans="1:65" s="14" customFormat="1" x14ac:dyDescent="0.2">
      <c r="B102" s="222"/>
      <c r="C102" s="223"/>
      <c r="D102" s="208" t="s">
        <v>278</v>
      </c>
      <c r="E102" s="224" t="s">
        <v>21</v>
      </c>
      <c r="F102" s="225" t="s">
        <v>3865</v>
      </c>
      <c r="G102" s="223"/>
      <c r="H102" s="226">
        <v>3.4060000000000001</v>
      </c>
      <c r="I102" s="227"/>
      <c r="J102" s="223"/>
      <c r="K102" s="223"/>
      <c r="L102" s="228"/>
      <c r="M102" s="229"/>
      <c r="N102" s="230"/>
      <c r="O102" s="230"/>
      <c r="P102" s="230"/>
      <c r="Q102" s="230"/>
      <c r="R102" s="230"/>
      <c r="S102" s="230"/>
      <c r="T102" s="231"/>
      <c r="AT102" s="232" t="s">
        <v>278</v>
      </c>
      <c r="AU102" s="232" t="s">
        <v>82</v>
      </c>
      <c r="AV102" s="14" t="s">
        <v>82</v>
      </c>
      <c r="AW102" s="14" t="s">
        <v>35</v>
      </c>
      <c r="AX102" s="14" t="s">
        <v>73</v>
      </c>
      <c r="AY102" s="232" t="s">
        <v>267</v>
      </c>
    </row>
    <row r="103" spans="1:65" s="14" customFormat="1" x14ac:dyDescent="0.2">
      <c r="B103" s="222"/>
      <c r="C103" s="223"/>
      <c r="D103" s="208" t="s">
        <v>278</v>
      </c>
      <c r="E103" s="224" t="s">
        <v>21</v>
      </c>
      <c r="F103" s="225" t="s">
        <v>3866</v>
      </c>
      <c r="G103" s="223"/>
      <c r="H103" s="226">
        <v>0</v>
      </c>
      <c r="I103" s="227"/>
      <c r="J103" s="223"/>
      <c r="K103" s="223"/>
      <c r="L103" s="228"/>
      <c r="M103" s="229"/>
      <c r="N103" s="230"/>
      <c r="O103" s="230"/>
      <c r="P103" s="230"/>
      <c r="Q103" s="230"/>
      <c r="R103" s="230"/>
      <c r="S103" s="230"/>
      <c r="T103" s="231"/>
      <c r="AT103" s="232" t="s">
        <v>278</v>
      </c>
      <c r="AU103" s="232" t="s">
        <v>82</v>
      </c>
      <c r="AV103" s="14" t="s">
        <v>82</v>
      </c>
      <c r="AW103" s="14" t="s">
        <v>35</v>
      </c>
      <c r="AX103" s="14" t="s">
        <v>73</v>
      </c>
      <c r="AY103" s="232" t="s">
        <v>267</v>
      </c>
    </row>
    <row r="104" spans="1:65" s="14" customFormat="1" x14ac:dyDescent="0.2">
      <c r="B104" s="222"/>
      <c r="C104" s="223"/>
      <c r="D104" s="208" t="s">
        <v>278</v>
      </c>
      <c r="E104" s="224" t="s">
        <v>21</v>
      </c>
      <c r="F104" s="225" t="s">
        <v>3867</v>
      </c>
      <c r="G104" s="223"/>
      <c r="H104" s="226">
        <v>0</v>
      </c>
      <c r="I104" s="227"/>
      <c r="J104" s="223"/>
      <c r="K104" s="223"/>
      <c r="L104" s="228"/>
      <c r="M104" s="229"/>
      <c r="N104" s="230"/>
      <c r="O104" s="230"/>
      <c r="P104" s="230"/>
      <c r="Q104" s="230"/>
      <c r="R104" s="230"/>
      <c r="S104" s="230"/>
      <c r="T104" s="231"/>
      <c r="AT104" s="232" t="s">
        <v>278</v>
      </c>
      <c r="AU104" s="232" t="s">
        <v>82</v>
      </c>
      <c r="AV104" s="14" t="s">
        <v>82</v>
      </c>
      <c r="AW104" s="14" t="s">
        <v>35</v>
      </c>
      <c r="AX104" s="14" t="s">
        <v>73</v>
      </c>
      <c r="AY104" s="232" t="s">
        <v>267</v>
      </c>
    </row>
    <row r="105" spans="1:65" s="16" customFormat="1" x14ac:dyDescent="0.2">
      <c r="B105" s="244"/>
      <c r="C105" s="245"/>
      <c r="D105" s="208" t="s">
        <v>278</v>
      </c>
      <c r="E105" s="246" t="s">
        <v>21</v>
      </c>
      <c r="F105" s="247" t="s">
        <v>355</v>
      </c>
      <c r="G105" s="245"/>
      <c r="H105" s="248">
        <v>51.987000000000002</v>
      </c>
      <c r="I105" s="249"/>
      <c r="J105" s="245"/>
      <c r="K105" s="245"/>
      <c r="L105" s="250"/>
      <c r="M105" s="251"/>
      <c r="N105" s="252"/>
      <c r="O105" s="252"/>
      <c r="P105" s="252"/>
      <c r="Q105" s="252"/>
      <c r="R105" s="252"/>
      <c r="S105" s="252"/>
      <c r="T105" s="253"/>
      <c r="AT105" s="254" t="s">
        <v>278</v>
      </c>
      <c r="AU105" s="254" t="s">
        <v>82</v>
      </c>
      <c r="AV105" s="16" t="s">
        <v>274</v>
      </c>
      <c r="AW105" s="16" t="s">
        <v>35</v>
      </c>
      <c r="AX105" s="16" t="s">
        <v>80</v>
      </c>
      <c r="AY105" s="254" t="s">
        <v>267</v>
      </c>
    </row>
    <row r="106" spans="1:65" s="2" customFormat="1" ht="33" customHeight="1" x14ac:dyDescent="0.2">
      <c r="A106" s="36"/>
      <c r="B106" s="37"/>
      <c r="C106" s="195" t="s">
        <v>82</v>
      </c>
      <c r="D106" s="195" t="s">
        <v>269</v>
      </c>
      <c r="E106" s="196" t="s">
        <v>372</v>
      </c>
      <c r="F106" s="197" t="s">
        <v>373</v>
      </c>
      <c r="G106" s="198" t="s">
        <v>320</v>
      </c>
      <c r="H106" s="199">
        <v>51.987000000000002</v>
      </c>
      <c r="I106" s="200"/>
      <c r="J106" s="201">
        <f>ROUND(I106*H106,2)</f>
        <v>0</v>
      </c>
      <c r="K106" s="197" t="s">
        <v>273</v>
      </c>
      <c r="L106" s="41"/>
      <c r="M106" s="202" t="s">
        <v>21</v>
      </c>
      <c r="N106" s="203" t="s">
        <v>44</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274</v>
      </c>
      <c r="AT106" s="206" t="s">
        <v>269</v>
      </c>
      <c r="AU106" s="206" t="s">
        <v>82</v>
      </c>
      <c r="AY106" s="19" t="s">
        <v>267</v>
      </c>
      <c r="BE106" s="207">
        <f>IF(N106="základní",J106,0)</f>
        <v>0</v>
      </c>
      <c r="BF106" s="207">
        <f>IF(N106="snížená",J106,0)</f>
        <v>0</v>
      </c>
      <c r="BG106" s="207">
        <f>IF(N106="zákl. přenesená",J106,0)</f>
        <v>0</v>
      </c>
      <c r="BH106" s="207">
        <f>IF(N106="sníž. přenesená",J106,0)</f>
        <v>0</v>
      </c>
      <c r="BI106" s="207">
        <f>IF(N106="nulová",J106,0)</f>
        <v>0</v>
      </c>
      <c r="BJ106" s="19" t="s">
        <v>80</v>
      </c>
      <c r="BK106" s="207">
        <f>ROUND(I106*H106,2)</f>
        <v>0</v>
      </c>
      <c r="BL106" s="19" t="s">
        <v>274</v>
      </c>
      <c r="BM106" s="206" t="s">
        <v>3868</v>
      </c>
    </row>
    <row r="107" spans="1:65" s="2" customFormat="1" ht="58.5" x14ac:dyDescent="0.2">
      <c r="A107" s="36"/>
      <c r="B107" s="37"/>
      <c r="C107" s="38"/>
      <c r="D107" s="208" t="s">
        <v>276</v>
      </c>
      <c r="E107" s="38"/>
      <c r="F107" s="209" t="s">
        <v>375</v>
      </c>
      <c r="G107" s="38"/>
      <c r="H107" s="38"/>
      <c r="I107" s="118"/>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276</v>
      </c>
      <c r="AU107" s="19" t="s">
        <v>82</v>
      </c>
    </row>
    <row r="108" spans="1:65" s="14" customFormat="1" x14ac:dyDescent="0.2">
      <c r="B108" s="222"/>
      <c r="C108" s="223"/>
      <c r="D108" s="208" t="s">
        <v>278</v>
      </c>
      <c r="E108" s="224" t="s">
        <v>21</v>
      </c>
      <c r="F108" s="225" t="s">
        <v>3869</v>
      </c>
      <c r="G108" s="223"/>
      <c r="H108" s="226">
        <v>51.987000000000002</v>
      </c>
      <c r="I108" s="227"/>
      <c r="J108" s="223"/>
      <c r="K108" s="223"/>
      <c r="L108" s="228"/>
      <c r="M108" s="229"/>
      <c r="N108" s="230"/>
      <c r="O108" s="230"/>
      <c r="P108" s="230"/>
      <c r="Q108" s="230"/>
      <c r="R108" s="230"/>
      <c r="S108" s="230"/>
      <c r="T108" s="231"/>
      <c r="AT108" s="232" t="s">
        <v>278</v>
      </c>
      <c r="AU108" s="232" t="s">
        <v>82</v>
      </c>
      <c r="AV108" s="14" t="s">
        <v>82</v>
      </c>
      <c r="AW108" s="14" t="s">
        <v>35</v>
      </c>
      <c r="AX108" s="14" t="s">
        <v>80</v>
      </c>
      <c r="AY108" s="232" t="s">
        <v>267</v>
      </c>
    </row>
    <row r="109" spans="1:65" s="2" customFormat="1" ht="33" customHeight="1" x14ac:dyDescent="0.2">
      <c r="A109" s="36"/>
      <c r="B109" s="37"/>
      <c r="C109" s="195" t="s">
        <v>142</v>
      </c>
      <c r="D109" s="195" t="s">
        <v>269</v>
      </c>
      <c r="E109" s="196" t="s">
        <v>382</v>
      </c>
      <c r="F109" s="197" t="s">
        <v>383</v>
      </c>
      <c r="G109" s="198" t="s">
        <v>320</v>
      </c>
      <c r="H109" s="199">
        <v>519.87</v>
      </c>
      <c r="I109" s="200"/>
      <c r="J109" s="201">
        <f>ROUND(I109*H109,2)</f>
        <v>0</v>
      </c>
      <c r="K109" s="197" t="s">
        <v>273</v>
      </c>
      <c r="L109" s="41"/>
      <c r="M109" s="202" t="s">
        <v>21</v>
      </c>
      <c r="N109" s="203" t="s">
        <v>44</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274</v>
      </c>
      <c r="AT109" s="206" t="s">
        <v>269</v>
      </c>
      <c r="AU109" s="206" t="s">
        <v>82</v>
      </c>
      <c r="AY109" s="19" t="s">
        <v>267</v>
      </c>
      <c r="BE109" s="207">
        <f>IF(N109="základní",J109,0)</f>
        <v>0</v>
      </c>
      <c r="BF109" s="207">
        <f>IF(N109="snížená",J109,0)</f>
        <v>0</v>
      </c>
      <c r="BG109" s="207">
        <f>IF(N109="zákl. přenesená",J109,0)</f>
        <v>0</v>
      </c>
      <c r="BH109" s="207">
        <f>IF(N109="sníž. přenesená",J109,0)</f>
        <v>0</v>
      </c>
      <c r="BI109" s="207">
        <f>IF(N109="nulová",J109,0)</f>
        <v>0</v>
      </c>
      <c r="BJ109" s="19" t="s">
        <v>80</v>
      </c>
      <c r="BK109" s="207">
        <f>ROUND(I109*H109,2)</f>
        <v>0</v>
      </c>
      <c r="BL109" s="19" t="s">
        <v>274</v>
      </c>
      <c r="BM109" s="206" t="s">
        <v>3870</v>
      </c>
    </row>
    <row r="110" spans="1:65" s="2" customFormat="1" ht="58.5" x14ac:dyDescent="0.2">
      <c r="A110" s="36"/>
      <c r="B110" s="37"/>
      <c r="C110" s="38"/>
      <c r="D110" s="208" t="s">
        <v>276</v>
      </c>
      <c r="E110" s="38"/>
      <c r="F110" s="209" t="s">
        <v>375</v>
      </c>
      <c r="G110" s="38"/>
      <c r="H110" s="38"/>
      <c r="I110" s="118"/>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276</v>
      </c>
      <c r="AU110" s="19" t="s">
        <v>82</v>
      </c>
    </row>
    <row r="111" spans="1:65" s="14" customFormat="1" x14ac:dyDescent="0.2">
      <c r="B111" s="222"/>
      <c r="C111" s="223"/>
      <c r="D111" s="208" t="s">
        <v>278</v>
      </c>
      <c r="E111" s="224" t="s">
        <v>21</v>
      </c>
      <c r="F111" s="225" t="s">
        <v>3871</v>
      </c>
      <c r="G111" s="223"/>
      <c r="H111" s="226">
        <v>519.87</v>
      </c>
      <c r="I111" s="227"/>
      <c r="J111" s="223"/>
      <c r="K111" s="223"/>
      <c r="L111" s="228"/>
      <c r="M111" s="229"/>
      <c r="N111" s="230"/>
      <c r="O111" s="230"/>
      <c r="P111" s="230"/>
      <c r="Q111" s="230"/>
      <c r="R111" s="230"/>
      <c r="S111" s="230"/>
      <c r="T111" s="231"/>
      <c r="AT111" s="232" t="s">
        <v>278</v>
      </c>
      <c r="AU111" s="232" t="s">
        <v>82</v>
      </c>
      <c r="AV111" s="14" t="s">
        <v>82</v>
      </c>
      <c r="AW111" s="14" t="s">
        <v>35</v>
      </c>
      <c r="AX111" s="14" t="s">
        <v>80</v>
      </c>
      <c r="AY111" s="232" t="s">
        <v>267</v>
      </c>
    </row>
    <row r="112" spans="1:65" s="2" customFormat="1" ht="21.75" customHeight="1" x14ac:dyDescent="0.2">
      <c r="A112" s="36"/>
      <c r="B112" s="37"/>
      <c r="C112" s="195" t="s">
        <v>274</v>
      </c>
      <c r="D112" s="195" t="s">
        <v>269</v>
      </c>
      <c r="E112" s="196" t="s">
        <v>393</v>
      </c>
      <c r="F112" s="197" t="s">
        <v>394</v>
      </c>
      <c r="G112" s="198" t="s">
        <v>395</v>
      </c>
      <c r="H112" s="199">
        <v>83.179000000000002</v>
      </c>
      <c r="I112" s="200"/>
      <c r="J112" s="201">
        <f>ROUND(I112*H112,2)</f>
        <v>0</v>
      </c>
      <c r="K112" s="197" t="s">
        <v>273</v>
      </c>
      <c r="L112" s="41"/>
      <c r="M112" s="202" t="s">
        <v>21</v>
      </c>
      <c r="N112" s="203" t="s">
        <v>44</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274</v>
      </c>
      <c r="AT112" s="206" t="s">
        <v>269</v>
      </c>
      <c r="AU112" s="206" t="s">
        <v>82</v>
      </c>
      <c r="AY112" s="19" t="s">
        <v>267</v>
      </c>
      <c r="BE112" s="207">
        <f>IF(N112="základní",J112,0)</f>
        <v>0</v>
      </c>
      <c r="BF112" s="207">
        <f>IF(N112="snížená",J112,0)</f>
        <v>0</v>
      </c>
      <c r="BG112" s="207">
        <f>IF(N112="zákl. přenesená",J112,0)</f>
        <v>0</v>
      </c>
      <c r="BH112" s="207">
        <f>IF(N112="sníž. přenesená",J112,0)</f>
        <v>0</v>
      </c>
      <c r="BI112" s="207">
        <f>IF(N112="nulová",J112,0)</f>
        <v>0</v>
      </c>
      <c r="BJ112" s="19" t="s">
        <v>80</v>
      </c>
      <c r="BK112" s="207">
        <f>ROUND(I112*H112,2)</f>
        <v>0</v>
      </c>
      <c r="BL112" s="19" t="s">
        <v>274</v>
      </c>
      <c r="BM112" s="206" t="s">
        <v>3872</v>
      </c>
    </row>
    <row r="113" spans="1:65" s="2" customFormat="1" ht="39" x14ac:dyDescent="0.2">
      <c r="A113" s="36"/>
      <c r="B113" s="37"/>
      <c r="C113" s="38"/>
      <c r="D113" s="208" t="s">
        <v>276</v>
      </c>
      <c r="E113" s="38"/>
      <c r="F113" s="209" t="s">
        <v>397</v>
      </c>
      <c r="G113" s="38"/>
      <c r="H113" s="38"/>
      <c r="I113" s="118"/>
      <c r="J113" s="38"/>
      <c r="K113" s="38"/>
      <c r="L113" s="41"/>
      <c r="M113" s="210"/>
      <c r="N113" s="211"/>
      <c r="O113" s="66"/>
      <c r="P113" s="66"/>
      <c r="Q113" s="66"/>
      <c r="R113" s="66"/>
      <c r="S113" s="66"/>
      <c r="T113" s="67"/>
      <c r="U113" s="36"/>
      <c r="V113" s="36"/>
      <c r="W113" s="36"/>
      <c r="X113" s="36"/>
      <c r="Y113" s="36"/>
      <c r="Z113" s="36"/>
      <c r="AA113" s="36"/>
      <c r="AB113" s="36"/>
      <c r="AC113" s="36"/>
      <c r="AD113" s="36"/>
      <c r="AE113" s="36"/>
      <c r="AT113" s="19" t="s">
        <v>276</v>
      </c>
      <c r="AU113" s="19" t="s">
        <v>82</v>
      </c>
    </row>
    <row r="114" spans="1:65" s="14" customFormat="1" x14ac:dyDescent="0.2">
      <c r="B114" s="222"/>
      <c r="C114" s="223"/>
      <c r="D114" s="208" t="s">
        <v>278</v>
      </c>
      <c r="E114" s="224" t="s">
        <v>21</v>
      </c>
      <c r="F114" s="225" t="s">
        <v>3873</v>
      </c>
      <c r="G114" s="223"/>
      <c r="H114" s="226">
        <v>83.179000000000002</v>
      </c>
      <c r="I114" s="227"/>
      <c r="J114" s="223"/>
      <c r="K114" s="223"/>
      <c r="L114" s="228"/>
      <c r="M114" s="229"/>
      <c r="N114" s="230"/>
      <c r="O114" s="230"/>
      <c r="P114" s="230"/>
      <c r="Q114" s="230"/>
      <c r="R114" s="230"/>
      <c r="S114" s="230"/>
      <c r="T114" s="231"/>
      <c r="AT114" s="232" t="s">
        <v>278</v>
      </c>
      <c r="AU114" s="232" t="s">
        <v>82</v>
      </c>
      <c r="AV114" s="14" t="s">
        <v>82</v>
      </c>
      <c r="AW114" s="14" t="s">
        <v>35</v>
      </c>
      <c r="AX114" s="14" t="s">
        <v>80</v>
      </c>
      <c r="AY114" s="232" t="s">
        <v>267</v>
      </c>
    </row>
    <row r="115" spans="1:65" s="2" customFormat="1" ht="16.5" customHeight="1" x14ac:dyDescent="0.2">
      <c r="A115" s="36"/>
      <c r="B115" s="37"/>
      <c r="C115" s="195" t="s">
        <v>301</v>
      </c>
      <c r="D115" s="195" t="s">
        <v>269</v>
      </c>
      <c r="E115" s="196" t="s">
        <v>3874</v>
      </c>
      <c r="F115" s="197" t="s">
        <v>3875</v>
      </c>
      <c r="G115" s="198" t="s">
        <v>272</v>
      </c>
      <c r="H115" s="199">
        <v>517.77</v>
      </c>
      <c r="I115" s="200"/>
      <c r="J115" s="201">
        <f>ROUND(I115*H115,2)</f>
        <v>0</v>
      </c>
      <c r="K115" s="197" t="s">
        <v>273</v>
      </c>
      <c r="L115" s="41"/>
      <c r="M115" s="202" t="s">
        <v>21</v>
      </c>
      <c r="N115" s="203" t="s">
        <v>44</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274</v>
      </c>
      <c r="AT115" s="206" t="s">
        <v>269</v>
      </c>
      <c r="AU115" s="206" t="s">
        <v>82</v>
      </c>
      <c r="AY115" s="19" t="s">
        <v>267</v>
      </c>
      <c r="BE115" s="207">
        <f>IF(N115="základní",J115,0)</f>
        <v>0</v>
      </c>
      <c r="BF115" s="207">
        <f>IF(N115="snížená",J115,0)</f>
        <v>0</v>
      </c>
      <c r="BG115" s="207">
        <f>IF(N115="zákl. přenesená",J115,0)</f>
        <v>0</v>
      </c>
      <c r="BH115" s="207">
        <f>IF(N115="sníž. přenesená",J115,0)</f>
        <v>0</v>
      </c>
      <c r="BI115" s="207">
        <f>IF(N115="nulová",J115,0)</f>
        <v>0</v>
      </c>
      <c r="BJ115" s="19" t="s">
        <v>80</v>
      </c>
      <c r="BK115" s="207">
        <f>ROUND(I115*H115,2)</f>
        <v>0</v>
      </c>
      <c r="BL115" s="19" t="s">
        <v>274</v>
      </c>
      <c r="BM115" s="206" t="s">
        <v>3876</v>
      </c>
    </row>
    <row r="116" spans="1:65" s="2" customFormat="1" ht="87.75" x14ac:dyDescent="0.2">
      <c r="A116" s="36"/>
      <c r="B116" s="37"/>
      <c r="C116" s="38"/>
      <c r="D116" s="208" t="s">
        <v>276</v>
      </c>
      <c r="E116" s="38"/>
      <c r="F116" s="209" t="s">
        <v>3877</v>
      </c>
      <c r="G116" s="38"/>
      <c r="H116" s="38"/>
      <c r="I116" s="118"/>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276</v>
      </c>
      <c r="AU116" s="19" t="s">
        <v>82</v>
      </c>
    </row>
    <row r="117" spans="1:65" s="14" customFormat="1" x14ac:dyDescent="0.2">
      <c r="B117" s="222"/>
      <c r="C117" s="223"/>
      <c r="D117" s="208" t="s">
        <v>278</v>
      </c>
      <c r="E117" s="224" t="s">
        <v>21</v>
      </c>
      <c r="F117" s="225" t="s">
        <v>3836</v>
      </c>
      <c r="G117" s="223"/>
      <c r="H117" s="226">
        <v>1.07</v>
      </c>
      <c r="I117" s="227"/>
      <c r="J117" s="223"/>
      <c r="K117" s="223"/>
      <c r="L117" s="228"/>
      <c r="M117" s="229"/>
      <c r="N117" s="230"/>
      <c r="O117" s="230"/>
      <c r="P117" s="230"/>
      <c r="Q117" s="230"/>
      <c r="R117" s="230"/>
      <c r="S117" s="230"/>
      <c r="T117" s="231"/>
      <c r="AT117" s="232" t="s">
        <v>278</v>
      </c>
      <c r="AU117" s="232" t="s">
        <v>82</v>
      </c>
      <c r="AV117" s="14" t="s">
        <v>82</v>
      </c>
      <c r="AW117" s="14" t="s">
        <v>35</v>
      </c>
      <c r="AX117" s="14" t="s">
        <v>73</v>
      </c>
      <c r="AY117" s="232" t="s">
        <v>267</v>
      </c>
    </row>
    <row r="118" spans="1:65" s="14" customFormat="1" x14ac:dyDescent="0.2">
      <c r="B118" s="222"/>
      <c r="C118" s="223"/>
      <c r="D118" s="208" t="s">
        <v>278</v>
      </c>
      <c r="E118" s="224" t="s">
        <v>21</v>
      </c>
      <c r="F118" s="225" t="s">
        <v>3839</v>
      </c>
      <c r="G118" s="223"/>
      <c r="H118" s="226">
        <v>336.6</v>
      </c>
      <c r="I118" s="227"/>
      <c r="J118" s="223"/>
      <c r="K118" s="223"/>
      <c r="L118" s="228"/>
      <c r="M118" s="229"/>
      <c r="N118" s="230"/>
      <c r="O118" s="230"/>
      <c r="P118" s="230"/>
      <c r="Q118" s="230"/>
      <c r="R118" s="230"/>
      <c r="S118" s="230"/>
      <c r="T118" s="231"/>
      <c r="AT118" s="232" t="s">
        <v>278</v>
      </c>
      <c r="AU118" s="232" t="s">
        <v>82</v>
      </c>
      <c r="AV118" s="14" t="s">
        <v>82</v>
      </c>
      <c r="AW118" s="14" t="s">
        <v>35</v>
      </c>
      <c r="AX118" s="14" t="s">
        <v>73</v>
      </c>
      <c r="AY118" s="232" t="s">
        <v>267</v>
      </c>
    </row>
    <row r="119" spans="1:65" s="14" customFormat="1" x14ac:dyDescent="0.2">
      <c r="B119" s="222"/>
      <c r="C119" s="223"/>
      <c r="D119" s="208" t="s">
        <v>278</v>
      </c>
      <c r="E119" s="224" t="s">
        <v>21</v>
      </c>
      <c r="F119" s="225" t="s">
        <v>3842</v>
      </c>
      <c r="G119" s="223"/>
      <c r="H119" s="226">
        <v>61.57</v>
      </c>
      <c r="I119" s="227"/>
      <c r="J119" s="223"/>
      <c r="K119" s="223"/>
      <c r="L119" s="228"/>
      <c r="M119" s="229"/>
      <c r="N119" s="230"/>
      <c r="O119" s="230"/>
      <c r="P119" s="230"/>
      <c r="Q119" s="230"/>
      <c r="R119" s="230"/>
      <c r="S119" s="230"/>
      <c r="T119" s="231"/>
      <c r="AT119" s="232" t="s">
        <v>278</v>
      </c>
      <c r="AU119" s="232" t="s">
        <v>82</v>
      </c>
      <c r="AV119" s="14" t="s">
        <v>82</v>
      </c>
      <c r="AW119" s="14" t="s">
        <v>35</v>
      </c>
      <c r="AX119" s="14" t="s">
        <v>73</v>
      </c>
      <c r="AY119" s="232" t="s">
        <v>267</v>
      </c>
    </row>
    <row r="120" spans="1:65" s="14" customFormat="1" x14ac:dyDescent="0.2">
      <c r="B120" s="222"/>
      <c r="C120" s="223"/>
      <c r="D120" s="208" t="s">
        <v>278</v>
      </c>
      <c r="E120" s="224" t="s">
        <v>21</v>
      </c>
      <c r="F120" s="225" t="s">
        <v>3845</v>
      </c>
      <c r="G120" s="223"/>
      <c r="H120" s="226">
        <v>19.8</v>
      </c>
      <c r="I120" s="227"/>
      <c r="J120" s="223"/>
      <c r="K120" s="223"/>
      <c r="L120" s="228"/>
      <c r="M120" s="229"/>
      <c r="N120" s="230"/>
      <c r="O120" s="230"/>
      <c r="P120" s="230"/>
      <c r="Q120" s="230"/>
      <c r="R120" s="230"/>
      <c r="S120" s="230"/>
      <c r="T120" s="231"/>
      <c r="AT120" s="232" t="s">
        <v>278</v>
      </c>
      <c r="AU120" s="232" t="s">
        <v>82</v>
      </c>
      <c r="AV120" s="14" t="s">
        <v>82</v>
      </c>
      <c r="AW120" s="14" t="s">
        <v>35</v>
      </c>
      <c r="AX120" s="14" t="s">
        <v>73</v>
      </c>
      <c r="AY120" s="232" t="s">
        <v>267</v>
      </c>
    </row>
    <row r="121" spans="1:65" s="14" customFormat="1" x14ac:dyDescent="0.2">
      <c r="B121" s="222"/>
      <c r="C121" s="223"/>
      <c r="D121" s="208" t="s">
        <v>278</v>
      </c>
      <c r="E121" s="224" t="s">
        <v>21</v>
      </c>
      <c r="F121" s="225" t="s">
        <v>3851</v>
      </c>
      <c r="G121" s="223"/>
      <c r="H121" s="226">
        <v>98.73</v>
      </c>
      <c r="I121" s="227"/>
      <c r="J121" s="223"/>
      <c r="K121" s="223"/>
      <c r="L121" s="228"/>
      <c r="M121" s="229"/>
      <c r="N121" s="230"/>
      <c r="O121" s="230"/>
      <c r="P121" s="230"/>
      <c r="Q121" s="230"/>
      <c r="R121" s="230"/>
      <c r="S121" s="230"/>
      <c r="T121" s="231"/>
      <c r="AT121" s="232" t="s">
        <v>278</v>
      </c>
      <c r="AU121" s="232" t="s">
        <v>82</v>
      </c>
      <c r="AV121" s="14" t="s">
        <v>82</v>
      </c>
      <c r="AW121" s="14" t="s">
        <v>35</v>
      </c>
      <c r="AX121" s="14" t="s">
        <v>73</v>
      </c>
      <c r="AY121" s="232" t="s">
        <v>267</v>
      </c>
    </row>
    <row r="122" spans="1:65" s="16" customFormat="1" x14ac:dyDescent="0.2">
      <c r="B122" s="244"/>
      <c r="C122" s="245"/>
      <c r="D122" s="208" t="s">
        <v>278</v>
      </c>
      <c r="E122" s="246" t="s">
        <v>21</v>
      </c>
      <c r="F122" s="247" t="s">
        <v>355</v>
      </c>
      <c r="G122" s="245"/>
      <c r="H122" s="248">
        <v>517.77</v>
      </c>
      <c r="I122" s="249"/>
      <c r="J122" s="245"/>
      <c r="K122" s="245"/>
      <c r="L122" s="250"/>
      <c r="M122" s="251"/>
      <c r="N122" s="252"/>
      <c r="O122" s="252"/>
      <c r="P122" s="252"/>
      <c r="Q122" s="252"/>
      <c r="R122" s="252"/>
      <c r="S122" s="252"/>
      <c r="T122" s="253"/>
      <c r="AT122" s="254" t="s">
        <v>278</v>
      </c>
      <c r="AU122" s="254" t="s">
        <v>82</v>
      </c>
      <c r="AV122" s="16" t="s">
        <v>274</v>
      </c>
      <c r="AW122" s="16" t="s">
        <v>35</v>
      </c>
      <c r="AX122" s="16" t="s">
        <v>80</v>
      </c>
      <c r="AY122" s="254" t="s">
        <v>267</v>
      </c>
    </row>
    <row r="123" spans="1:65" s="12" customFormat="1" ht="22.9" customHeight="1" x14ac:dyDescent="0.2">
      <c r="B123" s="179"/>
      <c r="C123" s="180"/>
      <c r="D123" s="181" t="s">
        <v>72</v>
      </c>
      <c r="E123" s="193" t="s">
        <v>274</v>
      </c>
      <c r="F123" s="193" t="s">
        <v>838</v>
      </c>
      <c r="G123" s="180"/>
      <c r="H123" s="180"/>
      <c r="I123" s="183"/>
      <c r="J123" s="194">
        <f>BK123</f>
        <v>0</v>
      </c>
      <c r="K123" s="180"/>
      <c r="L123" s="185"/>
      <c r="M123" s="186"/>
      <c r="N123" s="187"/>
      <c r="O123" s="187"/>
      <c r="P123" s="188">
        <f>P124</f>
        <v>0</v>
      </c>
      <c r="Q123" s="187"/>
      <c r="R123" s="188">
        <f>R124</f>
        <v>15.967146759999999</v>
      </c>
      <c r="S123" s="187"/>
      <c r="T123" s="189">
        <f>T124</f>
        <v>0</v>
      </c>
      <c r="AR123" s="190" t="s">
        <v>80</v>
      </c>
      <c r="AT123" s="191" t="s">
        <v>72</v>
      </c>
      <c r="AU123" s="191" t="s">
        <v>80</v>
      </c>
      <c r="AY123" s="190" t="s">
        <v>267</v>
      </c>
      <c r="BK123" s="192">
        <f>BK124</f>
        <v>0</v>
      </c>
    </row>
    <row r="124" spans="1:65" s="12" customFormat="1" ht="20.85" customHeight="1" x14ac:dyDescent="0.2">
      <c r="B124" s="179"/>
      <c r="C124" s="180"/>
      <c r="D124" s="181" t="s">
        <v>72</v>
      </c>
      <c r="E124" s="193" t="s">
        <v>788</v>
      </c>
      <c r="F124" s="193" t="s">
        <v>1043</v>
      </c>
      <c r="G124" s="180"/>
      <c r="H124" s="180"/>
      <c r="I124" s="183"/>
      <c r="J124" s="194">
        <f>BK124</f>
        <v>0</v>
      </c>
      <c r="K124" s="180"/>
      <c r="L124" s="185"/>
      <c r="M124" s="186"/>
      <c r="N124" s="187"/>
      <c r="O124" s="187"/>
      <c r="P124" s="188">
        <f>SUM(P125:P133)</f>
        <v>0</v>
      </c>
      <c r="Q124" s="187"/>
      <c r="R124" s="188">
        <f>SUM(R125:R133)</f>
        <v>15.967146759999999</v>
      </c>
      <c r="S124" s="187"/>
      <c r="T124" s="189">
        <f>SUM(T125:T133)</f>
        <v>0</v>
      </c>
      <c r="AR124" s="190" t="s">
        <v>80</v>
      </c>
      <c r="AT124" s="191" t="s">
        <v>72</v>
      </c>
      <c r="AU124" s="191" t="s">
        <v>82</v>
      </c>
      <c r="AY124" s="190" t="s">
        <v>267</v>
      </c>
      <c r="BK124" s="192">
        <f>SUM(BK125:BK133)</f>
        <v>0</v>
      </c>
    </row>
    <row r="125" spans="1:65" s="2" customFormat="1" ht="21.75" customHeight="1" x14ac:dyDescent="0.2">
      <c r="A125" s="36"/>
      <c r="B125" s="37"/>
      <c r="C125" s="195" t="s">
        <v>309</v>
      </c>
      <c r="D125" s="195" t="s">
        <v>269</v>
      </c>
      <c r="E125" s="196" t="s">
        <v>3878</v>
      </c>
      <c r="F125" s="197" t="s">
        <v>3879</v>
      </c>
      <c r="G125" s="198" t="s">
        <v>320</v>
      </c>
      <c r="H125" s="199">
        <v>3.3780000000000001</v>
      </c>
      <c r="I125" s="200"/>
      <c r="J125" s="201">
        <f>ROUND(I125*H125,2)</f>
        <v>0</v>
      </c>
      <c r="K125" s="197" t="s">
        <v>273</v>
      </c>
      <c r="L125" s="41"/>
      <c r="M125" s="202" t="s">
        <v>21</v>
      </c>
      <c r="N125" s="203" t="s">
        <v>44</v>
      </c>
      <c r="O125" s="66"/>
      <c r="P125" s="204">
        <f>O125*H125</f>
        <v>0</v>
      </c>
      <c r="Q125" s="204">
        <v>2.2564199999999999</v>
      </c>
      <c r="R125" s="204">
        <f>Q125*H125</f>
        <v>7.6221867599999999</v>
      </c>
      <c r="S125" s="204">
        <v>0</v>
      </c>
      <c r="T125" s="205">
        <f>S125*H125</f>
        <v>0</v>
      </c>
      <c r="U125" s="36"/>
      <c r="V125" s="36"/>
      <c r="W125" s="36"/>
      <c r="X125" s="36"/>
      <c r="Y125" s="36"/>
      <c r="Z125" s="36"/>
      <c r="AA125" s="36"/>
      <c r="AB125" s="36"/>
      <c r="AC125" s="36"/>
      <c r="AD125" s="36"/>
      <c r="AE125" s="36"/>
      <c r="AR125" s="206" t="s">
        <v>274</v>
      </c>
      <c r="AT125" s="206" t="s">
        <v>269</v>
      </c>
      <c r="AU125" s="206" t="s">
        <v>142</v>
      </c>
      <c r="AY125" s="19" t="s">
        <v>267</v>
      </c>
      <c r="BE125" s="207">
        <f>IF(N125="základní",J125,0)</f>
        <v>0</v>
      </c>
      <c r="BF125" s="207">
        <f>IF(N125="snížená",J125,0)</f>
        <v>0</v>
      </c>
      <c r="BG125" s="207">
        <f>IF(N125="zákl. přenesená",J125,0)</f>
        <v>0</v>
      </c>
      <c r="BH125" s="207">
        <f>IF(N125="sníž. přenesená",J125,0)</f>
        <v>0</v>
      </c>
      <c r="BI125" s="207">
        <f>IF(N125="nulová",J125,0)</f>
        <v>0</v>
      </c>
      <c r="BJ125" s="19" t="s">
        <v>80</v>
      </c>
      <c r="BK125" s="207">
        <f>ROUND(I125*H125,2)</f>
        <v>0</v>
      </c>
      <c r="BL125" s="19" t="s">
        <v>274</v>
      </c>
      <c r="BM125" s="206" t="s">
        <v>3880</v>
      </c>
    </row>
    <row r="126" spans="1:65" s="13" customFormat="1" x14ac:dyDescent="0.2">
      <c r="B126" s="212"/>
      <c r="C126" s="213"/>
      <c r="D126" s="208" t="s">
        <v>278</v>
      </c>
      <c r="E126" s="214" t="s">
        <v>21</v>
      </c>
      <c r="F126" s="215" t="s">
        <v>3881</v>
      </c>
      <c r="G126" s="213"/>
      <c r="H126" s="214" t="s">
        <v>21</v>
      </c>
      <c r="I126" s="216"/>
      <c r="J126" s="213"/>
      <c r="K126" s="213"/>
      <c r="L126" s="217"/>
      <c r="M126" s="218"/>
      <c r="N126" s="219"/>
      <c r="O126" s="219"/>
      <c r="P126" s="219"/>
      <c r="Q126" s="219"/>
      <c r="R126" s="219"/>
      <c r="S126" s="219"/>
      <c r="T126" s="220"/>
      <c r="AT126" s="221" t="s">
        <v>278</v>
      </c>
      <c r="AU126" s="221" t="s">
        <v>142</v>
      </c>
      <c r="AV126" s="13" t="s">
        <v>80</v>
      </c>
      <c r="AW126" s="13" t="s">
        <v>35</v>
      </c>
      <c r="AX126" s="13" t="s">
        <v>73</v>
      </c>
      <c r="AY126" s="221" t="s">
        <v>267</v>
      </c>
    </row>
    <row r="127" spans="1:65" s="14" customFormat="1" x14ac:dyDescent="0.2">
      <c r="B127" s="222"/>
      <c r="C127" s="223"/>
      <c r="D127" s="208" t="s">
        <v>278</v>
      </c>
      <c r="E127" s="224" t="s">
        <v>21</v>
      </c>
      <c r="F127" s="225" t="s">
        <v>3882</v>
      </c>
      <c r="G127" s="223"/>
      <c r="H127" s="226">
        <v>3.3780000000000001</v>
      </c>
      <c r="I127" s="227"/>
      <c r="J127" s="223"/>
      <c r="K127" s="223"/>
      <c r="L127" s="228"/>
      <c r="M127" s="229"/>
      <c r="N127" s="230"/>
      <c r="O127" s="230"/>
      <c r="P127" s="230"/>
      <c r="Q127" s="230"/>
      <c r="R127" s="230"/>
      <c r="S127" s="230"/>
      <c r="T127" s="231"/>
      <c r="AT127" s="232" t="s">
        <v>278</v>
      </c>
      <c r="AU127" s="232" t="s">
        <v>142</v>
      </c>
      <c r="AV127" s="14" t="s">
        <v>82</v>
      </c>
      <c r="AW127" s="14" t="s">
        <v>35</v>
      </c>
      <c r="AX127" s="14" t="s">
        <v>80</v>
      </c>
      <c r="AY127" s="232" t="s">
        <v>267</v>
      </c>
    </row>
    <row r="128" spans="1:65" s="2" customFormat="1" ht="21.75" customHeight="1" x14ac:dyDescent="0.2">
      <c r="A128" s="36"/>
      <c r="B128" s="37"/>
      <c r="C128" s="195" t="s">
        <v>317</v>
      </c>
      <c r="D128" s="195" t="s">
        <v>269</v>
      </c>
      <c r="E128" s="196" t="s">
        <v>3883</v>
      </c>
      <c r="F128" s="197" t="s">
        <v>3884</v>
      </c>
      <c r="G128" s="198" t="s">
        <v>296</v>
      </c>
      <c r="H128" s="199">
        <v>54.4</v>
      </c>
      <c r="I128" s="200"/>
      <c r="J128" s="201">
        <f>ROUND(I128*H128,2)</f>
        <v>0</v>
      </c>
      <c r="K128" s="197" t="s">
        <v>273</v>
      </c>
      <c r="L128" s="41"/>
      <c r="M128" s="202" t="s">
        <v>21</v>
      </c>
      <c r="N128" s="203" t="s">
        <v>44</v>
      </c>
      <c r="O128" s="66"/>
      <c r="P128" s="204">
        <f>O128*H128</f>
        <v>0</v>
      </c>
      <c r="Q128" s="204">
        <v>3.465E-2</v>
      </c>
      <c r="R128" s="204">
        <f>Q128*H128</f>
        <v>1.88496</v>
      </c>
      <c r="S128" s="204">
        <v>0</v>
      </c>
      <c r="T128" s="205">
        <f>S128*H128</f>
        <v>0</v>
      </c>
      <c r="U128" s="36"/>
      <c r="V128" s="36"/>
      <c r="W128" s="36"/>
      <c r="X128" s="36"/>
      <c r="Y128" s="36"/>
      <c r="Z128" s="36"/>
      <c r="AA128" s="36"/>
      <c r="AB128" s="36"/>
      <c r="AC128" s="36"/>
      <c r="AD128" s="36"/>
      <c r="AE128" s="36"/>
      <c r="AR128" s="206" t="s">
        <v>274</v>
      </c>
      <c r="AT128" s="206" t="s">
        <v>269</v>
      </c>
      <c r="AU128" s="206" t="s">
        <v>142</v>
      </c>
      <c r="AY128" s="19" t="s">
        <v>267</v>
      </c>
      <c r="BE128" s="207">
        <f>IF(N128="základní",J128,0)</f>
        <v>0</v>
      </c>
      <c r="BF128" s="207">
        <f>IF(N128="snížená",J128,0)</f>
        <v>0</v>
      </c>
      <c r="BG128" s="207">
        <f>IF(N128="zákl. přenesená",J128,0)</f>
        <v>0</v>
      </c>
      <c r="BH128" s="207">
        <f>IF(N128="sníž. přenesená",J128,0)</f>
        <v>0</v>
      </c>
      <c r="BI128" s="207">
        <f>IF(N128="nulová",J128,0)</f>
        <v>0</v>
      </c>
      <c r="BJ128" s="19" t="s">
        <v>80</v>
      </c>
      <c r="BK128" s="207">
        <f>ROUND(I128*H128,2)</f>
        <v>0</v>
      </c>
      <c r="BL128" s="19" t="s">
        <v>274</v>
      </c>
      <c r="BM128" s="206" t="s">
        <v>3885</v>
      </c>
    </row>
    <row r="129" spans="1:65" s="2" customFormat="1" ht="48.75" x14ac:dyDescent="0.2">
      <c r="A129" s="36"/>
      <c r="B129" s="37"/>
      <c r="C129" s="38"/>
      <c r="D129" s="208" t="s">
        <v>276</v>
      </c>
      <c r="E129" s="38"/>
      <c r="F129" s="209" t="s">
        <v>3886</v>
      </c>
      <c r="G129" s="38"/>
      <c r="H129" s="38"/>
      <c r="I129" s="118"/>
      <c r="J129" s="38"/>
      <c r="K129" s="38"/>
      <c r="L129" s="41"/>
      <c r="M129" s="210"/>
      <c r="N129" s="211"/>
      <c r="O129" s="66"/>
      <c r="P129" s="66"/>
      <c r="Q129" s="66"/>
      <c r="R129" s="66"/>
      <c r="S129" s="66"/>
      <c r="T129" s="67"/>
      <c r="U129" s="36"/>
      <c r="V129" s="36"/>
      <c r="W129" s="36"/>
      <c r="X129" s="36"/>
      <c r="Y129" s="36"/>
      <c r="Z129" s="36"/>
      <c r="AA129" s="36"/>
      <c r="AB129" s="36"/>
      <c r="AC129" s="36"/>
      <c r="AD129" s="36"/>
      <c r="AE129" s="36"/>
      <c r="AT129" s="19" t="s">
        <v>276</v>
      </c>
      <c r="AU129" s="19" t="s">
        <v>142</v>
      </c>
    </row>
    <row r="130" spans="1:65" s="13" customFormat="1" x14ac:dyDescent="0.2">
      <c r="B130" s="212"/>
      <c r="C130" s="213"/>
      <c r="D130" s="208" t="s">
        <v>278</v>
      </c>
      <c r="E130" s="214" t="s">
        <v>21</v>
      </c>
      <c r="F130" s="215" t="s">
        <v>3887</v>
      </c>
      <c r="G130" s="213"/>
      <c r="H130" s="214" t="s">
        <v>21</v>
      </c>
      <c r="I130" s="216"/>
      <c r="J130" s="213"/>
      <c r="K130" s="213"/>
      <c r="L130" s="217"/>
      <c r="M130" s="218"/>
      <c r="N130" s="219"/>
      <c r="O130" s="219"/>
      <c r="P130" s="219"/>
      <c r="Q130" s="219"/>
      <c r="R130" s="219"/>
      <c r="S130" s="219"/>
      <c r="T130" s="220"/>
      <c r="AT130" s="221" t="s">
        <v>278</v>
      </c>
      <c r="AU130" s="221" t="s">
        <v>142</v>
      </c>
      <c r="AV130" s="13" t="s">
        <v>80</v>
      </c>
      <c r="AW130" s="13" t="s">
        <v>35</v>
      </c>
      <c r="AX130" s="13" t="s">
        <v>73</v>
      </c>
      <c r="AY130" s="221" t="s">
        <v>267</v>
      </c>
    </row>
    <row r="131" spans="1:65" s="14" customFormat="1" x14ac:dyDescent="0.2">
      <c r="B131" s="222"/>
      <c r="C131" s="223"/>
      <c r="D131" s="208" t="s">
        <v>278</v>
      </c>
      <c r="E131" s="224" t="s">
        <v>21</v>
      </c>
      <c r="F131" s="225" t="s">
        <v>3888</v>
      </c>
      <c r="G131" s="223"/>
      <c r="H131" s="226">
        <v>54.4</v>
      </c>
      <c r="I131" s="227"/>
      <c r="J131" s="223"/>
      <c r="K131" s="223"/>
      <c r="L131" s="228"/>
      <c r="M131" s="229"/>
      <c r="N131" s="230"/>
      <c r="O131" s="230"/>
      <c r="P131" s="230"/>
      <c r="Q131" s="230"/>
      <c r="R131" s="230"/>
      <c r="S131" s="230"/>
      <c r="T131" s="231"/>
      <c r="AT131" s="232" t="s">
        <v>278</v>
      </c>
      <c r="AU131" s="232" t="s">
        <v>142</v>
      </c>
      <c r="AV131" s="14" t="s">
        <v>82</v>
      </c>
      <c r="AW131" s="14" t="s">
        <v>35</v>
      </c>
      <c r="AX131" s="14" t="s">
        <v>80</v>
      </c>
      <c r="AY131" s="232" t="s">
        <v>267</v>
      </c>
    </row>
    <row r="132" spans="1:65" s="2" customFormat="1" ht="16.5" customHeight="1" x14ac:dyDescent="0.2">
      <c r="A132" s="36"/>
      <c r="B132" s="37"/>
      <c r="C132" s="255" t="s">
        <v>356</v>
      </c>
      <c r="D132" s="255" t="s">
        <v>751</v>
      </c>
      <c r="E132" s="256" t="s">
        <v>3889</v>
      </c>
      <c r="F132" s="257" t="s">
        <v>3890</v>
      </c>
      <c r="G132" s="258" t="s">
        <v>545</v>
      </c>
      <c r="H132" s="259">
        <v>34</v>
      </c>
      <c r="I132" s="260"/>
      <c r="J132" s="261">
        <f>ROUND(I132*H132,2)</f>
        <v>0</v>
      </c>
      <c r="K132" s="257" t="s">
        <v>21</v>
      </c>
      <c r="L132" s="262"/>
      <c r="M132" s="263" t="s">
        <v>21</v>
      </c>
      <c r="N132" s="264" t="s">
        <v>44</v>
      </c>
      <c r="O132" s="66"/>
      <c r="P132" s="204">
        <f>O132*H132</f>
        <v>0</v>
      </c>
      <c r="Q132" s="204">
        <v>0.19</v>
      </c>
      <c r="R132" s="204">
        <f>Q132*H132</f>
        <v>6.46</v>
      </c>
      <c r="S132" s="204">
        <v>0</v>
      </c>
      <c r="T132" s="205">
        <f>S132*H132</f>
        <v>0</v>
      </c>
      <c r="U132" s="36"/>
      <c r="V132" s="36"/>
      <c r="W132" s="36"/>
      <c r="X132" s="36"/>
      <c r="Y132" s="36"/>
      <c r="Z132" s="36"/>
      <c r="AA132" s="36"/>
      <c r="AB132" s="36"/>
      <c r="AC132" s="36"/>
      <c r="AD132" s="36"/>
      <c r="AE132" s="36"/>
      <c r="AR132" s="206" t="s">
        <v>356</v>
      </c>
      <c r="AT132" s="206" t="s">
        <v>751</v>
      </c>
      <c r="AU132" s="206" t="s">
        <v>142</v>
      </c>
      <c r="AY132" s="19" t="s">
        <v>267</v>
      </c>
      <c r="BE132" s="207">
        <f>IF(N132="základní",J132,0)</f>
        <v>0</v>
      </c>
      <c r="BF132" s="207">
        <f>IF(N132="snížená",J132,0)</f>
        <v>0</v>
      </c>
      <c r="BG132" s="207">
        <f>IF(N132="zákl. přenesená",J132,0)</f>
        <v>0</v>
      </c>
      <c r="BH132" s="207">
        <f>IF(N132="sníž. přenesená",J132,0)</f>
        <v>0</v>
      </c>
      <c r="BI132" s="207">
        <f>IF(N132="nulová",J132,0)</f>
        <v>0</v>
      </c>
      <c r="BJ132" s="19" t="s">
        <v>80</v>
      </c>
      <c r="BK132" s="207">
        <f>ROUND(I132*H132,2)</f>
        <v>0</v>
      </c>
      <c r="BL132" s="19" t="s">
        <v>274</v>
      </c>
      <c r="BM132" s="206" t="s">
        <v>3891</v>
      </c>
    </row>
    <row r="133" spans="1:65" s="14" customFormat="1" x14ac:dyDescent="0.2">
      <c r="B133" s="222"/>
      <c r="C133" s="223"/>
      <c r="D133" s="208" t="s">
        <v>278</v>
      </c>
      <c r="E133" s="224" t="s">
        <v>21</v>
      </c>
      <c r="F133" s="225" t="s">
        <v>3892</v>
      </c>
      <c r="G133" s="223"/>
      <c r="H133" s="226">
        <v>34</v>
      </c>
      <c r="I133" s="227"/>
      <c r="J133" s="223"/>
      <c r="K133" s="223"/>
      <c r="L133" s="228"/>
      <c r="M133" s="229"/>
      <c r="N133" s="230"/>
      <c r="O133" s="230"/>
      <c r="P133" s="230"/>
      <c r="Q133" s="230"/>
      <c r="R133" s="230"/>
      <c r="S133" s="230"/>
      <c r="T133" s="231"/>
      <c r="AT133" s="232" t="s">
        <v>278</v>
      </c>
      <c r="AU133" s="232" t="s">
        <v>142</v>
      </c>
      <c r="AV133" s="14" t="s">
        <v>82</v>
      </c>
      <c r="AW133" s="14" t="s">
        <v>35</v>
      </c>
      <c r="AX133" s="14" t="s">
        <v>80</v>
      </c>
      <c r="AY133" s="232" t="s">
        <v>267</v>
      </c>
    </row>
    <row r="134" spans="1:65" s="12" customFormat="1" ht="22.9" customHeight="1" x14ac:dyDescent="0.2">
      <c r="B134" s="179"/>
      <c r="C134" s="180"/>
      <c r="D134" s="181" t="s">
        <v>72</v>
      </c>
      <c r="E134" s="193" t="s">
        <v>301</v>
      </c>
      <c r="F134" s="193" t="s">
        <v>3893</v>
      </c>
      <c r="G134" s="180"/>
      <c r="H134" s="180"/>
      <c r="I134" s="183"/>
      <c r="J134" s="194">
        <f>BK134</f>
        <v>0</v>
      </c>
      <c r="K134" s="180"/>
      <c r="L134" s="185"/>
      <c r="M134" s="186"/>
      <c r="N134" s="187"/>
      <c r="O134" s="187"/>
      <c r="P134" s="188">
        <f>SUM(P135:P199)</f>
        <v>0</v>
      </c>
      <c r="Q134" s="187"/>
      <c r="R134" s="188">
        <f>SUM(R135:R199)</f>
        <v>214.65962147000002</v>
      </c>
      <c r="S134" s="187"/>
      <c r="T134" s="189">
        <f>SUM(T135:T199)</f>
        <v>0</v>
      </c>
      <c r="AR134" s="190" t="s">
        <v>80</v>
      </c>
      <c r="AT134" s="191" t="s">
        <v>72</v>
      </c>
      <c r="AU134" s="191" t="s">
        <v>80</v>
      </c>
      <c r="AY134" s="190" t="s">
        <v>267</v>
      </c>
      <c r="BK134" s="192">
        <f>SUM(BK135:BK199)</f>
        <v>0</v>
      </c>
    </row>
    <row r="135" spans="1:65" s="2" customFormat="1" ht="21.75" customHeight="1" x14ac:dyDescent="0.2">
      <c r="A135" s="36"/>
      <c r="B135" s="37"/>
      <c r="C135" s="195" t="s">
        <v>365</v>
      </c>
      <c r="D135" s="195" t="s">
        <v>269</v>
      </c>
      <c r="E135" s="196" t="s">
        <v>3894</v>
      </c>
      <c r="F135" s="197" t="s">
        <v>3895</v>
      </c>
      <c r="G135" s="198" t="s">
        <v>272</v>
      </c>
      <c r="H135" s="199">
        <v>386.47</v>
      </c>
      <c r="I135" s="200"/>
      <c r="J135" s="201">
        <f>ROUND(I135*H135,2)</f>
        <v>0</v>
      </c>
      <c r="K135" s="197" t="s">
        <v>273</v>
      </c>
      <c r="L135" s="41"/>
      <c r="M135" s="202" t="s">
        <v>21</v>
      </c>
      <c r="N135" s="203" t="s">
        <v>44</v>
      </c>
      <c r="O135" s="66"/>
      <c r="P135" s="204">
        <f>O135*H135</f>
        <v>0</v>
      </c>
      <c r="Q135" s="204">
        <v>0.04</v>
      </c>
      <c r="R135" s="204">
        <f>Q135*H135</f>
        <v>15.458800000000002</v>
      </c>
      <c r="S135" s="204">
        <v>0</v>
      </c>
      <c r="T135" s="205">
        <f>S135*H135</f>
        <v>0</v>
      </c>
      <c r="U135" s="36"/>
      <c r="V135" s="36"/>
      <c r="W135" s="36"/>
      <c r="X135" s="36"/>
      <c r="Y135" s="36"/>
      <c r="Z135" s="36"/>
      <c r="AA135" s="36"/>
      <c r="AB135" s="36"/>
      <c r="AC135" s="36"/>
      <c r="AD135" s="36"/>
      <c r="AE135" s="36"/>
      <c r="AR135" s="206" t="s">
        <v>274</v>
      </c>
      <c r="AT135" s="206" t="s">
        <v>269</v>
      </c>
      <c r="AU135" s="206" t="s">
        <v>82</v>
      </c>
      <c r="AY135" s="19" t="s">
        <v>267</v>
      </c>
      <c r="BE135" s="207">
        <f>IF(N135="základní",J135,0)</f>
        <v>0</v>
      </c>
      <c r="BF135" s="207">
        <f>IF(N135="snížená",J135,0)</f>
        <v>0</v>
      </c>
      <c r="BG135" s="207">
        <f>IF(N135="zákl. přenesená",J135,0)</f>
        <v>0</v>
      </c>
      <c r="BH135" s="207">
        <f>IF(N135="sníž. přenesená",J135,0)</f>
        <v>0</v>
      </c>
      <c r="BI135" s="207">
        <f>IF(N135="nulová",J135,0)</f>
        <v>0</v>
      </c>
      <c r="BJ135" s="19" t="s">
        <v>80</v>
      </c>
      <c r="BK135" s="207">
        <f>ROUND(I135*H135,2)</f>
        <v>0</v>
      </c>
      <c r="BL135" s="19" t="s">
        <v>274</v>
      </c>
      <c r="BM135" s="206" t="s">
        <v>3896</v>
      </c>
    </row>
    <row r="136" spans="1:65" s="2" customFormat="1" ht="68.25" x14ac:dyDescent="0.2">
      <c r="A136" s="36"/>
      <c r="B136" s="37"/>
      <c r="C136" s="38"/>
      <c r="D136" s="208" t="s">
        <v>276</v>
      </c>
      <c r="E136" s="38"/>
      <c r="F136" s="209" t="s">
        <v>3897</v>
      </c>
      <c r="G136" s="38"/>
      <c r="H136" s="38"/>
      <c r="I136" s="118"/>
      <c r="J136" s="38"/>
      <c r="K136" s="38"/>
      <c r="L136" s="41"/>
      <c r="M136" s="210"/>
      <c r="N136" s="211"/>
      <c r="O136" s="66"/>
      <c r="P136" s="66"/>
      <c r="Q136" s="66"/>
      <c r="R136" s="66"/>
      <c r="S136" s="66"/>
      <c r="T136" s="67"/>
      <c r="U136" s="36"/>
      <c r="V136" s="36"/>
      <c r="W136" s="36"/>
      <c r="X136" s="36"/>
      <c r="Y136" s="36"/>
      <c r="Z136" s="36"/>
      <c r="AA136" s="36"/>
      <c r="AB136" s="36"/>
      <c r="AC136" s="36"/>
      <c r="AD136" s="36"/>
      <c r="AE136" s="36"/>
      <c r="AT136" s="19" t="s">
        <v>276</v>
      </c>
      <c r="AU136" s="19" t="s">
        <v>82</v>
      </c>
    </row>
    <row r="137" spans="1:65" s="13" customFormat="1" x14ac:dyDescent="0.2">
      <c r="B137" s="212"/>
      <c r="C137" s="213"/>
      <c r="D137" s="208" t="s">
        <v>278</v>
      </c>
      <c r="E137" s="214" t="s">
        <v>21</v>
      </c>
      <c r="F137" s="215" t="s">
        <v>3898</v>
      </c>
      <c r="G137" s="213"/>
      <c r="H137" s="214" t="s">
        <v>21</v>
      </c>
      <c r="I137" s="216"/>
      <c r="J137" s="213"/>
      <c r="K137" s="213"/>
      <c r="L137" s="217"/>
      <c r="M137" s="218"/>
      <c r="N137" s="219"/>
      <c r="O137" s="219"/>
      <c r="P137" s="219"/>
      <c r="Q137" s="219"/>
      <c r="R137" s="219"/>
      <c r="S137" s="219"/>
      <c r="T137" s="220"/>
      <c r="AT137" s="221" t="s">
        <v>278</v>
      </c>
      <c r="AU137" s="221" t="s">
        <v>82</v>
      </c>
      <c r="AV137" s="13" t="s">
        <v>80</v>
      </c>
      <c r="AW137" s="13" t="s">
        <v>35</v>
      </c>
      <c r="AX137" s="13" t="s">
        <v>73</v>
      </c>
      <c r="AY137" s="221" t="s">
        <v>267</v>
      </c>
    </row>
    <row r="138" spans="1:65" s="13" customFormat="1" x14ac:dyDescent="0.2">
      <c r="B138" s="212"/>
      <c r="C138" s="213"/>
      <c r="D138" s="208" t="s">
        <v>278</v>
      </c>
      <c r="E138" s="214" t="s">
        <v>21</v>
      </c>
      <c r="F138" s="215" t="s">
        <v>3899</v>
      </c>
      <c r="G138" s="213"/>
      <c r="H138" s="214" t="s">
        <v>21</v>
      </c>
      <c r="I138" s="216"/>
      <c r="J138" s="213"/>
      <c r="K138" s="213"/>
      <c r="L138" s="217"/>
      <c r="M138" s="218"/>
      <c r="N138" s="219"/>
      <c r="O138" s="219"/>
      <c r="P138" s="219"/>
      <c r="Q138" s="219"/>
      <c r="R138" s="219"/>
      <c r="S138" s="219"/>
      <c r="T138" s="220"/>
      <c r="AT138" s="221" t="s">
        <v>278</v>
      </c>
      <c r="AU138" s="221" t="s">
        <v>82</v>
      </c>
      <c r="AV138" s="13" t="s">
        <v>80</v>
      </c>
      <c r="AW138" s="13" t="s">
        <v>35</v>
      </c>
      <c r="AX138" s="13" t="s">
        <v>73</v>
      </c>
      <c r="AY138" s="221" t="s">
        <v>267</v>
      </c>
    </row>
    <row r="139" spans="1:65" s="14" customFormat="1" x14ac:dyDescent="0.2">
      <c r="B139" s="222"/>
      <c r="C139" s="223"/>
      <c r="D139" s="208" t="s">
        <v>278</v>
      </c>
      <c r="E139" s="224" t="s">
        <v>21</v>
      </c>
      <c r="F139" s="225" t="s">
        <v>3839</v>
      </c>
      <c r="G139" s="223"/>
      <c r="H139" s="226">
        <v>336.6</v>
      </c>
      <c r="I139" s="227"/>
      <c r="J139" s="223"/>
      <c r="K139" s="223"/>
      <c r="L139" s="228"/>
      <c r="M139" s="229"/>
      <c r="N139" s="230"/>
      <c r="O139" s="230"/>
      <c r="P139" s="230"/>
      <c r="Q139" s="230"/>
      <c r="R139" s="230"/>
      <c r="S139" s="230"/>
      <c r="T139" s="231"/>
      <c r="AT139" s="232" t="s">
        <v>278</v>
      </c>
      <c r="AU139" s="232" t="s">
        <v>82</v>
      </c>
      <c r="AV139" s="14" t="s">
        <v>82</v>
      </c>
      <c r="AW139" s="14" t="s">
        <v>35</v>
      </c>
      <c r="AX139" s="14" t="s">
        <v>73</v>
      </c>
      <c r="AY139" s="232" t="s">
        <v>267</v>
      </c>
    </row>
    <row r="140" spans="1:65" s="14" customFormat="1" x14ac:dyDescent="0.2">
      <c r="B140" s="222"/>
      <c r="C140" s="223"/>
      <c r="D140" s="208" t="s">
        <v>278</v>
      </c>
      <c r="E140" s="224" t="s">
        <v>21</v>
      </c>
      <c r="F140" s="225" t="s">
        <v>3845</v>
      </c>
      <c r="G140" s="223"/>
      <c r="H140" s="226">
        <v>19.8</v>
      </c>
      <c r="I140" s="227"/>
      <c r="J140" s="223"/>
      <c r="K140" s="223"/>
      <c r="L140" s="228"/>
      <c r="M140" s="229"/>
      <c r="N140" s="230"/>
      <c r="O140" s="230"/>
      <c r="P140" s="230"/>
      <c r="Q140" s="230"/>
      <c r="R140" s="230"/>
      <c r="S140" s="230"/>
      <c r="T140" s="231"/>
      <c r="AT140" s="232" t="s">
        <v>278</v>
      </c>
      <c r="AU140" s="232" t="s">
        <v>82</v>
      </c>
      <c r="AV140" s="14" t="s">
        <v>82</v>
      </c>
      <c r="AW140" s="14" t="s">
        <v>35</v>
      </c>
      <c r="AX140" s="14" t="s">
        <v>73</v>
      </c>
      <c r="AY140" s="232" t="s">
        <v>267</v>
      </c>
    </row>
    <row r="141" spans="1:65" s="14" customFormat="1" x14ac:dyDescent="0.2">
      <c r="B141" s="222"/>
      <c r="C141" s="223"/>
      <c r="D141" s="208" t="s">
        <v>278</v>
      </c>
      <c r="E141" s="224" t="s">
        <v>21</v>
      </c>
      <c r="F141" s="225" t="s">
        <v>3848</v>
      </c>
      <c r="G141" s="223"/>
      <c r="H141" s="226">
        <v>30.07</v>
      </c>
      <c r="I141" s="227"/>
      <c r="J141" s="223"/>
      <c r="K141" s="223"/>
      <c r="L141" s="228"/>
      <c r="M141" s="229"/>
      <c r="N141" s="230"/>
      <c r="O141" s="230"/>
      <c r="P141" s="230"/>
      <c r="Q141" s="230"/>
      <c r="R141" s="230"/>
      <c r="S141" s="230"/>
      <c r="T141" s="231"/>
      <c r="AT141" s="232" t="s">
        <v>278</v>
      </c>
      <c r="AU141" s="232" t="s">
        <v>82</v>
      </c>
      <c r="AV141" s="14" t="s">
        <v>82</v>
      </c>
      <c r="AW141" s="14" t="s">
        <v>35</v>
      </c>
      <c r="AX141" s="14" t="s">
        <v>73</v>
      </c>
      <c r="AY141" s="232" t="s">
        <v>267</v>
      </c>
    </row>
    <row r="142" spans="1:65" s="16" customFormat="1" x14ac:dyDescent="0.2">
      <c r="B142" s="244"/>
      <c r="C142" s="245"/>
      <c r="D142" s="208" t="s">
        <v>278</v>
      </c>
      <c r="E142" s="246" t="s">
        <v>21</v>
      </c>
      <c r="F142" s="247" t="s">
        <v>355</v>
      </c>
      <c r="G142" s="245"/>
      <c r="H142" s="248">
        <v>386.47</v>
      </c>
      <c r="I142" s="249"/>
      <c r="J142" s="245"/>
      <c r="K142" s="245"/>
      <c r="L142" s="250"/>
      <c r="M142" s="251"/>
      <c r="N142" s="252"/>
      <c r="O142" s="252"/>
      <c r="P142" s="252"/>
      <c r="Q142" s="252"/>
      <c r="R142" s="252"/>
      <c r="S142" s="252"/>
      <c r="T142" s="253"/>
      <c r="AT142" s="254" t="s">
        <v>278</v>
      </c>
      <c r="AU142" s="254" t="s">
        <v>82</v>
      </c>
      <c r="AV142" s="16" t="s">
        <v>274</v>
      </c>
      <c r="AW142" s="16" t="s">
        <v>35</v>
      </c>
      <c r="AX142" s="16" t="s">
        <v>80</v>
      </c>
      <c r="AY142" s="254" t="s">
        <v>267</v>
      </c>
    </row>
    <row r="143" spans="1:65" s="2" customFormat="1" ht="16.5" customHeight="1" x14ac:dyDescent="0.2">
      <c r="A143" s="36"/>
      <c r="B143" s="37"/>
      <c r="C143" s="255" t="s">
        <v>371</v>
      </c>
      <c r="D143" s="255" t="s">
        <v>751</v>
      </c>
      <c r="E143" s="256" t="s">
        <v>3900</v>
      </c>
      <c r="F143" s="257" t="s">
        <v>3901</v>
      </c>
      <c r="G143" s="258" t="s">
        <v>272</v>
      </c>
      <c r="H143" s="259">
        <v>405.79399999999998</v>
      </c>
      <c r="I143" s="260"/>
      <c r="J143" s="261">
        <f>ROUND(I143*H143,2)</f>
        <v>0</v>
      </c>
      <c r="K143" s="257" t="s">
        <v>21</v>
      </c>
      <c r="L143" s="262"/>
      <c r="M143" s="263" t="s">
        <v>21</v>
      </c>
      <c r="N143" s="264" t="s">
        <v>44</v>
      </c>
      <c r="O143" s="66"/>
      <c r="P143" s="204">
        <f>O143*H143</f>
        <v>0</v>
      </c>
      <c r="Q143" s="204">
        <v>1.0800000000000001E-2</v>
      </c>
      <c r="R143" s="204">
        <f>Q143*H143</f>
        <v>4.3825751999999998</v>
      </c>
      <c r="S143" s="204">
        <v>0</v>
      </c>
      <c r="T143" s="205">
        <f>S143*H143</f>
        <v>0</v>
      </c>
      <c r="U143" s="36"/>
      <c r="V143" s="36"/>
      <c r="W143" s="36"/>
      <c r="X143" s="36"/>
      <c r="Y143" s="36"/>
      <c r="Z143" s="36"/>
      <c r="AA143" s="36"/>
      <c r="AB143" s="36"/>
      <c r="AC143" s="36"/>
      <c r="AD143" s="36"/>
      <c r="AE143" s="36"/>
      <c r="AR143" s="206" t="s">
        <v>356</v>
      </c>
      <c r="AT143" s="206" t="s">
        <v>751</v>
      </c>
      <c r="AU143" s="206" t="s">
        <v>82</v>
      </c>
      <c r="AY143" s="19" t="s">
        <v>267</v>
      </c>
      <c r="BE143" s="207">
        <f>IF(N143="základní",J143,0)</f>
        <v>0</v>
      </c>
      <c r="BF143" s="207">
        <f>IF(N143="snížená",J143,0)</f>
        <v>0</v>
      </c>
      <c r="BG143" s="207">
        <f>IF(N143="zákl. přenesená",J143,0)</f>
        <v>0</v>
      </c>
      <c r="BH143" s="207">
        <f>IF(N143="sníž. přenesená",J143,0)</f>
        <v>0</v>
      </c>
      <c r="BI143" s="207">
        <f>IF(N143="nulová",J143,0)</f>
        <v>0</v>
      </c>
      <c r="BJ143" s="19" t="s">
        <v>80</v>
      </c>
      <c r="BK143" s="207">
        <f>ROUND(I143*H143,2)</f>
        <v>0</v>
      </c>
      <c r="BL143" s="19" t="s">
        <v>274</v>
      </c>
      <c r="BM143" s="206" t="s">
        <v>3902</v>
      </c>
    </row>
    <row r="144" spans="1:65" s="14" customFormat="1" x14ac:dyDescent="0.2">
      <c r="B144" s="222"/>
      <c r="C144" s="223"/>
      <c r="D144" s="208" t="s">
        <v>278</v>
      </c>
      <c r="E144" s="224" t="s">
        <v>21</v>
      </c>
      <c r="F144" s="225" t="s">
        <v>3903</v>
      </c>
      <c r="G144" s="223"/>
      <c r="H144" s="226">
        <v>353.43</v>
      </c>
      <c r="I144" s="227"/>
      <c r="J144" s="223"/>
      <c r="K144" s="223"/>
      <c r="L144" s="228"/>
      <c r="M144" s="229"/>
      <c r="N144" s="230"/>
      <c r="O144" s="230"/>
      <c r="P144" s="230"/>
      <c r="Q144" s="230"/>
      <c r="R144" s="230"/>
      <c r="S144" s="230"/>
      <c r="T144" s="231"/>
      <c r="AT144" s="232" t="s">
        <v>278</v>
      </c>
      <c r="AU144" s="232" t="s">
        <v>82</v>
      </c>
      <c r="AV144" s="14" t="s">
        <v>82</v>
      </c>
      <c r="AW144" s="14" t="s">
        <v>35</v>
      </c>
      <c r="AX144" s="14" t="s">
        <v>73</v>
      </c>
      <c r="AY144" s="232" t="s">
        <v>267</v>
      </c>
    </row>
    <row r="145" spans="1:65" s="14" customFormat="1" x14ac:dyDescent="0.2">
      <c r="B145" s="222"/>
      <c r="C145" s="223"/>
      <c r="D145" s="208" t="s">
        <v>278</v>
      </c>
      <c r="E145" s="224" t="s">
        <v>21</v>
      </c>
      <c r="F145" s="225" t="s">
        <v>3904</v>
      </c>
      <c r="G145" s="223"/>
      <c r="H145" s="226">
        <v>20.79</v>
      </c>
      <c r="I145" s="227"/>
      <c r="J145" s="223"/>
      <c r="K145" s="223"/>
      <c r="L145" s="228"/>
      <c r="M145" s="229"/>
      <c r="N145" s="230"/>
      <c r="O145" s="230"/>
      <c r="P145" s="230"/>
      <c r="Q145" s="230"/>
      <c r="R145" s="230"/>
      <c r="S145" s="230"/>
      <c r="T145" s="231"/>
      <c r="AT145" s="232" t="s">
        <v>278</v>
      </c>
      <c r="AU145" s="232" t="s">
        <v>82</v>
      </c>
      <c r="AV145" s="14" t="s">
        <v>82</v>
      </c>
      <c r="AW145" s="14" t="s">
        <v>35</v>
      </c>
      <c r="AX145" s="14" t="s">
        <v>73</v>
      </c>
      <c r="AY145" s="232" t="s">
        <v>267</v>
      </c>
    </row>
    <row r="146" spans="1:65" s="14" customFormat="1" x14ac:dyDescent="0.2">
      <c r="B146" s="222"/>
      <c r="C146" s="223"/>
      <c r="D146" s="208" t="s">
        <v>278</v>
      </c>
      <c r="E146" s="224" t="s">
        <v>21</v>
      </c>
      <c r="F146" s="225" t="s">
        <v>3905</v>
      </c>
      <c r="G146" s="223"/>
      <c r="H146" s="226">
        <v>31.574000000000002</v>
      </c>
      <c r="I146" s="227"/>
      <c r="J146" s="223"/>
      <c r="K146" s="223"/>
      <c r="L146" s="228"/>
      <c r="M146" s="229"/>
      <c r="N146" s="230"/>
      <c r="O146" s="230"/>
      <c r="P146" s="230"/>
      <c r="Q146" s="230"/>
      <c r="R146" s="230"/>
      <c r="S146" s="230"/>
      <c r="T146" s="231"/>
      <c r="AT146" s="232" t="s">
        <v>278</v>
      </c>
      <c r="AU146" s="232" t="s">
        <v>82</v>
      </c>
      <c r="AV146" s="14" t="s">
        <v>82</v>
      </c>
      <c r="AW146" s="14" t="s">
        <v>35</v>
      </c>
      <c r="AX146" s="14" t="s">
        <v>73</v>
      </c>
      <c r="AY146" s="232" t="s">
        <v>267</v>
      </c>
    </row>
    <row r="147" spans="1:65" s="16" customFormat="1" x14ac:dyDescent="0.2">
      <c r="B147" s="244"/>
      <c r="C147" s="245"/>
      <c r="D147" s="208" t="s">
        <v>278</v>
      </c>
      <c r="E147" s="246" t="s">
        <v>21</v>
      </c>
      <c r="F147" s="247" t="s">
        <v>355</v>
      </c>
      <c r="G147" s="245"/>
      <c r="H147" s="248">
        <v>405.79399999999998</v>
      </c>
      <c r="I147" s="249"/>
      <c r="J147" s="245"/>
      <c r="K147" s="245"/>
      <c r="L147" s="250"/>
      <c r="M147" s="251"/>
      <c r="N147" s="252"/>
      <c r="O147" s="252"/>
      <c r="P147" s="252"/>
      <c r="Q147" s="252"/>
      <c r="R147" s="252"/>
      <c r="S147" s="252"/>
      <c r="T147" s="253"/>
      <c r="AT147" s="254" t="s">
        <v>278</v>
      </c>
      <c r="AU147" s="254" t="s">
        <v>82</v>
      </c>
      <c r="AV147" s="16" t="s">
        <v>274</v>
      </c>
      <c r="AW147" s="16" t="s">
        <v>35</v>
      </c>
      <c r="AX147" s="16" t="s">
        <v>80</v>
      </c>
      <c r="AY147" s="254" t="s">
        <v>267</v>
      </c>
    </row>
    <row r="148" spans="1:65" s="2" customFormat="1" ht="33" customHeight="1" x14ac:dyDescent="0.2">
      <c r="A148" s="36"/>
      <c r="B148" s="37"/>
      <c r="C148" s="195" t="s">
        <v>381</v>
      </c>
      <c r="D148" s="195" t="s">
        <v>269</v>
      </c>
      <c r="E148" s="196" t="s">
        <v>3906</v>
      </c>
      <c r="F148" s="197" t="s">
        <v>3907</v>
      </c>
      <c r="G148" s="198" t="s">
        <v>272</v>
      </c>
      <c r="H148" s="199">
        <v>1.07</v>
      </c>
      <c r="I148" s="200"/>
      <c r="J148" s="201">
        <f>ROUND(I148*H148,2)</f>
        <v>0</v>
      </c>
      <c r="K148" s="197" t="s">
        <v>273</v>
      </c>
      <c r="L148" s="41"/>
      <c r="M148" s="202" t="s">
        <v>21</v>
      </c>
      <c r="N148" s="203" t="s">
        <v>44</v>
      </c>
      <c r="O148" s="66"/>
      <c r="P148" s="204">
        <f>O148*H148</f>
        <v>0</v>
      </c>
      <c r="Q148" s="204">
        <v>0.10100000000000001</v>
      </c>
      <c r="R148" s="204">
        <f>Q148*H148</f>
        <v>0.10807000000000001</v>
      </c>
      <c r="S148" s="204">
        <v>0</v>
      </c>
      <c r="T148" s="205">
        <f>S148*H148</f>
        <v>0</v>
      </c>
      <c r="U148" s="36"/>
      <c r="V148" s="36"/>
      <c r="W148" s="36"/>
      <c r="X148" s="36"/>
      <c r="Y148" s="36"/>
      <c r="Z148" s="36"/>
      <c r="AA148" s="36"/>
      <c r="AB148" s="36"/>
      <c r="AC148" s="36"/>
      <c r="AD148" s="36"/>
      <c r="AE148" s="36"/>
      <c r="AR148" s="206" t="s">
        <v>274</v>
      </c>
      <c r="AT148" s="206" t="s">
        <v>269</v>
      </c>
      <c r="AU148" s="206" t="s">
        <v>82</v>
      </c>
      <c r="AY148" s="19" t="s">
        <v>267</v>
      </c>
      <c r="BE148" s="207">
        <f>IF(N148="základní",J148,0)</f>
        <v>0</v>
      </c>
      <c r="BF148" s="207">
        <f>IF(N148="snížená",J148,0)</f>
        <v>0</v>
      </c>
      <c r="BG148" s="207">
        <f>IF(N148="zákl. přenesená",J148,0)</f>
        <v>0</v>
      </c>
      <c r="BH148" s="207">
        <f>IF(N148="sníž. přenesená",J148,0)</f>
        <v>0</v>
      </c>
      <c r="BI148" s="207">
        <f>IF(N148="nulová",J148,0)</f>
        <v>0</v>
      </c>
      <c r="BJ148" s="19" t="s">
        <v>80</v>
      </c>
      <c r="BK148" s="207">
        <f>ROUND(I148*H148,2)</f>
        <v>0</v>
      </c>
      <c r="BL148" s="19" t="s">
        <v>274</v>
      </c>
      <c r="BM148" s="206" t="s">
        <v>3908</v>
      </c>
    </row>
    <row r="149" spans="1:65" s="2" customFormat="1" ht="87.75" x14ac:dyDescent="0.2">
      <c r="A149" s="36"/>
      <c r="B149" s="37"/>
      <c r="C149" s="38"/>
      <c r="D149" s="208" t="s">
        <v>276</v>
      </c>
      <c r="E149" s="38"/>
      <c r="F149" s="209" t="s">
        <v>3909</v>
      </c>
      <c r="G149" s="38"/>
      <c r="H149" s="38"/>
      <c r="I149" s="118"/>
      <c r="J149" s="38"/>
      <c r="K149" s="38"/>
      <c r="L149" s="41"/>
      <c r="M149" s="210"/>
      <c r="N149" s="211"/>
      <c r="O149" s="66"/>
      <c r="P149" s="66"/>
      <c r="Q149" s="66"/>
      <c r="R149" s="66"/>
      <c r="S149" s="66"/>
      <c r="T149" s="67"/>
      <c r="U149" s="36"/>
      <c r="V149" s="36"/>
      <c r="W149" s="36"/>
      <c r="X149" s="36"/>
      <c r="Y149" s="36"/>
      <c r="Z149" s="36"/>
      <c r="AA149" s="36"/>
      <c r="AB149" s="36"/>
      <c r="AC149" s="36"/>
      <c r="AD149" s="36"/>
      <c r="AE149" s="36"/>
      <c r="AT149" s="19" t="s">
        <v>276</v>
      </c>
      <c r="AU149" s="19" t="s">
        <v>82</v>
      </c>
    </row>
    <row r="150" spans="1:65" s="13" customFormat="1" x14ac:dyDescent="0.2">
      <c r="B150" s="212"/>
      <c r="C150" s="213"/>
      <c r="D150" s="208" t="s">
        <v>278</v>
      </c>
      <c r="E150" s="214" t="s">
        <v>21</v>
      </c>
      <c r="F150" s="215" t="s">
        <v>3910</v>
      </c>
      <c r="G150" s="213"/>
      <c r="H150" s="214" t="s">
        <v>21</v>
      </c>
      <c r="I150" s="216"/>
      <c r="J150" s="213"/>
      <c r="K150" s="213"/>
      <c r="L150" s="217"/>
      <c r="M150" s="218"/>
      <c r="N150" s="219"/>
      <c r="O150" s="219"/>
      <c r="P150" s="219"/>
      <c r="Q150" s="219"/>
      <c r="R150" s="219"/>
      <c r="S150" s="219"/>
      <c r="T150" s="220"/>
      <c r="AT150" s="221" t="s">
        <v>278</v>
      </c>
      <c r="AU150" s="221" t="s">
        <v>82</v>
      </c>
      <c r="AV150" s="13" t="s">
        <v>80</v>
      </c>
      <c r="AW150" s="13" t="s">
        <v>35</v>
      </c>
      <c r="AX150" s="13" t="s">
        <v>73</v>
      </c>
      <c r="AY150" s="221" t="s">
        <v>267</v>
      </c>
    </row>
    <row r="151" spans="1:65" s="14" customFormat="1" x14ac:dyDescent="0.2">
      <c r="B151" s="222"/>
      <c r="C151" s="223"/>
      <c r="D151" s="208" t="s">
        <v>278</v>
      </c>
      <c r="E151" s="224" t="s">
        <v>21</v>
      </c>
      <c r="F151" s="225" t="s">
        <v>3836</v>
      </c>
      <c r="G151" s="223"/>
      <c r="H151" s="226">
        <v>1.07</v>
      </c>
      <c r="I151" s="227"/>
      <c r="J151" s="223"/>
      <c r="K151" s="223"/>
      <c r="L151" s="228"/>
      <c r="M151" s="229"/>
      <c r="N151" s="230"/>
      <c r="O151" s="230"/>
      <c r="P151" s="230"/>
      <c r="Q151" s="230"/>
      <c r="R151" s="230"/>
      <c r="S151" s="230"/>
      <c r="T151" s="231"/>
      <c r="AT151" s="232" t="s">
        <v>278</v>
      </c>
      <c r="AU151" s="232" t="s">
        <v>82</v>
      </c>
      <c r="AV151" s="14" t="s">
        <v>82</v>
      </c>
      <c r="AW151" s="14" t="s">
        <v>35</v>
      </c>
      <c r="AX151" s="14" t="s">
        <v>80</v>
      </c>
      <c r="AY151" s="232" t="s">
        <v>267</v>
      </c>
    </row>
    <row r="152" spans="1:65" s="2" customFormat="1" ht="16.5" customHeight="1" x14ac:dyDescent="0.2">
      <c r="A152" s="36"/>
      <c r="B152" s="37"/>
      <c r="C152" s="255" t="s">
        <v>386</v>
      </c>
      <c r="D152" s="255" t="s">
        <v>751</v>
      </c>
      <c r="E152" s="256" t="s">
        <v>3911</v>
      </c>
      <c r="F152" s="257" t="s">
        <v>3912</v>
      </c>
      <c r="G152" s="258" t="s">
        <v>272</v>
      </c>
      <c r="H152" s="259">
        <v>1.1240000000000001</v>
      </c>
      <c r="I152" s="260"/>
      <c r="J152" s="261">
        <f>ROUND(I152*H152,2)</f>
        <v>0</v>
      </c>
      <c r="K152" s="257" t="s">
        <v>273</v>
      </c>
      <c r="L152" s="262"/>
      <c r="M152" s="263" t="s">
        <v>21</v>
      </c>
      <c r="N152" s="264" t="s">
        <v>44</v>
      </c>
      <c r="O152" s="66"/>
      <c r="P152" s="204">
        <f>O152*H152</f>
        <v>0</v>
      </c>
      <c r="Q152" s="204">
        <v>0.13500000000000001</v>
      </c>
      <c r="R152" s="204">
        <f>Q152*H152</f>
        <v>0.15174000000000001</v>
      </c>
      <c r="S152" s="204">
        <v>0</v>
      </c>
      <c r="T152" s="205">
        <f>S152*H152</f>
        <v>0</v>
      </c>
      <c r="U152" s="36"/>
      <c r="V152" s="36"/>
      <c r="W152" s="36"/>
      <c r="X152" s="36"/>
      <c r="Y152" s="36"/>
      <c r="Z152" s="36"/>
      <c r="AA152" s="36"/>
      <c r="AB152" s="36"/>
      <c r="AC152" s="36"/>
      <c r="AD152" s="36"/>
      <c r="AE152" s="36"/>
      <c r="AR152" s="206" t="s">
        <v>356</v>
      </c>
      <c r="AT152" s="206" t="s">
        <v>751</v>
      </c>
      <c r="AU152" s="206" t="s">
        <v>82</v>
      </c>
      <c r="AY152" s="19" t="s">
        <v>267</v>
      </c>
      <c r="BE152" s="207">
        <f>IF(N152="základní",J152,0)</f>
        <v>0</v>
      </c>
      <c r="BF152" s="207">
        <f>IF(N152="snížená",J152,0)</f>
        <v>0</v>
      </c>
      <c r="BG152" s="207">
        <f>IF(N152="zákl. přenesená",J152,0)</f>
        <v>0</v>
      </c>
      <c r="BH152" s="207">
        <f>IF(N152="sníž. přenesená",J152,0)</f>
        <v>0</v>
      </c>
      <c r="BI152" s="207">
        <f>IF(N152="nulová",J152,0)</f>
        <v>0</v>
      </c>
      <c r="BJ152" s="19" t="s">
        <v>80</v>
      </c>
      <c r="BK152" s="207">
        <f>ROUND(I152*H152,2)</f>
        <v>0</v>
      </c>
      <c r="BL152" s="19" t="s">
        <v>274</v>
      </c>
      <c r="BM152" s="206" t="s">
        <v>3913</v>
      </c>
    </row>
    <row r="153" spans="1:65" s="14" customFormat="1" x14ac:dyDescent="0.2">
      <c r="B153" s="222"/>
      <c r="C153" s="223"/>
      <c r="D153" s="208" t="s">
        <v>278</v>
      </c>
      <c r="E153" s="224" t="s">
        <v>21</v>
      </c>
      <c r="F153" s="225" t="s">
        <v>3914</v>
      </c>
      <c r="G153" s="223"/>
      <c r="H153" s="226">
        <v>1.1240000000000001</v>
      </c>
      <c r="I153" s="227"/>
      <c r="J153" s="223"/>
      <c r="K153" s="223"/>
      <c r="L153" s="228"/>
      <c r="M153" s="229"/>
      <c r="N153" s="230"/>
      <c r="O153" s="230"/>
      <c r="P153" s="230"/>
      <c r="Q153" s="230"/>
      <c r="R153" s="230"/>
      <c r="S153" s="230"/>
      <c r="T153" s="231"/>
      <c r="AT153" s="232" t="s">
        <v>278</v>
      </c>
      <c r="AU153" s="232" t="s">
        <v>82</v>
      </c>
      <c r="AV153" s="14" t="s">
        <v>82</v>
      </c>
      <c r="AW153" s="14" t="s">
        <v>35</v>
      </c>
      <c r="AX153" s="14" t="s">
        <v>80</v>
      </c>
      <c r="AY153" s="232" t="s">
        <v>267</v>
      </c>
    </row>
    <row r="154" spans="1:65" s="2" customFormat="1" ht="33" customHeight="1" x14ac:dyDescent="0.2">
      <c r="A154" s="36"/>
      <c r="B154" s="37"/>
      <c r="C154" s="195" t="s">
        <v>392</v>
      </c>
      <c r="D154" s="195" t="s">
        <v>269</v>
      </c>
      <c r="E154" s="196" t="s">
        <v>3915</v>
      </c>
      <c r="F154" s="197" t="s">
        <v>3916</v>
      </c>
      <c r="G154" s="198" t="s">
        <v>272</v>
      </c>
      <c r="H154" s="199">
        <v>386.47</v>
      </c>
      <c r="I154" s="200"/>
      <c r="J154" s="201">
        <f>ROUND(I154*H154,2)</f>
        <v>0</v>
      </c>
      <c r="K154" s="197" t="s">
        <v>273</v>
      </c>
      <c r="L154" s="41"/>
      <c r="M154" s="202" t="s">
        <v>21</v>
      </c>
      <c r="N154" s="203" t="s">
        <v>44</v>
      </c>
      <c r="O154" s="66"/>
      <c r="P154" s="204">
        <f>O154*H154</f>
        <v>0</v>
      </c>
      <c r="Q154" s="204">
        <v>0.10100000000000001</v>
      </c>
      <c r="R154" s="204">
        <f>Q154*H154</f>
        <v>39.033470000000008</v>
      </c>
      <c r="S154" s="204">
        <v>0</v>
      </c>
      <c r="T154" s="205">
        <f>S154*H154</f>
        <v>0</v>
      </c>
      <c r="U154" s="36"/>
      <c r="V154" s="36"/>
      <c r="W154" s="36"/>
      <c r="X154" s="36"/>
      <c r="Y154" s="36"/>
      <c r="Z154" s="36"/>
      <c r="AA154" s="36"/>
      <c r="AB154" s="36"/>
      <c r="AC154" s="36"/>
      <c r="AD154" s="36"/>
      <c r="AE154" s="36"/>
      <c r="AR154" s="206" t="s">
        <v>274</v>
      </c>
      <c r="AT154" s="206" t="s">
        <v>269</v>
      </c>
      <c r="AU154" s="206" t="s">
        <v>82</v>
      </c>
      <c r="AY154" s="19" t="s">
        <v>267</v>
      </c>
      <c r="BE154" s="207">
        <f>IF(N154="základní",J154,0)</f>
        <v>0</v>
      </c>
      <c r="BF154" s="207">
        <f>IF(N154="snížená",J154,0)</f>
        <v>0</v>
      </c>
      <c r="BG154" s="207">
        <f>IF(N154="zákl. přenesená",J154,0)</f>
        <v>0</v>
      </c>
      <c r="BH154" s="207">
        <f>IF(N154="sníž. přenesená",J154,0)</f>
        <v>0</v>
      </c>
      <c r="BI154" s="207">
        <f>IF(N154="nulová",J154,0)</f>
        <v>0</v>
      </c>
      <c r="BJ154" s="19" t="s">
        <v>80</v>
      </c>
      <c r="BK154" s="207">
        <f>ROUND(I154*H154,2)</f>
        <v>0</v>
      </c>
      <c r="BL154" s="19" t="s">
        <v>274</v>
      </c>
      <c r="BM154" s="206" t="s">
        <v>3917</v>
      </c>
    </row>
    <row r="155" spans="1:65" s="2" customFormat="1" ht="87.75" x14ac:dyDescent="0.2">
      <c r="A155" s="36"/>
      <c r="B155" s="37"/>
      <c r="C155" s="38"/>
      <c r="D155" s="208" t="s">
        <v>276</v>
      </c>
      <c r="E155" s="38"/>
      <c r="F155" s="209" t="s">
        <v>3909</v>
      </c>
      <c r="G155" s="38"/>
      <c r="H155" s="38"/>
      <c r="I155" s="118"/>
      <c r="J155" s="38"/>
      <c r="K155" s="38"/>
      <c r="L155" s="41"/>
      <c r="M155" s="210"/>
      <c r="N155" s="211"/>
      <c r="O155" s="66"/>
      <c r="P155" s="66"/>
      <c r="Q155" s="66"/>
      <c r="R155" s="66"/>
      <c r="S155" s="66"/>
      <c r="T155" s="67"/>
      <c r="U155" s="36"/>
      <c r="V155" s="36"/>
      <c r="W155" s="36"/>
      <c r="X155" s="36"/>
      <c r="Y155" s="36"/>
      <c r="Z155" s="36"/>
      <c r="AA155" s="36"/>
      <c r="AB155" s="36"/>
      <c r="AC155" s="36"/>
      <c r="AD155" s="36"/>
      <c r="AE155" s="36"/>
      <c r="AT155" s="19" t="s">
        <v>276</v>
      </c>
      <c r="AU155" s="19" t="s">
        <v>82</v>
      </c>
    </row>
    <row r="156" spans="1:65" s="13" customFormat="1" x14ac:dyDescent="0.2">
      <c r="B156" s="212"/>
      <c r="C156" s="213"/>
      <c r="D156" s="208" t="s">
        <v>278</v>
      </c>
      <c r="E156" s="214" t="s">
        <v>21</v>
      </c>
      <c r="F156" s="215" t="s">
        <v>3918</v>
      </c>
      <c r="G156" s="213"/>
      <c r="H156" s="214" t="s">
        <v>21</v>
      </c>
      <c r="I156" s="216"/>
      <c r="J156" s="213"/>
      <c r="K156" s="213"/>
      <c r="L156" s="217"/>
      <c r="M156" s="218"/>
      <c r="N156" s="219"/>
      <c r="O156" s="219"/>
      <c r="P156" s="219"/>
      <c r="Q156" s="219"/>
      <c r="R156" s="219"/>
      <c r="S156" s="219"/>
      <c r="T156" s="220"/>
      <c r="AT156" s="221" t="s">
        <v>278</v>
      </c>
      <c r="AU156" s="221" t="s">
        <v>82</v>
      </c>
      <c r="AV156" s="13" t="s">
        <v>80</v>
      </c>
      <c r="AW156" s="13" t="s">
        <v>35</v>
      </c>
      <c r="AX156" s="13" t="s">
        <v>73</v>
      </c>
      <c r="AY156" s="221" t="s">
        <v>267</v>
      </c>
    </row>
    <row r="157" spans="1:65" s="14" customFormat="1" x14ac:dyDescent="0.2">
      <c r="B157" s="222"/>
      <c r="C157" s="223"/>
      <c r="D157" s="208" t="s">
        <v>278</v>
      </c>
      <c r="E157" s="224" t="s">
        <v>21</v>
      </c>
      <c r="F157" s="225" t="s">
        <v>3839</v>
      </c>
      <c r="G157" s="223"/>
      <c r="H157" s="226">
        <v>336.6</v>
      </c>
      <c r="I157" s="227"/>
      <c r="J157" s="223"/>
      <c r="K157" s="223"/>
      <c r="L157" s="228"/>
      <c r="M157" s="229"/>
      <c r="N157" s="230"/>
      <c r="O157" s="230"/>
      <c r="P157" s="230"/>
      <c r="Q157" s="230"/>
      <c r="R157" s="230"/>
      <c r="S157" s="230"/>
      <c r="T157" s="231"/>
      <c r="AT157" s="232" t="s">
        <v>278</v>
      </c>
      <c r="AU157" s="232" t="s">
        <v>82</v>
      </c>
      <c r="AV157" s="14" t="s">
        <v>82</v>
      </c>
      <c r="AW157" s="14" t="s">
        <v>35</v>
      </c>
      <c r="AX157" s="14" t="s">
        <v>73</v>
      </c>
      <c r="AY157" s="232" t="s">
        <v>267</v>
      </c>
    </row>
    <row r="158" spans="1:65" s="14" customFormat="1" x14ac:dyDescent="0.2">
      <c r="B158" s="222"/>
      <c r="C158" s="223"/>
      <c r="D158" s="208" t="s">
        <v>278</v>
      </c>
      <c r="E158" s="224" t="s">
        <v>21</v>
      </c>
      <c r="F158" s="225" t="s">
        <v>3845</v>
      </c>
      <c r="G158" s="223"/>
      <c r="H158" s="226">
        <v>19.8</v>
      </c>
      <c r="I158" s="227"/>
      <c r="J158" s="223"/>
      <c r="K158" s="223"/>
      <c r="L158" s="228"/>
      <c r="M158" s="229"/>
      <c r="N158" s="230"/>
      <c r="O158" s="230"/>
      <c r="P158" s="230"/>
      <c r="Q158" s="230"/>
      <c r="R158" s="230"/>
      <c r="S158" s="230"/>
      <c r="T158" s="231"/>
      <c r="AT158" s="232" t="s">
        <v>278</v>
      </c>
      <c r="AU158" s="232" t="s">
        <v>82</v>
      </c>
      <c r="AV158" s="14" t="s">
        <v>82</v>
      </c>
      <c r="AW158" s="14" t="s">
        <v>35</v>
      </c>
      <c r="AX158" s="14" t="s">
        <v>73</v>
      </c>
      <c r="AY158" s="232" t="s">
        <v>267</v>
      </c>
    </row>
    <row r="159" spans="1:65" s="14" customFormat="1" x14ac:dyDescent="0.2">
      <c r="B159" s="222"/>
      <c r="C159" s="223"/>
      <c r="D159" s="208" t="s">
        <v>278</v>
      </c>
      <c r="E159" s="224" t="s">
        <v>21</v>
      </c>
      <c r="F159" s="225" t="s">
        <v>3848</v>
      </c>
      <c r="G159" s="223"/>
      <c r="H159" s="226">
        <v>30.07</v>
      </c>
      <c r="I159" s="227"/>
      <c r="J159" s="223"/>
      <c r="K159" s="223"/>
      <c r="L159" s="228"/>
      <c r="M159" s="229"/>
      <c r="N159" s="230"/>
      <c r="O159" s="230"/>
      <c r="P159" s="230"/>
      <c r="Q159" s="230"/>
      <c r="R159" s="230"/>
      <c r="S159" s="230"/>
      <c r="T159" s="231"/>
      <c r="AT159" s="232" t="s">
        <v>278</v>
      </c>
      <c r="AU159" s="232" t="s">
        <v>82</v>
      </c>
      <c r="AV159" s="14" t="s">
        <v>82</v>
      </c>
      <c r="AW159" s="14" t="s">
        <v>35</v>
      </c>
      <c r="AX159" s="14" t="s">
        <v>73</v>
      </c>
      <c r="AY159" s="232" t="s">
        <v>267</v>
      </c>
    </row>
    <row r="160" spans="1:65" s="16" customFormat="1" x14ac:dyDescent="0.2">
      <c r="B160" s="244"/>
      <c r="C160" s="245"/>
      <c r="D160" s="208" t="s">
        <v>278</v>
      </c>
      <c r="E160" s="246" t="s">
        <v>21</v>
      </c>
      <c r="F160" s="247" t="s">
        <v>355</v>
      </c>
      <c r="G160" s="245"/>
      <c r="H160" s="248">
        <v>386.47</v>
      </c>
      <c r="I160" s="249"/>
      <c r="J160" s="245"/>
      <c r="K160" s="245"/>
      <c r="L160" s="250"/>
      <c r="M160" s="251"/>
      <c r="N160" s="252"/>
      <c r="O160" s="252"/>
      <c r="P160" s="252"/>
      <c r="Q160" s="252"/>
      <c r="R160" s="252"/>
      <c r="S160" s="252"/>
      <c r="T160" s="253"/>
      <c r="AT160" s="254" t="s">
        <v>278</v>
      </c>
      <c r="AU160" s="254" t="s">
        <v>82</v>
      </c>
      <c r="AV160" s="16" t="s">
        <v>274</v>
      </c>
      <c r="AW160" s="16" t="s">
        <v>35</v>
      </c>
      <c r="AX160" s="16" t="s">
        <v>80</v>
      </c>
      <c r="AY160" s="254" t="s">
        <v>267</v>
      </c>
    </row>
    <row r="161" spans="1:65" s="2" customFormat="1" ht="16.5" customHeight="1" x14ac:dyDescent="0.2">
      <c r="A161" s="36"/>
      <c r="B161" s="37"/>
      <c r="C161" s="255" t="s">
        <v>401</v>
      </c>
      <c r="D161" s="255" t="s">
        <v>751</v>
      </c>
      <c r="E161" s="256" t="s">
        <v>3919</v>
      </c>
      <c r="F161" s="257" t="s">
        <v>3920</v>
      </c>
      <c r="G161" s="258" t="s">
        <v>272</v>
      </c>
      <c r="H161" s="259">
        <v>385.00400000000002</v>
      </c>
      <c r="I161" s="260"/>
      <c r="J161" s="261">
        <f>ROUND(I161*H161,2)</f>
        <v>0</v>
      </c>
      <c r="K161" s="257" t="s">
        <v>21</v>
      </c>
      <c r="L161" s="262"/>
      <c r="M161" s="263" t="s">
        <v>21</v>
      </c>
      <c r="N161" s="264" t="s">
        <v>44</v>
      </c>
      <c r="O161" s="66"/>
      <c r="P161" s="204">
        <f>O161*H161</f>
        <v>0</v>
      </c>
      <c r="Q161" s="204">
        <v>0.14029</v>
      </c>
      <c r="R161" s="204">
        <f>Q161*H161</f>
        <v>54.01221116</v>
      </c>
      <c r="S161" s="204">
        <v>0</v>
      </c>
      <c r="T161" s="205">
        <f>S161*H161</f>
        <v>0</v>
      </c>
      <c r="U161" s="36"/>
      <c r="V161" s="36"/>
      <c r="W161" s="36"/>
      <c r="X161" s="36"/>
      <c r="Y161" s="36"/>
      <c r="Z161" s="36"/>
      <c r="AA161" s="36"/>
      <c r="AB161" s="36"/>
      <c r="AC161" s="36"/>
      <c r="AD161" s="36"/>
      <c r="AE161" s="36"/>
      <c r="AR161" s="206" t="s">
        <v>356</v>
      </c>
      <c r="AT161" s="206" t="s">
        <v>751</v>
      </c>
      <c r="AU161" s="206" t="s">
        <v>82</v>
      </c>
      <c r="AY161" s="19" t="s">
        <v>267</v>
      </c>
      <c r="BE161" s="207">
        <f>IF(N161="základní",J161,0)</f>
        <v>0</v>
      </c>
      <c r="BF161" s="207">
        <f>IF(N161="snížená",J161,0)</f>
        <v>0</v>
      </c>
      <c r="BG161" s="207">
        <f>IF(N161="zákl. přenesená",J161,0)</f>
        <v>0</v>
      </c>
      <c r="BH161" s="207">
        <f>IF(N161="sníž. přenesená",J161,0)</f>
        <v>0</v>
      </c>
      <c r="BI161" s="207">
        <f>IF(N161="nulová",J161,0)</f>
        <v>0</v>
      </c>
      <c r="BJ161" s="19" t="s">
        <v>80</v>
      </c>
      <c r="BK161" s="207">
        <f>ROUND(I161*H161,2)</f>
        <v>0</v>
      </c>
      <c r="BL161" s="19" t="s">
        <v>274</v>
      </c>
      <c r="BM161" s="206" t="s">
        <v>3921</v>
      </c>
    </row>
    <row r="162" spans="1:65" s="14" customFormat="1" x14ac:dyDescent="0.2">
      <c r="B162" s="222"/>
      <c r="C162" s="223"/>
      <c r="D162" s="208" t="s">
        <v>278</v>
      </c>
      <c r="E162" s="224" t="s">
        <v>21</v>
      </c>
      <c r="F162" s="225" t="s">
        <v>3903</v>
      </c>
      <c r="G162" s="223"/>
      <c r="H162" s="226">
        <v>353.43</v>
      </c>
      <c r="I162" s="227"/>
      <c r="J162" s="223"/>
      <c r="K162" s="223"/>
      <c r="L162" s="228"/>
      <c r="M162" s="229"/>
      <c r="N162" s="230"/>
      <c r="O162" s="230"/>
      <c r="P162" s="230"/>
      <c r="Q162" s="230"/>
      <c r="R162" s="230"/>
      <c r="S162" s="230"/>
      <c r="T162" s="231"/>
      <c r="AT162" s="232" t="s">
        <v>278</v>
      </c>
      <c r="AU162" s="232" t="s">
        <v>82</v>
      </c>
      <c r="AV162" s="14" t="s">
        <v>82</v>
      </c>
      <c r="AW162" s="14" t="s">
        <v>35</v>
      </c>
      <c r="AX162" s="14" t="s">
        <v>73</v>
      </c>
      <c r="AY162" s="232" t="s">
        <v>267</v>
      </c>
    </row>
    <row r="163" spans="1:65" s="14" customFormat="1" x14ac:dyDescent="0.2">
      <c r="B163" s="222"/>
      <c r="C163" s="223"/>
      <c r="D163" s="208" t="s">
        <v>278</v>
      </c>
      <c r="E163" s="224" t="s">
        <v>21</v>
      </c>
      <c r="F163" s="225" t="s">
        <v>3905</v>
      </c>
      <c r="G163" s="223"/>
      <c r="H163" s="226">
        <v>31.574000000000002</v>
      </c>
      <c r="I163" s="227"/>
      <c r="J163" s="223"/>
      <c r="K163" s="223"/>
      <c r="L163" s="228"/>
      <c r="M163" s="229"/>
      <c r="N163" s="230"/>
      <c r="O163" s="230"/>
      <c r="P163" s="230"/>
      <c r="Q163" s="230"/>
      <c r="R163" s="230"/>
      <c r="S163" s="230"/>
      <c r="T163" s="231"/>
      <c r="AT163" s="232" t="s">
        <v>278</v>
      </c>
      <c r="AU163" s="232" t="s">
        <v>82</v>
      </c>
      <c r="AV163" s="14" t="s">
        <v>82</v>
      </c>
      <c r="AW163" s="14" t="s">
        <v>35</v>
      </c>
      <c r="AX163" s="14" t="s">
        <v>73</v>
      </c>
      <c r="AY163" s="232" t="s">
        <v>267</v>
      </c>
    </row>
    <row r="164" spans="1:65" s="16" customFormat="1" x14ac:dyDescent="0.2">
      <c r="B164" s="244"/>
      <c r="C164" s="245"/>
      <c r="D164" s="208" t="s">
        <v>278</v>
      </c>
      <c r="E164" s="246" t="s">
        <v>21</v>
      </c>
      <c r="F164" s="247" t="s">
        <v>355</v>
      </c>
      <c r="G164" s="245"/>
      <c r="H164" s="248">
        <v>385.00400000000002</v>
      </c>
      <c r="I164" s="249"/>
      <c r="J164" s="245"/>
      <c r="K164" s="245"/>
      <c r="L164" s="250"/>
      <c r="M164" s="251"/>
      <c r="N164" s="252"/>
      <c r="O164" s="252"/>
      <c r="P164" s="252"/>
      <c r="Q164" s="252"/>
      <c r="R164" s="252"/>
      <c r="S164" s="252"/>
      <c r="T164" s="253"/>
      <c r="AT164" s="254" t="s">
        <v>278</v>
      </c>
      <c r="AU164" s="254" t="s">
        <v>82</v>
      </c>
      <c r="AV164" s="16" t="s">
        <v>274</v>
      </c>
      <c r="AW164" s="16" t="s">
        <v>35</v>
      </c>
      <c r="AX164" s="16" t="s">
        <v>80</v>
      </c>
      <c r="AY164" s="254" t="s">
        <v>267</v>
      </c>
    </row>
    <row r="165" spans="1:65" s="2" customFormat="1" ht="16.5" customHeight="1" x14ac:dyDescent="0.2">
      <c r="A165" s="36"/>
      <c r="B165" s="37"/>
      <c r="C165" s="255" t="s">
        <v>8</v>
      </c>
      <c r="D165" s="255" t="s">
        <v>751</v>
      </c>
      <c r="E165" s="256" t="s">
        <v>3922</v>
      </c>
      <c r="F165" s="257" t="s">
        <v>3923</v>
      </c>
      <c r="G165" s="258" t="s">
        <v>272</v>
      </c>
      <c r="H165" s="259">
        <v>20.79</v>
      </c>
      <c r="I165" s="260"/>
      <c r="J165" s="261">
        <f>ROUND(I165*H165,2)</f>
        <v>0</v>
      </c>
      <c r="K165" s="257" t="s">
        <v>21</v>
      </c>
      <c r="L165" s="262"/>
      <c r="M165" s="263" t="s">
        <v>21</v>
      </c>
      <c r="N165" s="264" t="s">
        <v>44</v>
      </c>
      <c r="O165" s="66"/>
      <c r="P165" s="204">
        <f>O165*H165</f>
        <v>0</v>
      </c>
      <c r="Q165" s="204">
        <v>0.14029</v>
      </c>
      <c r="R165" s="204">
        <f>Q165*H165</f>
        <v>2.9166290999999998</v>
      </c>
      <c r="S165" s="204">
        <v>0</v>
      </c>
      <c r="T165" s="205">
        <f>S165*H165</f>
        <v>0</v>
      </c>
      <c r="U165" s="36"/>
      <c r="V165" s="36"/>
      <c r="W165" s="36"/>
      <c r="X165" s="36"/>
      <c r="Y165" s="36"/>
      <c r="Z165" s="36"/>
      <c r="AA165" s="36"/>
      <c r="AB165" s="36"/>
      <c r="AC165" s="36"/>
      <c r="AD165" s="36"/>
      <c r="AE165" s="36"/>
      <c r="AR165" s="206" t="s">
        <v>356</v>
      </c>
      <c r="AT165" s="206" t="s">
        <v>751</v>
      </c>
      <c r="AU165" s="206" t="s">
        <v>82</v>
      </c>
      <c r="AY165" s="19" t="s">
        <v>267</v>
      </c>
      <c r="BE165" s="207">
        <f>IF(N165="základní",J165,0)</f>
        <v>0</v>
      </c>
      <c r="BF165" s="207">
        <f>IF(N165="snížená",J165,0)</f>
        <v>0</v>
      </c>
      <c r="BG165" s="207">
        <f>IF(N165="zákl. přenesená",J165,0)</f>
        <v>0</v>
      </c>
      <c r="BH165" s="207">
        <f>IF(N165="sníž. přenesená",J165,0)</f>
        <v>0</v>
      </c>
      <c r="BI165" s="207">
        <f>IF(N165="nulová",J165,0)</f>
        <v>0</v>
      </c>
      <c r="BJ165" s="19" t="s">
        <v>80</v>
      </c>
      <c r="BK165" s="207">
        <f>ROUND(I165*H165,2)</f>
        <v>0</v>
      </c>
      <c r="BL165" s="19" t="s">
        <v>274</v>
      </c>
      <c r="BM165" s="206" t="s">
        <v>3924</v>
      </c>
    </row>
    <row r="166" spans="1:65" s="14" customFormat="1" x14ac:dyDescent="0.2">
      <c r="B166" s="222"/>
      <c r="C166" s="223"/>
      <c r="D166" s="208" t="s">
        <v>278</v>
      </c>
      <c r="E166" s="224" t="s">
        <v>21</v>
      </c>
      <c r="F166" s="225" t="s">
        <v>3904</v>
      </c>
      <c r="G166" s="223"/>
      <c r="H166" s="226">
        <v>20.79</v>
      </c>
      <c r="I166" s="227"/>
      <c r="J166" s="223"/>
      <c r="K166" s="223"/>
      <c r="L166" s="228"/>
      <c r="M166" s="229"/>
      <c r="N166" s="230"/>
      <c r="O166" s="230"/>
      <c r="P166" s="230"/>
      <c r="Q166" s="230"/>
      <c r="R166" s="230"/>
      <c r="S166" s="230"/>
      <c r="T166" s="231"/>
      <c r="AT166" s="232" t="s">
        <v>278</v>
      </c>
      <c r="AU166" s="232" t="s">
        <v>82</v>
      </c>
      <c r="AV166" s="14" t="s">
        <v>82</v>
      </c>
      <c r="AW166" s="14" t="s">
        <v>35</v>
      </c>
      <c r="AX166" s="14" t="s">
        <v>80</v>
      </c>
      <c r="AY166" s="232" t="s">
        <v>267</v>
      </c>
    </row>
    <row r="167" spans="1:65" s="2" customFormat="1" ht="33" customHeight="1" x14ac:dyDescent="0.2">
      <c r="A167" s="36"/>
      <c r="B167" s="37"/>
      <c r="C167" s="195" t="s">
        <v>441</v>
      </c>
      <c r="D167" s="195" t="s">
        <v>269</v>
      </c>
      <c r="E167" s="196" t="s">
        <v>3925</v>
      </c>
      <c r="F167" s="197" t="s">
        <v>3926</v>
      </c>
      <c r="G167" s="198" t="s">
        <v>272</v>
      </c>
      <c r="H167" s="199">
        <v>61.57</v>
      </c>
      <c r="I167" s="200"/>
      <c r="J167" s="201">
        <f>ROUND(I167*H167,2)</f>
        <v>0</v>
      </c>
      <c r="K167" s="197" t="s">
        <v>273</v>
      </c>
      <c r="L167" s="41"/>
      <c r="M167" s="202" t="s">
        <v>21</v>
      </c>
      <c r="N167" s="203" t="s">
        <v>44</v>
      </c>
      <c r="O167" s="66"/>
      <c r="P167" s="204">
        <f>O167*H167</f>
        <v>0</v>
      </c>
      <c r="Q167" s="204">
        <v>8.6800000000000002E-2</v>
      </c>
      <c r="R167" s="204">
        <f>Q167*H167</f>
        <v>5.3442759999999998</v>
      </c>
      <c r="S167" s="204">
        <v>0</v>
      </c>
      <c r="T167" s="205">
        <f>S167*H167</f>
        <v>0</v>
      </c>
      <c r="U167" s="36"/>
      <c r="V167" s="36"/>
      <c r="W167" s="36"/>
      <c r="X167" s="36"/>
      <c r="Y167" s="36"/>
      <c r="Z167" s="36"/>
      <c r="AA167" s="36"/>
      <c r="AB167" s="36"/>
      <c r="AC167" s="36"/>
      <c r="AD167" s="36"/>
      <c r="AE167" s="36"/>
      <c r="AR167" s="206" t="s">
        <v>274</v>
      </c>
      <c r="AT167" s="206" t="s">
        <v>269</v>
      </c>
      <c r="AU167" s="206" t="s">
        <v>82</v>
      </c>
      <c r="AY167" s="19" t="s">
        <v>267</v>
      </c>
      <c r="BE167" s="207">
        <f>IF(N167="základní",J167,0)</f>
        <v>0</v>
      </c>
      <c r="BF167" s="207">
        <f>IF(N167="snížená",J167,0)</f>
        <v>0</v>
      </c>
      <c r="BG167" s="207">
        <f>IF(N167="zákl. přenesená",J167,0)</f>
        <v>0</v>
      </c>
      <c r="BH167" s="207">
        <f>IF(N167="sníž. přenesená",J167,0)</f>
        <v>0</v>
      </c>
      <c r="BI167" s="207">
        <f>IF(N167="nulová",J167,0)</f>
        <v>0</v>
      </c>
      <c r="BJ167" s="19" t="s">
        <v>80</v>
      </c>
      <c r="BK167" s="207">
        <f>ROUND(I167*H167,2)</f>
        <v>0</v>
      </c>
      <c r="BL167" s="19" t="s">
        <v>274</v>
      </c>
      <c r="BM167" s="206" t="s">
        <v>3927</v>
      </c>
    </row>
    <row r="168" spans="1:65" s="2" customFormat="1" ht="78" x14ac:dyDescent="0.2">
      <c r="A168" s="36"/>
      <c r="B168" s="37"/>
      <c r="C168" s="38"/>
      <c r="D168" s="208" t="s">
        <v>276</v>
      </c>
      <c r="E168" s="38"/>
      <c r="F168" s="209" t="s">
        <v>3928</v>
      </c>
      <c r="G168" s="38"/>
      <c r="H168" s="38"/>
      <c r="I168" s="118"/>
      <c r="J168" s="38"/>
      <c r="K168" s="38"/>
      <c r="L168" s="41"/>
      <c r="M168" s="210"/>
      <c r="N168" s="211"/>
      <c r="O168" s="66"/>
      <c r="P168" s="66"/>
      <c r="Q168" s="66"/>
      <c r="R168" s="66"/>
      <c r="S168" s="66"/>
      <c r="T168" s="67"/>
      <c r="U168" s="36"/>
      <c r="V168" s="36"/>
      <c r="W168" s="36"/>
      <c r="X168" s="36"/>
      <c r="Y168" s="36"/>
      <c r="Z168" s="36"/>
      <c r="AA168" s="36"/>
      <c r="AB168" s="36"/>
      <c r="AC168" s="36"/>
      <c r="AD168" s="36"/>
      <c r="AE168" s="36"/>
      <c r="AT168" s="19" t="s">
        <v>276</v>
      </c>
      <c r="AU168" s="19" t="s">
        <v>82</v>
      </c>
    </row>
    <row r="169" spans="1:65" s="13" customFormat="1" x14ac:dyDescent="0.2">
      <c r="B169" s="212"/>
      <c r="C169" s="213"/>
      <c r="D169" s="208" t="s">
        <v>278</v>
      </c>
      <c r="E169" s="214" t="s">
        <v>21</v>
      </c>
      <c r="F169" s="215" t="s">
        <v>3929</v>
      </c>
      <c r="G169" s="213"/>
      <c r="H169" s="214" t="s">
        <v>21</v>
      </c>
      <c r="I169" s="216"/>
      <c r="J169" s="213"/>
      <c r="K169" s="213"/>
      <c r="L169" s="217"/>
      <c r="M169" s="218"/>
      <c r="N169" s="219"/>
      <c r="O169" s="219"/>
      <c r="P169" s="219"/>
      <c r="Q169" s="219"/>
      <c r="R169" s="219"/>
      <c r="S169" s="219"/>
      <c r="T169" s="220"/>
      <c r="AT169" s="221" t="s">
        <v>278</v>
      </c>
      <c r="AU169" s="221" t="s">
        <v>82</v>
      </c>
      <c r="AV169" s="13" t="s">
        <v>80</v>
      </c>
      <c r="AW169" s="13" t="s">
        <v>35</v>
      </c>
      <c r="AX169" s="13" t="s">
        <v>73</v>
      </c>
      <c r="AY169" s="221" t="s">
        <v>267</v>
      </c>
    </row>
    <row r="170" spans="1:65" s="14" customFormat="1" x14ac:dyDescent="0.2">
      <c r="B170" s="222"/>
      <c r="C170" s="223"/>
      <c r="D170" s="208" t="s">
        <v>278</v>
      </c>
      <c r="E170" s="224" t="s">
        <v>21</v>
      </c>
      <c r="F170" s="225" t="s">
        <v>3842</v>
      </c>
      <c r="G170" s="223"/>
      <c r="H170" s="226">
        <v>61.57</v>
      </c>
      <c r="I170" s="227"/>
      <c r="J170" s="223"/>
      <c r="K170" s="223"/>
      <c r="L170" s="228"/>
      <c r="M170" s="229"/>
      <c r="N170" s="230"/>
      <c r="O170" s="230"/>
      <c r="P170" s="230"/>
      <c r="Q170" s="230"/>
      <c r="R170" s="230"/>
      <c r="S170" s="230"/>
      <c r="T170" s="231"/>
      <c r="AT170" s="232" t="s">
        <v>278</v>
      </c>
      <c r="AU170" s="232" t="s">
        <v>82</v>
      </c>
      <c r="AV170" s="14" t="s">
        <v>82</v>
      </c>
      <c r="AW170" s="14" t="s">
        <v>35</v>
      </c>
      <c r="AX170" s="14" t="s">
        <v>80</v>
      </c>
      <c r="AY170" s="232" t="s">
        <v>267</v>
      </c>
    </row>
    <row r="171" spans="1:65" s="2" customFormat="1" ht="16.5" customHeight="1" x14ac:dyDescent="0.2">
      <c r="A171" s="36"/>
      <c r="B171" s="37"/>
      <c r="C171" s="255" t="s">
        <v>450</v>
      </c>
      <c r="D171" s="255" t="s">
        <v>751</v>
      </c>
      <c r="E171" s="256" t="s">
        <v>3930</v>
      </c>
      <c r="F171" s="257" t="s">
        <v>3931</v>
      </c>
      <c r="G171" s="258" t="s">
        <v>272</v>
      </c>
      <c r="H171" s="259">
        <v>64.649000000000001</v>
      </c>
      <c r="I171" s="260"/>
      <c r="J171" s="261">
        <f>ROUND(I171*H171,2)</f>
        <v>0</v>
      </c>
      <c r="K171" s="257" t="s">
        <v>21</v>
      </c>
      <c r="L171" s="262"/>
      <c r="M171" s="263" t="s">
        <v>21</v>
      </c>
      <c r="N171" s="264" t="s">
        <v>44</v>
      </c>
      <c r="O171" s="66"/>
      <c r="P171" s="204">
        <f>O171*H171</f>
        <v>0</v>
      </c>
      <c r="Q171" s="204">
        <v>0.14029</v>
      </c>
      <c r="R171" s="204">
        <f>Q171*H171</f>
        <v>9.0696082100000002</v>
      </c>
      <c r="S171" s="204">
        <v>0</v>
      </c>
      <c r="T171" s="205">
        <f>S171*H171</f>
        <v>0</v>
      </c>
      <c r="U171" s="36"/>
      <c r="V171" s="36"/>
      <c r="W171" s="36"/>
      <c r="X171" s="36"/>
      <c r="Y171" s="36"/>
      <c r="Z171" s="36"/>
      <c r="AA171" s="36"/>
      <c r="AB171" s="36"/>
      <c r="AC171" s="36"/>
      <c r="AD171" s="36"/>
      <c r="AE171" s="36"/>
      <c r="AR171" s="206" t="s">
        <v>356</v>
      </c>
      <c r="AT171" s="206" t="s">
        <v>751</v>
      </c>
      <c r="AU171" s="206" t="s">
        <v>82</v>
      </c>
      <c r="AY171" s="19" t="s">
        <v>267</v>
      </c>
      <c r="BE171" s="207">
        <f>IF(N171="základní",J171,0)</f>
        <v>0</v>
      </c>
      <c r="BF171" s="207">
        <f>IF(N171="snížená",J171,0)</f>
        <v>0</v>
      </c>
      <c r="BG171" s="207">
        <f>IF(N171="zákl. přenesená",J171,0)</f>
        <v>0</v>
      </c>
      <c r="BH171" s="207">
        <f>IF(N171="sníž. přenesená",J171,0)</f>
        <v>0</v>
      </c>
      <c r="BI171" s="207">
        <f>IF(N171="nulová",J171,0)</f>
        <v>0</v>
      </c>
      <c r="BJ171" s="19" t="s">
        <v>80</v>
      </c>
      <c r="BK171" s="207">
        <f>ROUND(I171*H171,2)</f>
        <v>0</v>
      </c>
      <c r="BL171" s="19" t="s">
        <v>274</v>
      </c>
      <c r="BM171" s="206" t="s">
        <v>3932</v>
      </c>
    </row>
    <row r="172" spans="1:65" s="14" customFormat="1" x14ac:dyDescent="0.2">
      <c r="B172" s="222"/>
      <c r="C172" s="223"/>
      <c r="D172" s="208" t="s">
        <v>278</v>
      </c>
      <c r="E172" s="224" t="s">
        <v>21</v>
      </c>
      <c r="F172" s="225" t="s">
        <v>3933</v>
      </c>
      <c r="G172" s="223"/>
      <c r="H172" s="226">
        <v>64.649000000000001</v>
      </c>
      <c r="I172" s="227"/>
      <c r="J172" s="223"/>
      <c r="K172" s="223"/>
      <c r="L172" s="228"/>
      <c r="M172" s="229"/>
      <c r="N172" s="230"/>
      <c r="O172" s="230"/>
      <c r="P172" s="230"/>
      <c r="Q172" s="230"/>
      <c r="R172" s="230"/>
      <c r="S172" s="230"/>
      <c r="T172" s="231"/>
      <c r="AT172" s="232" t="s">
        <v>278</v>
      </c>
      <c r="AU172" s="232" t="s">
        <v>82</v>
      </c>
      <c r="AV172" s="14" t="s">
        <v>82</v>
      </c>
      <c r="AW172" s="14" t="s">
        <v>35</v>
      </c>
      <c r="AX172" s="14" t="s">
        <v>80</v>
      </c>
      <c r="AY172" s="232" t="s">
        <v>267</v>
      </c>
    </row>
    <row r="173" spans="1:65" s="2" customFormat="1" ht="16.5" customHeight="1" x14ac:dyDescent="0.2">
      <c r="A173" s="36"/>
      <c r="B173" s="37"/>
      <c r="C173" s="195" t="s">
        <v>458</v>
      </c>
      <c r="D173" s="195" t="s">
        <v>269</v>
      </c>
      <c r="E173" s="196" t="s">
        <v>3934</v>
      </c>
      <c r="F173" s="197" t="s">
        <v>3935</v>
      </c>
      <c r="G173" s="198" t="s">
        <v>272</v>
      </c>
      <c r="H173" s="199">
        <v>98.73</v>
      </c>
      <c r="I173" s="200"/>
      <c r="J173" s="201">
        <f>ROUND(I173*H173,2)</f>
        <v>0</v>
      </c>
      <c r="K173" s="197" t="s">
        <v>273</v>
      </c>
      <c r="L173" s="41"/>
      <c r="M173" s="202" t="s">
        <v>21</v>
      </c>
      <c r="N173" s="203" t="s">
        <v>44</v>
      </c>
      <c r="O173" s="66"/>
      <c r="P173" s="204">
        <f>O173*H173</f>
        <v>0</v>
      </c>
      <c r="Q173" s="204">
        <v>0.27560000000000001</v>
      </c>
      <c r="R173" s="204">
        <f>Q173*H173</f>
        <v>27.209988000000003</v>
      </c>
      <c r="S173" s="204">
        <v>0</v>
      </c>
      <c r="T173" s="205">
        <f>S173*H173</f>
        <v>0</v>
      </c>
      <c r="U173" s="36"/>
      <c r="V173" s="36"/>
      <c r="W173" s="36"/>
      <c r="X173" s="36"/>
      <c r="Y173" s="36"/>
      <c r="Z173" s="36"/>
      <c r="AA173" s="36"/>
      <c r="AB173" s="36"/>
      <c r="AC173" s="36"/>
      <c r="AD173" s="36"/>
      <c r="AE173" s="36"/>
      <c r="AR173" s="206" t="s">
        <v>274</v>
      </c>
      <c r="AT173" s="206" t="s">
        <v>269</v>
      </c>
      <c r="AU173" s="206" t="s">
        <v>82</v>
      </c>
      <c r="AY173" s="19" t="s">
        <v>267</v>
      </c>
      <c r="BE173" s="207">
        <f>IF(N173="základní",J173,0)</f>
        <v>0</v>
      </c>
      <c r="BF173" s="207">
        <f>IF(N173="snížená",J173,0)</f>
        <v>0</v>
      </c>
      <c r="BG173" s="207">
        <f>IF(N173="zákl. přenesená",J173,0)</f>
        <v>0</v>
      </c>
      <c r="BH173" s="207">
        <f>IF(N173="sníž. přenesená",J173,0)</f>
        <v>0</v>
      </c>
      <c r="BI173" s="207">
        <f>IF(N173="nulová",J173,0)</f>
        <v>0</v>
      </c>
      <c r="BJ173" s="19" t="s">
        <v>80</v>
      </c>
      <c r="BK173" s="207">
        <f>ROUND(I173*H173,2)</f>
        <v>0</v>
      </c>
      <c r="BL173" s="19" t="s">
        <v>274</v>
      </c>
      <c r="BM173" s="206" t="s">
        <v>3936</v>
      </c>
    </row>
    <row r="174" spans="1:65" s="14" customFormat="1" x14ac:dyDescent="0.2">
      <c r="B174" s="222"/>
      <c r="C174" s="223"/>
      <c r="D174" s="208" t="s">
        <v>278</v>
      </c>
      <c r="E174" s="224" t="s">
        <v>21</v>
      </c>
      <c r="F174" s="225" t="s">
        <v>3851</v>
      </c>
      <c r="G174" s="223"/>
      <c r="H174" s="226">
        <v>98.73</v>
      </c>
      <c r="I174" s="227"/>
      <c r="J174" s="223"/>
      <c r="K174" s="223"/>
      <c r="L174" s="228"/>
      <c r="M174" s="229"/>
      <c r="N174" s="230"/>
      <c r="O174" s="230"/>
      <c r="P174" s="230"/>
      <c r="Q174" s="230"/>
      <c r="R174" s="230"/>
      <c r="S174" s="230"/>
      <c r="T174" s="231"/>
      <c r="AT174" s="232" t="s">
        <v>278</v>
      </c>
      <c r="AU174" s="232" t="s">
        <v>82</v>
      </c>
      <c r="AV174" s="14" t="s">
        <v>82</v>
      </c>
      <c r="AW174" s="14" t="s">
        <v>35</v>
      </c>
      <c r="AX174" s="14" t="s">
        <v>80</v>
      </c>
      <c r="AY174" s="232" t="s">
        <v>267</v>
      </c>
    </row>
    <row r="175" spans="1:65" s="2" customFormat="1" ht="21.75" customHeight="1" x14ac:dyDescent="0.2">
      <c r="A175" s="36"/>
      <c r="B175" s="37"/>
      <c r="C175" s="195" t="s">
        <v>483</v>
      </c>
      <c r="D175" s="195" t="s">
        <v>269</v>
      </c>
      <c r="E175" s="196" t="s">
        <v>3937</v>
      </c>
      <c r="F175" s="197" t="s">
        <v>3938</v>
      </c>
      <c r="G175" s="198" t="s">
        <v>272</v>
      </c>
      <c r="H175" s="199">
        <v>386.47</v>
      </c>
      <c r="I175" s="200"/>
      <c r="J175" s="201">
        <f>ROUND(I175*H175,2)</f>
        <v>0</v>
      </c>
      <c r="K175" s="197" t="s">
        <v>273</v>
      </c>
      <c r="L175" s="41"/>
      <c r="M175" s="202" t="s">
        <v>21</v>
      </c>
      <c r="N175" s="203" t="s">
        <v>44</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274</v>
      </c>
      <c r="AT175" s="206" t="s">
        <v>269</v>
      </c>
      <c r="AU175" s="206" t="s">
        <v>82</v>
      </c>
      <c r="AY175" s="19" t="s">
        <v>267</v>
      </c>
      <c r="BE175" s="207">
        <f>IF(N175="základní",J175,0)</f>
        <v>0</v>
      </c>
      <c r="BF175" s="207">
        <f>IF(N175="snížená",J175,0)</f>
        <v>0</v>
      </c>
      <c r="BG175" s="207">
        <f>IF(N175="zákl. přenesená",J175,0)</f>
        <v>0</v>
      </c>
      <c r="BH175" s="207">
        <f>IF(N175="sníž. přenesená",J175,0)</f>
        <v>0</v>
      </c>
      <c r="BI175" s="207">
        <f>IF(N175="nulová",J175,0)</f>
        <v>0</v>
      </c>
      <c r="BJ175" s="19" t="s">
        <v>80</v>
      </c>
      <c r="BK175" s="207">
        <f>ROUND(I175*H175,2)</f>
        <v>0</v>
      </c>
      <c r="BL175" s="19" t="s">
        <v>274</v>
      </c>
      <c r="BM175" s="206" t="s">
        <v>3939</v>
      </c>
    </row>
    <row r="176" spans="1:65" s="13" customFormat="1" x14ac:dyDescent="0.2">
      <c r="B176" s="212"/>
      <c r="C176" s="213"/>
      <c r="D176" s="208" t="s">
        <v>278</v>
      </c>
      <c r="E176" s="214" t="s">
        <v>21</v>
      </c>
      <c r="F176" s="215" t="s">
        <v>3940</v>
      </c>
      <c r="G176" s="213"/>
      <c r="H176" s="214" t="s">
        <v>21</v>
      </c>
      <c r="I176" s="216"/>
      <c r="J176" s="213"/>
      <c r="K176" s="213"/>
      <c r="L176" s="217"/>
      <c r="M176" s="218"/>
      <c r="N176" s="219"/>
      <c r="O176" s="219"/>
      <c r="P176" s="219"/>
      <c r="Q176" s="219"/>
      <c r="R176" s="219"/>
      <c r="S176" s="219"/>
      <c r="T176" s="220"/>
      <c r="AT176" s="221" t="s">
        <v>278</v>
      </c>
      <c r="AU176" s="221" t="s">
        <v>82</v>
      </c>
      <c r="AV176" s="13" t="s">
        <v>80</v>
      </c>
      <c r="AW176" s="13" t="s">
        <v>35</v>
      </c>
      <c r="AX176" s="13" t="s">
        <v>73</v>
      </c>
      <c r="AY176" s="221" t="s">
        <v>267</v>
      </c>
    </row>
    <row r="177" spans="1:65" s="14" customFormat="1" x14ac:dyDescent="0.2">
      <c r="B177" s="222"/>
      <c r="C177" s="223"/>
      <c r="D177" s="208" t="s">
        <v>278</v>
      </c>
      <c r="E177" s="224" t="s">
        <v>21</v>
      </c>
      <c r="F177" s="225" t="s">
        <v>3839</v>
      </c>
      <c r="G177" s="223"/>
      <c r="H177" s="226">
        <v>336.6</v>
      </c>
      <c r="I177" s="227"/>
      <c r="J177" s="223"/>
      <c r="K177" s="223"/>
      <c r="L177" s="228"/>
      <c r="M177" s="229"/>
      <c r="N177" s="230"/>
      <c r="O177" s="230"/>
      <c r="P177" s="230"/>
      <c r="Q177" s="230"/>
      <c r="R177" s="230"/>
      <c r="S177" s="230"/>
      <c r="T177" s="231"/>
      <c r="AT177" s="232" t="s">
        <v>278</v>
      </c>
      <c r="AU177" s="232" t="s">
        <v>82</v>
      </c>
      <c r="AV177" s="14" t="s">
        <v>82</v>
      </c>
      <c r="AW177" s="14" t="s">
        <v>35</v>
      </c>
      <c r="AX177" s="14" t="s">
        <v>73</v>
      </c>
      <c r="AY177" s="232" t="s">
        <v>267</v>
      </c>
    </row>
    <row r="178" spans="1:65" s="14" customFormat="1" x14ac:dyDescent="0.2">
      <c r="B178" s="222"/>
      <c r="C178" s="223"/>
      <c r="D178" s="208" t="s">
        <v>278</v>
      </c>
      <c r="E178" s="224" t="s">
        <v>21</v>
      </c>
      <c r="F178" s="225" t="s">
        <v>3845</v>
      </c>
      <c r="G178" s="223"/>
      <c r="H178" s="226">
        <v>19.8</v>
      </c>
      <c r="I178" s="227"/>
      <c r="J178" s="223"/>
      <c r="K178" s="223"/>
      <c r="L178" s="228"/>
      <c r="M178" s="229"/>
      <c r="N178" s="230"/>
      <c r="O178" s="230"/>
      <c r="P178" s="230"/>
      <c r="Q178" s="230"/>
      <c r="R178" s="230"/>
      <c r="S178" s="230"/>
      <c r="T178" s="231"/>
      <c r="AT178" s="232" t="s">
        <v>278</v>
      </c>
      <c r="AU178" s="232" t="s">
        <v>82</v>
      </c>
      <c r="AV178" s="14" t="s">
        <v>82</v>
      </c>
      <c r="AW178" s="14" t="s">
        <v>35</v>
      </c>
      <c r="AX178" s="14" t="s">
        <v>73</v>
      </c>
      <c r="AY178" s="232" t="s">
        <v>267</v>
      </c>
    </row>
    <row r="179" spans="1:65" s="14" customFormat="1" x14ac:dyDescent="0.2">
      <c r="B179" s="222"/>
      <c r="C179" s="223"/>
      <c r="D179" s="208" t="s">
        <v>278</v>
      </c>
      <c r="E179" s="224" t="s">
        <v>21</v>
      </c>
      <c r="F179" s="225" t="s">
        <v>3848</v>
      </c>
      <c r="G179" s="223"/>
      <c r="H179" s="226">
        <v>30.07</v>
      </c>
      <c r="I179" s="227"/>
      <c r="J179" s="223"/>
      <c r="K179" s="223"/>
      <c r="L179" s="228"/>
      <c r="M179" s="229"/>
      <c r="N179" s="230"/>
      <c r="O179" s="230"/>
      <c r="P179" s="230"/>
      <c r="Q179" s="230"/>
      <c r="R179" s="230"/>
      <c r="S179" s="230"/>
      <c r="T179" s="231"/>
      <c r="AT179" s="232" t="s">
        <v>278</v>
      </c>
      <c r="AU179" s="232" t="s">
        <v>82</v>
      </c>
      <c r="AV179" s="14" t="s">
        <v>82</v>
      </c>
      <c r="AW179" s="14" t="s">
        <v>35</v>
      </c>
      <c r="AX179" s="14" t="s">
        <v>73</v>
      </c>
      <c r="AY179" s="232" t="s">
        <v>267</v>
      </c>
    </row>
    <row r="180" spans="1:65" s="16" customFormat="1" x14ac:dyDescent="0.2">
      <c r="B180" s="244"/>
      <c r="C180" s="245"/>
      <c r="D180" s="208" t="s">
        <v>278</v>
      </c>
      <c r="E180" s="246" t="s">
        <v>21</v>
      </c>
      <c r="F180" s="247" t="s">
        <v>355</v>
      </c>
      <c r="G180" s="245"/>
      <c r="H180" s="248">
        <v>386.47</v>
      </c>
      <c r="I180" s="249"/>
      <c r="J180" s="245"/>
      <c r="K180" s="245"/>
      <c r="L180" s="250"/>
      <c r="M180" s="251"/>
      <c r="N180" s="252"/>
      <c r="O180" s="252"/>
      <c r="P180" s="252"/>
      <c r="Q180" s="252"/>
      <c r="R180" s="252"/>
      <c r="S180" s="252"/>
      <c r="T180" s="253"/>
      <c r="AT180" s="254" t="s">
        <v>278</v>
      </c>
      <c r="AU180" s="254" t="s">
        <v>82</v>
      </c>
      <c r="AV180" s="16" t="s">
        <v>274</v>
      </c>
      <c r="AW180" s="16" t="s">
        <v>35</v>
      </c>
      <c r="AX180" s="16" t="s">
        <v>80</v>
      </c>
      <c r="AY180" s="254" t="s">
        <v>267</v>
      </c>
    </row>
    <row r="181" spans="1:65" s="2" customFormat="1" ht="16.5" customHeight="1" x14ac:dyDescent="0.2">
      <c r="A181" s="36"/>
      <c r="B181" s="37"/>
      <c r="C181" s="195" t="s">
        <v>496</v>
      </c>
      <c r="D181" s="195" t="s">
        <v>269</v>
      </c>
      <c r="E181" s="196" t="s">
        <v>3941</v>
      </c>
      <c r="F181" s="197" t="s">
        <v>3942</v>
      </c>
      <c r="G181" s="198" t="s">
        <v>272</v>
      </c>
      <c r="H181" s="199">
        <v>62.64</v>
      </c>
      <c r="I181" s="200"/>
      <c r="J181" s="201">
        <f>ROUND(I181*H181,2)</f>
        <v>0</v>
      </c>
      <c r="K181" s="197" t="s">
        <v>273</v>
      </c>
      <c r="L181" s="41"/>
      <c r="M181" s="202" t="s">
        <v>21</v>
      </c>
      <c r="N181" s="203" t="s">
        <v>44</v>
      </c>
      <c r="O181" s="66"/>
      <c r="P181" s="204">
        <f>O181*H181</f>
        <v>0</v>
      </c>
      <c r="Q181" s="204">
        <v>0</v>
      </c>
      <c r="R181" s="204">
        <f>Q181*H181</f>
        <v>0</v>
      </c>
      <c r="S181" s="204">
        <v>0</v>
      </c>
      <c r="T181" s="205">
        <f>S181*H181</f>
        <v>0</v>
      </c>
      <c r="U181" s="36"/>
      <c r="V181" s="36"/>
      <c r="W181" s="36"/>
      <c r="X181" s="36"/>
      <c r="Y181" s="36"/>
      <c r="Z181" s="36"/>
      <c r="AA181" s="36"/>
      <c r="AB181" s="36"/>
      <c r="AC181" s="36"/>
      <c r="AD181" s="36"/>
      <c r="AE181" s="36"/>
      <c r="AR181" s="206" t="s">
        <v>274</v>
      </c>
      <c r="AT181" s="206" t="s">
        <v>269</v>
      </c>
      <c r="AU181" s="206" t="s">
        <v>82</v>
      </c>
      <c r="AY181" s="19" t="s">
        <v>267</v>
      </c>
      <c r="BE181" s="207">
        <f>IF(N181="základní",J181,0)</f>
        <v>0</v>
      </c>
      <c r="BF181" s="207">
        <f>IF(N181="snížená",J181,0)</f>
        <v>0</v>
      </c>
      <c r="BG181" s="207">
        <f>IF(N181="zákl. přenesená",J181,0)</f>
        <v>0</v>
      </c>
      <c r="BH181" s="207">
        <f>IF(N181="sníž. přenesená",J181,0)</f>
        <v>0</v>
      </c>
      <c r="BI181" s="207">
        <f>IF(N181="nulová",J181,0)</f>
        <v>0</v>
      </c>
      <c r="BJ181" s="19" t="s">
        <v>80</v>
      </c>
      <c r="BK181" s="207">
        <f>ROUND(I181*H181,2)</f>
        <v>0</v>
      </c>
      <c r="BL181" s="19" t="s">
        <v>274</v>
      </c>
      <c r="BM181" s="206" t="s">
        <v>3943</v>
      </c>
    </row>
    <row r="182" spans="1:65" s="13" customFormat="1" x14ac:dyDescent="0.2">
      <c r="B182" s="212"/>
      <c r="C182" s="213"/>
      <c r="D182" s="208" t="s">
        <v>278</v>
      </c>
      <c r="E182" s="214" t="s">
        <v>21</v>
      </c>
      <c r="F182" s="215" t="s">
        <v>3944</v>
      </c>
      <c r="G182" s="213"/>
      <c r="H182" s="214" t="s">
        <v>21</v>
      </c>
      <c r="I182" s="216"/>
      <c r="J182" s="213"/>
      <c r="K182" s="213"/>
      <c r="L182" s="217"/>
      <c r="M182" s="218"/>
      <c r="N182" s="219"/>
      <c r="O182" s="219"/>
      <c r="P182" s="219"/>
      <c r="Q182" s="219"/>
      <c r="R182" s="219"/>
      <c r="S182" s="219"/>
      <c r="T182" s="220"/>
      <c r="AT182" s="221" t="s">
        <v>278</v>
      </c>
      <c r="AU182" s="221" t="s">
        <v>82</v>
      </c>
      <c r="AV182" s="13" t="s">
        <v>80</v>
      </c>
      <c r="AW182" s="13" t="s">
        <v>35</v>
      </c>
      <c r="AX182" s="13" t="s">
        <v>73</v>
      </c>
      <c r="AY182" s="221" t="s">
        <v>267</v>
      </c>
    </row>
    <row r="183" spans="1:65" s="14" customFormat="1" x14ac:dyDescent="0.2">
      <c r="B183" s="222"/>
      <c r="C183" s="223"/>
      <c r="D183" s="208" t="s">
        <v>278</v>
      </c>
      <c r="E183" s="224" t="s">
        <v>21</v>
      </c>
      <c r="F183" s="225" t="s">
        <v>3836</v>
      </c>
      <c r="G183" s="223"/>
      <c r="H183" s="226">
        <v>1.07</v>
      </c>
      <c r="I183" s="227"/>
      <c r="J183" s="223"/>
      <c r="K183" s="223"/>
      <c r="L183" s="228"/>
      <c r="M183" s="229"/>
      <c r="N183" s="230"/>
      <c r="O183" s="230"/>
      <c r="P183" s="230"/>
      <c r="Q183" s="230"/>
      <c r="R183" s="230"/>
      <c r="S183" s="230"/>
      <c r="T183" s="231"/>
      <c r="AT183" s="232" t="s">
        <v>278</v>
      </c>
      <c r="AU183" s="232" t="s">
        <v>82</v>
      </c>
      <c r="AV183" s="14" t="s">
        <v>82</v>
      </c>
      <c r="AW183" s="14" t="s">
        <v>35</v>
      </c>
      <c r="AX183" s="14" t="s">
        <v>73</v>
      </c>
      <c r="AY183" s="232" t="s">
        <v>267</v>
      </c>
    </row>
    <row r="184" spans="1:65" s="14" customFormat="1" x14ac:dyDescent="0.2">
      <c r="B184" s="222"/>
      <c r="C184" s="223"/>
      <c r="D184" s="208" t="s">
        <v>278</v>
      </c>
      <c r="E184" s="224" t="s">
        <v>21</v>
      </c>
      <c r="F184" s="225" t="s">
        <v>3842</v>
      </c>
      <c r="G184" s="223"/>
      <c r="H184" s="226">
        <v>61.57</v>
      </c>
      <c r="I184" s="227"/>
      <c r="J184" s="223"/>
      <c r="K184" s="223"/>
      <c r="L184" s="228"/>
      <c r="M184" s="229"/>
      <c r="N184" s="230"/>
      <c r="O184" s="230"/>
      <c r="P184" s="230"/>
      <c r="Q184" s="230"/>
      <c r="R184" s="230"/>
      <c r="S184" s="230"/>
      <c r="T184" s="231"/>
      <c r="AT184" s="232" t="s">
        <v>278</v>
      </c>
      <c r="AU184" s="232" t="s">
        <v>82</v>
      </c>
      <c r="AV184" s="14" t="s">
        <v>82</v>
      </c>
      <c r="AW184" s="14" t="s">
        <v>35</v>
      </c>
      <c r="AX184" s="14" t="s">
        <v>73</v>
      </c>
      <c r="AY184" s="232" t="s">
        <v>267</v>
      </c>
    </row>
    <row r="185" spans="1:65" s="16" customFormat="1" x14ac:dyDescent="0.2">
      <c r="B185" s="244"/>
      <c r="C185" s="245"/>
      <c r="D185" s="208" t="s">
        <v>278</v>
      </c>
      <c r="E185" s="246" t="s">
        <v>21</v>
      </c>
      <c r="F185" s="247" t="s">
        <v>355</v>
      </c>
      <c r="G185" s="245"/>
      <c r="H185" s="248">
        <v>62.64</v>
      </c>
      <c r="I185" s="249"/>
      <c r="J185" s="245"/>
      <c r="K185" s="245"/>
      <c r="L185" s="250"/>
      <c r="M185" s="251"/>
      <c r="N185" s="252"/>
      <c r="O185" s="252"/>
      <c r="P185" s="252"/>
      <c r="Q185" s="252"/>
      <c r="R185" s="252"/>
      <c r="S185" s="252"/>
      <c r="T185" s="253"/>
      <c r="AT185" s="254" t="s">
        <v>278</v>
      </c>
      <c r="AU185" s="254" t="s">
        <v>82</v>
      </c>
      <c r="AV185" s="16" t="s">
        <v>274</v>
      </c>
      <c r="AW185" s="16" t="s">
        <v>35</v>
      </c>
      <c r="AX185" s="16" t="s">
        <v>80</v>
      </c>
      <c r="AY185" s="254" t="s">
        <v>267</v>
      </c>
    </row>
    <row r="186" spans="1:65" s="2" customFormat="1" ht="21.75" customHeight="1" x14ac:dyDescent="0.2">
      <c r="A186" s="36"/>
      <c r="B186" s="37"/>
      <c r="C186" s="195" t="s">
        <v>7</v>
      </c>
      <c r="D186" s="195" t="s">
        <v>269</v>
      </c>
      <c r="E186" s="196" t="s">
        <v>3945</v>
      </c>
      <c r="F186" s="197" t="s">
        <v>3946</v>
      </c>
      <c r="G186" s="198" t="s">
        <v>296</v>
      </c>
      <c r="H186" s="199">
        <v>320.74</v>
      </c>
      <c r="I186" s="200"/>
      <c r="J186" s="201">
        <f>ROUND(I186*H186,2)</f>
        <v>0</v>
      </c>
      <c r="K186" s="197" t="s">
        <v>273</v>
      </c>
      <c r="L186" s="41"/>
      <c r="M186" s="202" t="s">
        <v>21</v>
      </c>
      <c r="N186" s="203" t="s">
        <v>44</v>
      </c>
      <c r="O186" s="66"/>
      <c r="P186" s="204">
        <f>O186*H186</f>
        <v>0</v>
      </c>
      <c r="Q186" s="204">
        <v>0.1295</v>
      </c>
      <c r="R186" s="204">
        <f>Q186*H186</f>
        <v>41.535830000000004</v>
      </c>
      <c r="S186" s="204">
        <v>0</v>
      </c>
      <c r="T186" s="205">
        <f>S186*H186</f>
        <v>0</v>
      </c>
      <c r="U186" s="36"/>
      <c r="V186" s="36"/>
      <c r="W186" s="36"/>
      <c r="X186" s="36"/>
      <c r="Y186" s="36"/>
      <c r="Z186" s="36"/>
      <c r="AA186" s="36"/>
      <c r="AB186" s="36"/>
      <c r="AC186" s="36"/>
      <c r="AD186" s="36"/>
      <c r="AE186" s="36"/>
      <c r="AR186" s="206" t="s">
        <v>274</v>
      </c>
      <c r="AT186" s="206" t="s">
        <v>269</v>
      </c>
      <c r="AU186" s="206" t="s">
        <v>82</v>
      </c>
      <c r="AY186" s="19" t="s">
        <v>267</v>
      </c>
      <c r="BE186" s="207">
        <f>IF(N186="základní",J186,0)</f>
        <v>0</v>
      </c>
      <c r="BF186" s="207">
        <f>IF(N186="snížená",J186,0)</f>
        <v>0</v>
      </c>
      <c r="BG186" s="207">
        <f>IF(N186="zákl. přenesená",J186,0)</f>
        <v>0</v>
      </c>
      <c r="BH186" s="207">
        <f>IF(N186="sníž. přenesená",J186,0)</f>
        <v>0</v>
      </c>
      <c r="BI186" s="207">
        <f>IF(N186="nulová",J186,0)</f>
        <v>0</v>
      </c>
      <c r="BJ186" s="19" t="s">
        <v>80</v>
      </c>
      <c r="BK186" s="207">
        <f>ROUND(I186*H186,2)</f>
        <v>0</v>
      </c>
      <c r="BL186" s="19" t="s">
        <v>274</v>
      </c>
      <c r="BM186" s="206" t="s">
        <v>3947</v>
      </c>
    </row>
    <row r="187" spans="1:65" s="2" customFormat="1" ht="87.75" x14ac:dyDescent="0.2">
      <c r="A187" s="36"/>
      <c r="B187" s="37"/>
      <c r="C187" s="38"/>
      <c r="D187" s="208" t="s">
        <v>276</v>
      </c>
      <c r="E187" s="38"/>
      <c r="F187" s="209" t="s">
        <v>3948</v>
      </c>
      <c r="G187" s="38"/>
      <c r="H187" s="38"/>
      <c r="I187" s="118"/>
      <c r="J187" s="38"/>
      <c r="K187" s="38"/>
      <c r="L187" s="41"/>
      <c r="M187" s="210"/>
      <c r="N187" s="211"/>
      <c r="O187" s="66"/>
      <c r="P187" s="66"/>
      <c r="Q187" s="66"/>
      <c r="R187" s="66"/>
      <c r="S187" s="66"/>
      <c r="T187" s="67"/>
      <c r="U187" s="36"/>
      <c r="V187" s="36"/>
      <c r="W187" s="36"/>
      <c r="X187" s="36"/>
      <c r="Y187" s="36"/>
      <c r="Z187" s="36"/>
      <c r="AA187" s="36"/>
      <c r="AB187" s="36"/>
      <c r="AC187" s="36"/>
      <c r="AD187" s="36"/>
      <c r="AE187" s="36"/>
      <c r="AT187" s="19" t="s">
        <v>276</v>
      </c>
      <c r="AU187" s="19" t="s">
        <v>82</v>
      </c>
    </row>
    <row r="188" spans="1:65" s="13" customFormat="1" x14ac:dyDescent="0.2">
      <c r="B188" s="212"/>
      <c r="C188" s="213"/>
      <c r="D188" s="208" t="s">
        <v>278</v>
      </c>
      <c r="E188" s="214" t="s">
        <v>21</v>
      </c>
      <c r="F188" s="215" t="s">
        <v>3949</v>
      </c>
      <c r="G188" s="213"/>
      <c r="H188" s="214" t="s">
        <v>21</v>
      </c>
      <c r="I188" s="216"/>
      <c r="J188" s="213"/>
      <c r="K188" s="213"/>
      <c r="L188" s="217"/>
      <c r="M188" s="218"/>
      <c r="N188" s="219"/>
      <c r="O188" s="219"/>
      <c r="P188" s="219"/>
      <c r="Q188" s="219"/>
      <c r="R188" s="219"/>
      <c r="S188" s="219"/>
      <c r="T188" s="220"/>
      <c r="AT188" s="221" t="s">
        <v>278</v>
      </c>
      <c r="AU188" s="221" t="s">
        <v>82</v>
      </c>
      <c r="AV188" s="13" t="s">
        <v>80</v>
      </c>
      <c r="AW188" s="13" t="s">
        <v>35</v>
      </c>
      <c r="AX188" s="13" t="s">
        <v>73</v>
      </c>
      <c r="AY188" s="221" t="s">
        <v>267</v>
      </c>
    </row>
    <row r="189" spans="1:65" s="14" customFormat="1" x14ac:dyDescent="0.2">
      <c r="B189" s="222"/>
      <c r="C189" s="223"/>
      <c r="D189" s="208" t="s">
        <v>278</v>
      </c>
      <c r="E189" s="224" t="s">
        <v>21</v>
      </c>
      <c r="F189" s="225" t="s">
        <v>3950</v>
      </c>
      <c r="G189" s="223"/>
      <c r="H189" s="226">
        <v>320.74</v>
      </c>
      <c r="I189" s="227"/>
      <c r="J189" s="223"/>
      <c r="K189" s="223"/>
      <c r="L189" s="228"/>
      <c r="M189" s="229"/>
      <c r="N189" s="230"/>
      <c r="O189" s="230"/>
      <c r="P189" s="230"/>
      <c r="Q189" s="230"/>
      <c r="R189" s="230"/>
      <c r="S189" s="230"/>
      <c r="T189" s="231"/>
      <c r="AT189" s="232" t="s">
        <v>278</v>
      </c>
      <c r="AU189" s="232" t="s">
        <v>82</v>
      </c>
      <c r="AV189" s="14" t="s">
        <v>82</v>
      </c>
      <c r="AW189" s="14" t="s">
        <v>35</v>
      </c>
      <c r="AX189" s="14" t="s">
        <v>80</v>
      </c>
      <c r="AY189" s="232" t="s">
        <v>267</v>
      </c>
    </row>
    <row r="190" spans="1:65" s="2" customFormat="1" ht="16.5" customHeight="1" x14ac:dyDescent="0.2">
      <c r="A190" s="36"/>
      <c r="B190" s="37"/>
      <c r="C190" s="255" t="s">
        <v>529</v>
      </c>
      <c r="D190" s="255" t="s">
        <v>751</v>
      </c>
      <c r="E190" s="256" t="s">
        <v>3951</v>
      </c>
      <c r="F190" s="257" t="s">
        <v>3952</v>
      </c>
      <c r="G190" s="258" t="s">
        <v>296</v>
      </c>
      <c r="H190" s="259">
        <v>336.77699999999999</v>
      </c>
      <c r="I190" s="260"/>
      <c r="J190" s="261">
        <f>ROUND(I190*H190,2)</f>
        <v>0</v>
      </c>
      <c r="K190" s="257" t="s">
        <v>273</v>
      </c>
      <c r="L190" s="262"/>
      <c r="M190" s="263" t="s">
        <v>21</v>
      </c>
      <c r="N190" s="264" t="s">
        <v>44</v>
      </c>
      <c r="O190" s="66"/>
      <c r="P190" s="204">
        <f>O190*H190</f>
        <v>0</v>
      </c>
      <c r="Q190" s="204">
        <v>4.4999999999999998E-2</v>
      </c>
      <c r="R190" s="204">
        <f>Q190*H190</f>
        <v>15.154964999999999</v>
      </c>
      <c r="S190" s="204">
        <v>0</v>
      </c>
      <c r="T190" s="205">
        <f>S190*H190</f>
        <v>0</v>
      </c>
      <c r="U190" s="36"/>
      <c r="V190" s="36"/>
      <c r="W190" s="36"/>
      <c r="X190" s="36"/>
      <c r="Y190" s="36"/>
      <c r="Z190" s="36"/>
      <c r="AA190" s="36"/>
      <c r="AB190" s="36"/>
      <c r="AC190" s="36"/>
      <c r="AD190" s="36"/>
      <c r="AE190" s="36"/>
      <c r="AR190" s="206" t="s">
        <v>356</v>
      </c>
      <c r="AT190" s="206" t="s">
        <v>751</v>
      </c>
      <c r="AU190" s="206" t="s">
        <v>82</v>
      </c>
      <c r="AY190" s="19" t="s">
        <v>267</v>
      </c>
      <c r="BE190" s="207">
        <f>IF(N190="základní",J190,0)</f>
        <v>0</v>
      </c>
      <c r="BF190" s="207">
        <f>IF(N190="snížená",J190,0)</f>
        <v>0</v>
      </c>
      <c r="BG190" s="207">
        <f>IF(N190="zákl. přenesená",J190,0)</f>
        <v>0</v>
      </c>
      <c r="BH190" s="207">
        <f>IF(N190="sníž. přenesená",J190,0)</f>
        <v>0</v>
      </c>
      <c r="BI190" s="207">
        <f>IF(N190="nulová",J190,0)</f>
        <v>0</v>
      </c>
      <c r="BJ190" s="19" t="s">
        <v>80</v>
      </c>
      <c r="BK190" s="207">
        <f>ROUND(I190*H190,2)</f>
        <v>0</v>
      </c>
      <c r="BL190" s="19" t="s">
        <v>274</v>
      </c>
      <c r="BM190" s="206" t="s">
        <v>3953</v>
      </c>
    </row>
    <row r="191" spans="1:65" s="14" customFormat="1" x14ac:dyDescent="0.2">
      <c r="B191" s="222"/>
      <c r="C191" s="223"/>
      <c r="D191" s="208" t="s">
        <v>278</v>
      </c>
      <c r="E191" s="224" t="s">
        <v>21</v>
      </c>
      <c r="F191" s="225" t="s">
        <v>3954</v>
      </c>
      <c r="G191" s="223"/>
      <c r="H191" s="226">
        <v>336.77699999999999</v>
      </c>
      <c r="I191" s="227"/>
      <c r="J191" s="223"/>
      <c r="K191" s="223"/>
      <c r="L191" s="228"/>
      <c r="M191" s="229"/>
      <c r="N191" s="230"/>
      <c r="O191" s="230"/>
      <c r="P191" s="230"/>
      <c r="Q191" s="230"/>
      <c r="R191" s="230"/>
      <c r="S191" s="230"/>
      <c r="T191" s="231"/>
      <c r="AT191" s="232" t="s">
        <v>278</v>
      </c>
      <c r="AU191" s="232" t="s">
        <v>82</v>
      </c>
      <c r="AV191" s="14" t="s">
        <v>82</v>
      </c>
      <c r="AW191" s="14" t="s">
        <v>35</v>
      </c>
      <c r="AX191" s="14" t="s">
        <v>80</v>
      </c>
      <c r="AY191" s="232" t="s">
        <v>267</v>
      </c>
    </row>
    <row r="192" spans="1:65" s="2" customFormat="1" ht="16.5" customHeight="1" x14ac:dyDescent="0.2">
      <c r="A192" s="36"/>
      <c r="B192" s="37"/>
      <c r="C192" s="195" t="s">
        <v>533</v>
      </c>
      <c r="D192" s="195" t="s">
        <v>269</v>
      </c>
      <c r="E192" s="196" t="s">
        <v>3955</v>
      </c>
      <c r="F192" s="197" t="s">
        <v>3956</v>
      </c>
      <c r="G192" s="198" t="s">
        <v>272</v>
      </c>
      <c r="H192" s="199">
        <v>98.73</v>
      </c>
      <c r="I192" s="200"/>
      <c r="J192" s="201">
        <f>ROUND(I192*H192,2)</f>
        <v>0</v>
      </c>
      <c r="K192" s="197" t="s">
        <v>273</v>
      </c>
      <c r="L192" s="41"/>
      <c r="M192" s="202" t="s">
        <v>21</v>
      </c>
      <c r="N192" s="203" t="s">
        <v>44</v>
      </c>
      <c r="O192" s="66"/>
      <c r="P192" s="204">
        <f>O192*H192</f>
        <v>0</v>
      </c>
      <c r="Q192" s="204">
        <v>3.6000000000000002E-4</v>
      </c>
      <c r="R192" s="204">
        <f>Q192*H192</f>
        <v>3.5542800000000006E-2</v>
      </c>
      <c r="S192" s="204">
        <v>0</v>
      </c>
      <c r="T192" s="205">
        <f>S192*H192</f>
        <v>0</v>
      </c>
      <c r="U192" s="36"/>
      <c r="V192" s="36"/>
      <c r="W192" s="36"/>
      <c r="X192" s="36"/>
      <c r="Y192" s="36"/>
      <c r="Z192" s="36"/>
      <c r="AA192" s="36"/>
      <c r="AB192" s="36"/>
      <c r="AC192" s="36"/>
      <c r="AD192" s="36"/>
      <c r="AE192" s="36"/>
      <c r="AR192" s="206" t="s">
        <v>274</v>
      </c>
      <c r="AT192" s="206" t="s">
        <v>269</v>
      </c>
      <c r="AU192" s="206" t="s">
        <v>82</v>
      </c>
      <c r="AY192" s="19" t="s">
        <v>267</v>
      </c>
      <c r="BE192" s="207">
        <f>IF(N192="základní",J192,0)</f>
        <v>0</v>
      </c>
      <c r="BF192" s="207">
        <f>IF(N192="snížená",J192,0)</f>
        <v>0</v>
      </c>
      <c r="BG192" s="207">
        <f>IF(N192="zákl. přenesená",J192,0)</f>
        <v>0</v>
      </c>
      <c r="BH192" s="207">
        <f>IF(N192="sníž. přenesená",J192,0)</f>
        <v>0</v>
      </c>
      <c r="BI192" s="207">
        <f>IF(N192="nulová",J192,0)</f>
        <v>0</v>
      </c>
      <c r="BJ192" s="19" t="s">
        <v>80</v>
      </c>
      <c r="BK192" s="207">
        <f>ROUND(I192*H192,2)</f>
        <v>0</v>
      </c>
      <c r="BL192" s="19" t="s">
        <v>274</v>
      </c>
      <c r="BM192" s="206" t="s">
        <v>3957</v>
      </c>
    </row>
    <row r="193" spans="1:65" s="2" customFormat="1" ht="29.25" x14ac:dyDescent="0.2">
      <c r="A193" s="36"/>
      <c r="B193" s="37"/>
      <c r="C193" s="38"/>
      <c r="D193" s="208" t="s">
        <v>276</v>
      </c>
      <c r="E193" s="38"/>
      <c r="F193" s="209" t="s">
        <v>3958</v>
      </c>
      <c r="G193" s="38"/>
      <c r="H193" s="38"/>
      <c r="I193" s="118"/>
      <c r="J193" s="38"/>
      <c r="K193" s="38"/>
      <c r="L193" s="41"/>
      <c r="M193" s="210"/>
      <c r="N193" s="211"/>
      <c r="O193" s="66"/>
      <c r="P193" s="66"/>
      <c r="Q193" s="66"/>
      <c r="R193" s="66"/>
      <c r="S193" s="66"/>
      <c r="T193" s="67"/>
      <c r="U193" s="36"/>
      <c r="V193" s="36"/>
      <c r="W193" s="36"/>
      <c r="X193" s="36"/>
      <c r="Y193" s="36"/>
      <c r="Z193" s="36"/>
      <c r="AA193" s="36"/>
      <c r="AB193" s="36"/>
      <c r="AC193" s="36"/>
      <c r="AD193" s="36"/>
      <c r="AE193" s="36"/>
      <c r="AT193" s="19" t="s">
        <v>276</v>
      </c>
      <c r="AU193" s="19" t="s">
        <v>82</v>
      </c>
    </row>
    <row r="194" spans="1:65" s="14" customFormat="1" x14ac:dyDescent="0.2">
      <c r="B194" s="222"/>
      <c r="C194" s="223"/>
      <c r="D194" s="208" t="s">
        <v>278</v>
      </c>
      <c r="E194" s="224" t="s">
        <v>21</v>
      </c>
      <c r="F194" s="225" t="s">
        <v>3851</v>
      </c>
      <c r="G194" s="223"/>
      <c r="H194" s="226">
        <v>98.73</v>
      </c>
      <c r="I194" s="227"/>
      <c r="J194" s="223"/>
      <c r="K194" s="223"/>
      <c r="L194" s="228"/>
      <c r="M194" s="229"/>
      <c r="N194" s="230"/>
      <c r="O194" s="230"/>
      <c r="P194" s="230"/>
      <c r="Q194" s="230"/>
      <c r="R194" s="230"/>
      <c r="S194" s="230"/>
      <c r="T194" s="231"/>
      <c r="AT194" s="232" t="s">
        <v>278</v>
      </c>
      <c r="AU194" s="232" t="s">
        <v>82</v>
      </c>
      <c r="AV194" s="14" t="s">
        <v>82</v>
      </c>
      <c r="AW194" s="14" t="s">
        <v>35</v>
      </c>
      <c r="AX194" s="14" t="s">
        <v>80</v>
      </c>
      <c r="AY194" s="232" t="s">
        <v>267</v>
      </c>
    </row>
    <row r="195" spans="1:65" s="2" customFormat="1" ht="16.5" customHeight="1" x14ac:dyDescent="0.2">
      <c r="A195" s="36"/>
      <c r="B195" s="37"/>
      <c r="C195" s="195" t="s">
        <v>542</v>
      </c>
      <c r="D195" s="195" t="s">
        <v>269</v>
      </c>
      <c r="E195" s="196" t="s">
        <v>3959</v>
      </c>
      <c r="F195" s="197" t="s">
        <v>3960</v>
      </c>
      <c r="G195" s="198" t="s">
        <v>272</v>
      </c>
      <c r="H195" s="199">
        <v>356.4</v>
      </c>
      <c r="I195" s="200"/>
      <c r="J195" s="201">
        <f>ROUND(I195*H195,2)</f>
        <v>0</v>
      </c>
      <c r="K195" s="197" t="s">
        <v>273</v>
      </c>
      <c r="L195" s="41"/>
      <c r="M195" s="202" t="s">
        <v>21</v>
      </c>
      <c r="N195" s="203" t="s">
        <v>44</v>
      </c>
      <c r="O195" s="66"/>
      <c r="P195" s="204">
        <f>O195*H195</f>
        <v>0</v>
      </c>
      <c r="Q195" s="204">
        <v>6.8999999999999997E-4</v>
      </c>
      <c r="R195" s="204">
        <f>Q195*H195</f>
        <v>0.24591599999999997</v>
      </c>
      <c r="S195" s="204">
        <v>0</v>
      </c>
      <c r="T195" s="205">
        <f>S195*H195</f>
        <v>0</v>
      </c>
      <c r="U195" s="36"/>
      <c r="V195" s="36"/>
      <c r="W195" s="36"/>
      <c r="X195" s="36"/>
      <c r="Y195" s="36"/>
      <c r="Z195" s="36"/>
      <c r="AA195" s="36"/>
      <c r="AB195" s="36"/>
      <c r="AC195" s="36"/>
      <c r="AD195" s="36"/>
      <c r="AE195" s="36"/>
      <c r="AR195" s="206" t="s">
        <v>274</v>
      </c>
      <c r="AT195" s="206" t="s">
        <v>269</v>
      </c>
      <c r="AU195" s="206" t="s">
        <v>82</v>
      </c>
      <c r="AY195" s="19" t="s">
        <v>267</v>
      </c>
      <c r="BE195" s="207">
        <f>IF(N195="základní",J195,0)</f>
        <v>0</v>
      </c>
      <c r="BF195" s="207">
        <f>IF(N195="snížená",J195,0)</f>
        <v>0</v>
      </c>
      <c r="BG195" s="207">
        <f>IF(N195="zákl. přenesená",J195,0)</f>
        <v>0</v>
      </c>
      <c r="BH195" s="207">
        <f>IF(N195="sníž. přenesená",J195,0)</f>
        <v>0</v>
      </c>
      <c r="BI195" s="207">
        <f>IF(N195="nulová",J195,0)</f>
        <v>0</v>
      </c>
      <c r="BJ195" s="19" t="s">
        <v>80</v>
      </c>
      <c r="BK195" s="207">
        <f>ROUND(I195*H195,2)</f>
        <v>0</v>
      </c>
      <c r="BL195" s="19" t="s">
        <v>274</v>
      </c>
      <c r="BM195" s="206" t="s">
        <v>3961</v>
      </c>
    </row>
    <row r="196" spans="1:65" s="2" customFormat="1" ht="29.25" x14ac:dyDescent="0.2">
      <c r="A196" s="36"/>
      <c r="B196" s="37"/>
      <c r="C196" s="38"/>
      <c r="D196" s="208" t="s">
        <v>276</v>
      </c>
      <c r="E196" s="38"/>
      <c r="F196" s="209" t="s">
        <v>3958</v>
      </c>
      <c r="G196" s="38"/>
      <c r="H196" s="38"/>
      <c r="I196" s="118"/>
      <c r="J196" s="38"/>
      <c r="K196" s="38"/>
      <c r="L196" s="41"/>
      <c r="M196" s="210"/>
      <c r="N196" s="211"/>
      <c r="O196" s="66"/>
      <c r="P196" s="66"/>
      <c r="Q196" s="66"/>
      <c r="R196" s="66"/>
      <c r="S196" s="66"/>
      <c r="T196" s="67"/>
      <c r="U196" s="36"/>
      <c r="V196" s="36"/>
      <c r="W196" s="36"/>
      <c r="X196" s="36"/>
      <c r="Y196" s="36"/>
      <c r="Z196" s="36"/>
      <c r="AA196" s="36"/>
      <c r="AB196" s="36"/>
      <c r="AC196" s="36"/>
      <c r="AD196" s="36"/>
      <c r="AE196" s="36"/>
      <c r="AT196" s="19" t="s">
        <v>276</v>
      </c>
      <c r="AU196" s="19" t="s">
        <v>82</v>
      </c>
    </row>
    <row r="197" spans="1:65" s="14" customFormat="1" x14ac:dyDescent="0.2">
      <c r="B197" s="222"/>
      <c r="C197" s="223"/>
      <c r="D197" s="208" t="s">
        <v>278</v>
      </c>
      <c r="E197" s="224" t="s">
        <v>21</v>
      </c>
      <c r="F197" s="225" t="s">
        <v>3839</v>
      </c>
      <c r="G197" s="223"/>
      <c r="H197" s="226">
        <v>336.6</v>
      </c>
      <c r="I197" s="227"/>
      <c r="J197" s="223"/>
      <c r="K197" s="223"/>
      <c r="L197" s="228"/>
      <c r="M197" s="229"/>
      <c r="N197" s="230"/>
      <c r="O197" s="230"/>
      <c r="P197" s="230"/>
      <c r="Q197" s="230"/>
      <c r="R197" s="230"/>
      <c r="S197" s="230"/>
      <c r="T197" s="231"/>
      <c r="AT197" s="232" t="s">
        <v>278</v>
      </c>
      <c r="AU197" s="232" t="s">
        <v>82</v>
      </c>
      <c r="AV197" s="14" t="s">
        <v>82</v>
      </c>
      <c r="AW197" s="14" t="s">
        <v>35</v>
      </c>
      <c r="AX197" s="14" t="s">
        <v>73</v>
      </c>
      <c r="AY197" s="232" t="s">
        <v>267</v>
      </c>
    </row>
    <row r="198" spans="1:65" s="14" customFormat="1" x14ac:dyDescent="0.2">
      <c r="B198" s="222"/>
      <c r="C198" s="223"/>
      <c r="D198" s="208" t="s">
        <v>278</v>
      </c>
      <c r="E198" s="224" t="s">
        <v>21</v>
      </c>
      <c r="F198" s="225" t="s">
        <v>3845</v>
      </c>
      <c r="G198" s="223"/>
      <c r="H198" s="226">
        <v>19.8</v>
      </c>
      <c r="I198" s="227"/>
      <c r="J198" s="223"/>
      <c r="K198" s="223"/>
      <c r="L198" s="228"/>
      <c r="M198" s="229"/>
      <c r="N198" s="230"/>
      <c r="O198" s="230"/>
      <c r="P198" s="230"/>
      <c r="Q198" s="230"/>
      <c r="R198" s="230"/>
      <c r="S198" s="230"/>
      <c r="T198" s="231"/>
      <c r="AT198" s="232" t="s">
        <v>278</v>
      </c>
      <c r="AU198" s="232" t="s">
        <v>82</v>
      </c>
      <c r="AV198" s="14" t="s">
        <v>82</v>
      </c>
      <c r="AW198" s="14" t="s">
        <v>35</v>
      </c>
      <c r="AX198" s="14" t="s">
        <v>73</v>
      </c>
      <c r="AY198" s="232" t="s">
        <v>267</v>
      </c>
    </row>
    <row r="199" spans="1:65" s="16" customFormat="1" x14ac:dyDescent="0.2">
      <c r="B199" s="244"/>
      <c r="C199" s="245"/>
      <c r="D199" s="208" t="s">
        <v>278</v>
      </c>
      <c r="E199" s="246" t="s">
        <v>21</v>
      </c>
      <c r="F199" s="247" t="s">
        <v>355</v>
      </c>
      <c r="G199" s="245"/>
      <c r="H199" s="248">
        <v>356.4</v>
      </c>
      <c r="I199" s="249"/>
      <c r="J199" s="245"/>
      <c r="K199" s="245"/>
      <c r="L199" s="250"/>
      <c r="M199" s="251"/>
      <c r="N199" s="252"/>
      <c r="O199" s="252"/>
      <c r="P199" s="252"/>
      <c r="Q199" s="252"/>
      <c r="R199" s="252"/>
      <c r="S199" s="252"/>
      <c r="T199" s="253"/>
      <c r="AT199" s="254" t="s">
        <v>278</v>
      </c>
      <c r="AU199" s="254" t="s">
        <v>82</v>
      </c>
      <c r="AV199" s="16" t="s">
        <v>274</v>
      </c>
      <c r="AW199" s="16" t="s">
        <v>35</v>
      </c>
      <c r="AX199" s="16" t="s">
        <v>80</v>
      </c>
      <c r="AY199" s="254" t="s">
        <v>267</v>
      </c>
    </row>
    <row r="200" spans="1:65" s="12" customFormat="1" ht="22.9" customHeight="1" x14ac:dyDescent="0.2">
      <c r="B200" s="179"/>
      <c r="C200" s="180"/>
      <c r="D200" s="181" t="s">
        <v>72</v>
      </c>
      <c r="E200" s="193" t="s">
        <v>365</v>
      </c>
      <c r="F200" s="193" t="s">
        <v>1283</v>
      </c>
      <c r="G200" s="180"/>
      <c r="H200" s="180"/>
      <c r="I200" s="183"/>
      <c r="J200" s="194">
        <f>BK200</f>
        <v>0</v>
      </c>
      <c r="K200" s="180"/>
      <c r="L200" s="185"/>
      <c r="M200" s="186"/>
      <c r="N200" s="187"/>
      <c r="O200" s="187"/>
      <c r="P200" s="188">
        <f>P201</f>
        <v>0</v>
      </c>
      <c r="Q200" s="187"/>
      <c r="R200" s="188">
        <f>R201</f>
        <v>63.662278020000002</v>
      </c>
      <c r="S200" s="187"/>
      <c r="T200" s="189">
        <f>T201</f>
        <v>0</v>
      </c>
      <c r="AR200" s="190" t="s">
        <v>80</v>
      </c>
      <c r="AT200" s="191" t="s">
        <v>72</v>
      </c>
      <c r="AU200" s="191" t="s">
        <v>80</v>
      </c>
      <c r="AY200" s="190" t="s">
        <v>267</v>
      </c>
      <c r="BK200" s="192">
        <f>BK201</f>
        <v>0</v>
      </c>
    </row>
    <row r="201" spans="1:65" s="12" customFormat="1" ht="20.85" customHeight="1" x14ac:dyDescent="0.2">
      <c r="B201" s="179"/>
      <c r="C201" s="180"/>
      <c r="D201" s="181" t="s">
        <v>72</v>
      </c>
      <c r="E201" s="193" t="s">
        <v>1158</v>
      </c>
      <c r="F201" s="193" t="s">
        <v>3962</v>
      </c>
      <c r="G201" s="180"/>
      <c r="H201" s="180"/>
      <c r="I201" s="183"/>
      <c r="J201" s="194">
        <f>BK201</f>
        <v>0</v>
      </c>
      <c r="K201" s="180"/>
      <c r="L201" s="185"/>
      <c r="M201" s="186"/>
      <c r="N201" s="187"/>
      <c r="O201" s="187"/>
      <c r="P201" s="188">
        <f>SUM(P202:P222)</f>
        <v>0</v>
      </c>
      <c r="Q201" s="187"/>
      <c r="R201" s="188">
        <f>SUM(R202:R222)</f>
        <v>63.662278020000002</v>
      </c>
      <c r="S201" s="187"/>
      <c r="T201" s="189">
        <f>SUM(T202:T222)</f>
        <v>0</v>
      </c>
      <c r="AR201" s="190" t="s">
        <v>80</v>
      </c>
      <c r="AT201" s="191" t="s">
        <v>72</v>
      </c>
      <c r="AU201" s="191" t="s">
        <v>82</v>
      </c>
      <c r="AY201" s="190" t="s">
        <v>267</v>
      </c>
      <c r="BK201" s="192">
        <f>SUM(BK202:BK222)</f>
        <v>0</v>
      </c>
    </row>
    <row r="202" spans="1:65" s="2" customFormat="1" ht="16.5" customHeight="1" x14ac:dyDescent="0.2">
      <c r="A202" s="36"/>
      <c r="B202" s="37"/>
      <c r="C202" s="195" t="s">
        <v>548</v>
      </c>
      <c r="D202" s="195" t="s">
        <v>269</v>
      </c>
      <c r="E202" s="196" t="s">
        <v>3963</v>
      </c>
      <c r="F202" s="197" t="s">
        <v>3964</v>
      </c>
      <c r="G202" s="198" t="s">
        <v>296</v>
      </c>
      <c r="H202" s="199">
        <v>86.025999999999996</v>
      </c>
      <c r="I202" s="200"/>
      <c r="J202" s="201">
        <f>ROUND(I202*H202,2)</f>
        <v>0</v>
      </c>
      <c r="K202" s="197" t="s">
        <v>273</v>
      </c>
      <c r="L202" s="41"/>
      <c r="M202" s="202" t="s">
        <v>21</v>
      </c>
      <c r="N202" s="203" t="s">
        <v>44</v>
      </c>
      <c r="O202" s="66"/>
      <c r="P202" s="204">
        <f>O202*H202</f>
        <v>0</v>
      </c>
      <c r="Q202" s="204">
        <v>0.24127000000000001</v>
      </c>
      <c r="R202" s="204">
        <f>Q202*H202</f>
        <v>20.755493019999999</v>
      </c>
      <c r="S202" s="204">
        <v>0</v>
      </c>
      <c r="T202" s="205">
        <f>S202*H202</f>
        <v>0</v>
      </c>
      <c r="U202" s="36"/>
      <c r="V202" s="36"/>
      <c r="W202" s="36"/>
      <c r="X202" s="36"/>
      <c r="Y202" s="36"/>
      <c r="Z202" s="36"/>
      <c r="AA202" s="36"/>
      <c r="AB202" s="36"/>
      <c r="AC202" s="36"/>
      <c r="AD202" s="36"/>
      <c r="AE202" s="36"/>
      <c r="AR202" s="206" t="s">
        <v>274</v>
      </c>
      <c r="AT202" s="206" t="s">
        <v>269</v>
      </c>
      <c r="AU202" s="206" t="s">
        <v>142</v>
      </c>
      <c r="AY202" s="19" t="s">
        <v>267</v>
      </c>
      <c r="BE202" s="207">
        <f>IF(N202="základní",J202,0)</f>
        <v>0</v>
      </c>
      <c r="BF202" s="207">
        <f>IF(N202="snížená",J202,0)</f>
        <v>0</v>
      </c>
      <c r="BG202" s="207">
        <f>IF(N202="zákl. přenesená",J202,0)</f>
        <v>0</v>
      </c>
      <c r="BH202" s="207">
        <f>IF(N202="sníž. přenesená",J202,0)</f>
        <v>0</v>
      </c>
      <c r="BI202" s="207">
        <f>IF(N202="nulová",J202,0)</f>
        <v>0</v>
      </c>
      <c r="BJ202" s="19" t="s">
        <v>80</v>
      </c>
      <c r="BK202" s="207">
        <f>ROUND(I202*H202,2)</f>
        <v>0</v>
      </c>
      <c r="BL202" s="19" t="s">
        <v>274</v>
      </c>
      <c r="BM202" s="206" t="s">
        <v>3965</v>
      </c>
    </row>
    <row r="203" spans="1:65" s="2" customFormat="1" ht="58.5" x14ac:dyDescent="0.2">
      <c r="A203" s="36"/>
      <c r="B203" s="37"/>
      <c r="C203" s="38"/>
      <c r="D203" s="208" t="s">
        <v>276</v>
      </c>
      <c r="E203" s="38"/>
      <c r="F203" s="209" t="s">
        <v>3966</v>
      </c>
      <c r="G203" s="38"/>
      <c r="H203" s="38"/>
      <c r="I203" s="118"/>
      <c r="J203" s="38"/>
      <c r="K203" s="38"/>
      <c r="L203" s="41"/>
      <c r="M203" s="210"/>
      <c r="N203" s="211"/>
      <c r="O203" s="66"/>
      <c r="P203" s="66"/>
      <c r="Q203" s="66"/>
      <c r="R203" s="66"/>
      <c r="S203" s="66"/>
      <c r="T203" s="67"/>
      <c r="U203" s="36"/>
      <c r="V203" s="36"/>
      <c r="W203" s="36"/>
      <c r="X203" s="36"/>
      <c r="Y203" s="36"/>
      <c r="Z203" s="36"/>
      <c r="AA203" s="36"/>
      <c r="AB203" s="36"/>
      <c r="AC203" s="36"/>
      <c r="AD203" s="36"/>
      <c r="AE203" s="36"/>
      <c r="AT203" s="19" t="s">
        <v>276</v>
      </c>
      <c r="AU203" s="19" t="s">
        <v>142</v>
      </c>
    </row>
    <row r="204" spans="1:65" s="13" customFormat="1" x14ac:dyDescent="0.2">
      <c r="B204" s="212"/>
      <c r="C204" s="213"/>
      <c r="D204" s="208" t="s">
        <v>278</v>
      </c>
      <c r="E204" s="214" t="s">
        <v>21</v>
      </c>
      <c r="F204" s="215" t="s">
        <v>3967</v>
      </c>
      <c r="G204" s="213"/>
      <c r="H204" s="214" t="s">
        <v>21</v>
      </c>
      <c r="I204" s="216"/>
      <c r="J204" s="213"/>
      <c r="K204" s="213"/>
      <c r="L204" s="217"/>
      <c r="M204" s="218"/>
      <c r="N204" s="219"/>
      <c r="O204" s="219"/>
      <c r="P204" s="219"/>
      <c r="Q204" s="219"/>
      <c r="R204" s="219"/>
      <c r="S204" s="219"/>
      <c r="T204" s="220"/>
      <c r="AT204" s="221" t="s">
        <v>278</v>
      </c>
      <c r="AU204" s="221" t="s">
        <v>142</v>
      </c>
      <c r="AV204" s="13" t="s">
        <v>80</v>
      </c>
      <c r="AW204" s="13" t="s">
        <v>35</v>
      </c>
      <c r="AX204" s="13" t="s">
        <v>73</v>
      </c>
      <c r="AY204" s="221" t="s">
        <v>267</v>
      </c>
    </row>
    <row r="205" spans="1:65" s="13" customFormat="1" x14ac:dyDescent="0.2">
      <c r="B205" s="212"/>
      <c r="C205" s="213"/>
      <c r="D205" s="208" t="s">
        <v>278</v>
      </c>
      <c r="E205" s="214" t="s">
        <v>21</v>
      </c>
      <c r="F205" s="215" t="s">
        <v>3968</v>
      </c>
      <c r="G205" s="213"/>
      <c r="H205" s="214" t="s">
        <v>21</v>
      </c>
      <c r="I205" s="216"/>
      <c r="J205" s="213"/>
      <c r="K205" s="213"/>
      <c r="L205" s="217"/>
      <c r="M205" s="218"/>
      <c r="N205" s="219"/>
      <c r="O205" s="219"/>
      <c r="P205" s="219"/>
      <c r="Q205" s="219"/>
      <c r="R205" s="219"/>
      <c r="S205" s="219"/>
      <c r="T205" s="220"/>
      <c r="AT205" s="221" t="s">
        <v>278</v>
      </c>
      <c r="AU205" s="221" t="s">
        <v>142</v>
      </c>
      <c r="AV205" s="13" t="s">
        <v>80</v>
      </c>
      <c r="AW205" s="13" t="s">
        <v>35</v>
      </c>
      <c r="AX205" s="13" t="s">
        <v>73</v>
      </c>
      <c r="AY205" s="221" t="s">
        <v>267</v>
      </c>
    </row>
    <row r="206" spans="1:65" s="13" customFormat="1" x14ac:dyDescent="0.2">
      <c r="B206" s="212"/>
      <c r="C206" s="213"/>
      <c r="D206" s="208" t="s">
        <v>278</v>
      </c>
      <c r="E206" s="214" t="s">
        <v>21</v>
      </c>
      <c r="F206" s="215" t="s">
        <v>3969</v>
      </c>
      <c r="G206" s="213"/>
      <c r="H206" s="214" t="s">
        <v>21</v>
      </c>
      <c r="I206" s="216"/>
      <c r="J206" s="213"/>
      <c r="K206" s="213"/>
      <c r="L206" s="217"/>
      <c r="M206" s="218"/>
      <c r="N206" s="219"/>
      <c r="O206" s="219"/>
      <c r="P206" s="219"/>
      <c r="Q206" s="219"/>
      <c r="R206" s="219"/>
      <c r="S206" s="219"/>
      <c r="T206" s="220"/>
      <c r="AT206" s="221" t="s">
        <v>278</v>
      </c>
      <c r="AU206" s="221" t="s">
        <v>142</v>
      </c>
      <c r="AV206" s="13" t="s">
        <v>80</v>
      </c>
      <c r="AW206" s="13" t="s">
        <v>35</v>
      </c>
      <c r="AX206" s="13" t="s">
        <v>73</v>
      </c>
      <c r="AY206" s="221" t="s">
        <v>267</v>
      </c>
    </row>
    <row r="207" spans="1:65" s="14" customFormat="1" x14ac:dyDescent="0.2">
      <c r="B207" s="222"/>
      <c r="C207" s="223"/>
      <c r="D207" s="208" t="s">
        <v>278</v>
      </c>
      <c r="E207" s="224" t="s">
        <v>21</v>
      </c>
      <c r="F207" s="225" t="s">
        <v>3970</v>
      </c>
      <c r="G207" s="223"/>
      <c r="H207" s="226">
        <v>11.65</v>
      </c>
      <c r="I207" s="227"/>
      <c r="J207" s="223"/>
      <c r="K207" s="223"/>
      <c r="L207" s="228"/>
      <c r="M207" s="229"/>
      <c r="N207" s="230"/>
      <c r="O207" s="230"/>
      <c r="P207" s="230"/>
      <c r="Q207" s="230"/>
      <c r="R207" s="230"/>
      <c r="S207" s="230"/>
      <c r="T207" s="231"/>
      <c r="AT207" s="232" t="s">
        <v>278</v>
      </c>
      <c r="AU207" s="232" t="s">
        <v>142</v>
      </c>
      <c r="AV207" s="14" t="s">
        <v>82</v>
      </c>
      <c r="AW207" s="14" t="s">
        <v>35</v>
      </c>
      <c r="AX207" s="14" t="s">
        <v>73</v>
      </c>
      <c r="AY207" s="232" t="s">
        <v>267</v>
      </c>
    </row>
    <row r="208" spans="1:65" s="14" customFormat="1" x14ac:dyDescent="0.2">
      <c r="B208" s="222"/>
      <c r="C208" s="223"/>
      <c r="D208" s="208" t="s">
        <v>278</v>
      </c>
      <c r="E208" s="224" t="s">
        <v>21</v>
      </c>
      <c r="F208" s="225" t="s">
        <v>3971</v>
      </c>
      <c r="G208" s="223"/>
      <c r="H208" s="226">
        <v>9.2799999999999994</v>
      </c>
      <c r="I208" s="227"/>
      <c r="J208" s="223"/>
      <c r="K208" s="223"/>
      <c r="L208" s="228"/>
      <c r="M208" s="229"/>
      <c r="N208" s="230"/>
      <c r="O208" s="230"/>
      <c r="P208" s="230"/>
      <c r="Q208" s="230"/>
      <c r="R208" s="230"/>
      <c r="S208" s="230"/>
      <c r="T208" s="231"/>
      <c r="AT208" s="232" t="s">
        <v>278</v>
      </c>
      <c r="AU208" s="232" t="s">
        <v>142</v>
      </c>
      <c r="AV208" s="14" t="s">
        <v>82</v>
      </c>
      <c r="AW208" s="14" t="s">
        <v>35</v>
      </c>
      <c r="AX208" s="14" t="s">
        <v>73</v>
      </c>
      <c r="AY208" s="232" t="s">
        <v>267</v>
      </c>
    </row>
    <row r="209" spans="1:65" s="14" customFormat="1" x14ac:dyDescent="0.2">
      <c r="B209" s="222"/>
      <c r="C209" s="223"/>
      <c r="D209" s="208" t="s">
        <v>278</v>
      </c>
      <c r="E209" s="224" t="s">
        <v>21</v>
      </c>
      <c r="F209" s="225" t="s">
        <v>3972</v>
      </c>
      <c r="G209" s="223"/>
      <c r="H209" s="226">
        <v>30.186</v>
      </c>
      <c r="I209" s="227"/>
      <c r="J209" s="223"/>
      <c r="K209" s="223"/>
      <c r="L209" s="228"/>
      <c r="M209" s="229"/>
      <c r="N209" s="230"/>
      <c r="O209" s="230"/>
      <c r="P209" s="230"/>
      <c r="Q209" s="230"/>
      <c r="R209" s="230"/>
      <c r="S209" s="230"/>
      <c r="T209" s="231"/>
      <c r="AT209" s="232" t="s">
        <v>278</v>
      </c>
      <c r="AU209" s="232" t="s">
        <v>142</v>
      </c>
      <c r="AV209" s="14" t="s">
        <v>82</v>
      </c>
      <c r="AW209" s="14" t="s">
        <v>35</v>
      </c>
      <c r="AX209" s="14" t="s">
        <v>73</v>
      </c>
      <c r="AY209" s="232" t="s">
        <v>267</v>
      </c>
    </row>
    <row r="210" spans="1:65" s="14" customFormat="1" x14ac:dyDescent="0.2">
      <c r="B210" s="222"/>
      <c r="C210" s="223"/>
      <c r="D210" s="208" t="s">
        <v>278</v>
      </c>
      <c r="E210" s="224" t="s">
        <v>21</v>
      </c>
      <c r="F210" s="225" t="s">
        <v>3973</v>
      </c>
      <c r="G210" s="223"/>
      <c r="H210" s="226">
        <v>11.67</v>
      </c>
      <c r="I210" s="227"/>
      <c r="J210" s="223"/>
      <c r="K210" s="223"/>
      <c r="L210" s="228"/>
      <c r="M210" s="229"/>
      <c r="N210" s="230"/>
      <c r="O210" s="230"/>
      <c r="P210" s="230"/>
      <c r="Q210" s="230"/>
      <c r="R210" s="230"/>
      <c r="S210" s="230"/>
      <c r="T210" s="231"/>
      <c r="AT210" s="232" t="s">
        <v>278</v>
      </c>
      <c r="AU210" s="232" t="s">
        <v>142</v>
      </c>
      <c r="AV210" s="14" t="s">
        <v>82</v>
      </c>
      <c r="AW210" s="14" t="s">
        <v>35</v>
      </c>
      <c r="AX210" s="14" t="s">
        <v>73</v>
      </c>
      <c r="AY210" s="232" t="s">
        <v>267</v>
      </c>
    </row>
    <row r="211" spans="1:65" s="14" customFormat="1" x14ac:dyDescent="0.2">
      <c r="B211" s="222"/>
      <c r="C211" s="223"/>
      <c r="D211" s="208" t="s">
        <v>278</v>
      </c>
      <c r="E211" s="224" t="s">
        <v>21</v>
      </c>
      <c r="F211" s="225" t="s">
        <v>3974</v>
      </c>
      <c r="G211" s="223"/>
      <c r="H211" s="226">
        <v>11.57</v>
      </c>
      <c r="I211" s="227"/>
      <c r="J211" s="223"/>
      <c r="K211" s="223"/>
      <c r="L211" s="228"/>
      <c r="M211" s="229"/>
      <c r="N211" s="230"/>
      <c r="O211" s="230"/>
      <c r="P211" s="230"/>
      <c r="Q211" s="230"/>
      <c r="R211" s="230"/>
      <c r="S211" s="230"/>
      <c r="T211" s="231"/>
      <c r="AT211" s="232" t="s">
        <v>278</v>
      </c>
      <c r="AU211" s="232" t="s">
        <v>142</v>
      </c>
      <c r="AV211" s="14" t="s">
        <v>82</v>
      </c>
      <c r="AW211" s="14" t="s">
        <v>35</v>
      </c>
      <c r="AX211" s="14" t="s">
        <v>73</v>
      </c>
      <c r="AY211" s="232" t="s">
        <v>267</v>
      </c>
    </row>
    <row r="212" spans="1:65" s="15" customFormat="1" x14ac:dyDescent="0.2">
      <c r="B212" s="233"/>
      <c r="C212" s="234"/>
      <c r="D212" s="208" t="s">
        <v>278</v>
      </c>
      <c r="E212" s="235" t="s">
        <v>21</v>
      </c>
      <c r="F212" s="236" t="s">
        <v>326</v>
      </c>
      <c r="G212" s="234"/>
      <c r="H212" s="237">
        <v>74.355999999999995</v>
      </c>
      <c r="I212" s="238"/>
      <c r="J212" s="234"/>
      <c r="K212" s="234"/>
      <c r="L212" s="239"/>
      <c r="M212" s="240"/>
      <c r="N212" s="241"/>
      <c r="O212" s="241"/>
      <c r="P212" s="241"/>
      <c r="Q212" s="241"/>
      <c r="R212" s="241"/>
      <c r="S212" s="241"/>
      <c r="T212" s="242"/>
      <c r="AT212" s="243" t="s">
        <v>278</v>
      </c>
      <c r="AU212" s="243" t="s">
        <v>142</v>
      </c>
      <c r="AV212" s="15" t="s">
        <v>142</v>
      </c>
      <c r="AW212" s="15" t="s">
        <v>35</v>
      </c>
      <c r="AX212" s="15" t="s">
        <v>73</v>
      </c>
      <c r="AY212" s="243" t="s">
        <v>267</v>
      </c>
    </row>
    <row r="213" spans="1:65" s="13" customFormat="1" x14ac:dyDescent="0.2">
      <c r="B213" s="212"/>
      <c r="C213" s="213"/>
      <c r="D213" s="208" t="s">
        <v>278</v>
      </c>
      <c r="E213" s="214" t="s">
        <v>21</v>
      </c>
      <c r="F213" s="215" t="s">
        <v>3975</v>
      </c>
      <c r="G213" s="213"/>
      <c r="H213" s="214" t="s">
        <v>21</v>
      </c>
      <c r="I213" s="216"/>
      <c r="J213" s="213"/>
      <c r="K213" s="213"/>
      <c r="L213" s="217"/>
      <c r="M213" s="218"/>
      <c r="N213" s="219"/>
      <c r="O213" s="219"/>
      <c r="P213" s="219"/>
      <c r="Q213" s="219"/>
      <c r="R213" s="219"/>
      <c r="S213" s="219"/>
      <c r="T213" s="220"/>
      <c r="AT213" s="221" t="s">
        <v>278</v>
      </c>
      <c r="AU213" s="221" t="s">
        <v>142</v>
      </c>
      <c r="AV213" s="13" t="s">
        <v>80</v>
      </c>
      <c r="AW213" s="13" t="s">
        <v>35</v>
      </c>
      <c r="AX213" s="13" t="s">
        <v>73</v>
      </c>
      <c r="AY213" s="221" t="s">
        <v>267</v>
      </c>
    </row>
    <row r="214" spans="1:65" s="14" customFormat="1" x14ac:dyDescent="0.2">
      <c r="B214" s="222"/>
      <c r="C214" s="223"/>
      <c r="D214" s="208" t="s">
        <v>278</v>
      </c>
      <c r="E214" s="224" t="s">
        <v>21</v>
      </c>
      <c r="F214" s="225" t="s">
        <v>3976</v>
      </c>
      <c r="G214" s="223"/>
      <c r="H214" s="226">
        <v>11.67</v>
      </c>
      <c r="I214" s="227"/>
      <c r="J214" s="223"/>
      <c r="K214" s="223"/>
      <c r="L214" s="228"/>
      <c r="M214" s="229"/>
      <c r="N214" s="230"/>
      <c r="O214" s="230"/>
      <c r="P214" s="230"/>
      <c r="Q214" s="230"/>
      <c r="R214" s="230"/>
      <c r="S214" s="230"/>
      <c r="T214" s="231"/>
      <c r="AT214" s="232" t="s">
        <v>278</v>
      </c>
      <c r="AU214" s="232" t="s">
        <v>142</v>
      </c>
      <c r="AV214" s="14" t="s">
        <v>82</v>
      </c>
      <c r="AW214" s="14" t="s">
        <v>35</v>
      </c>
      <c r="AX214" s="14" t="s">
        <v>73</v>
      </c>
      <c r="AY214" s="232" t="s">
        <v>267</v>
      </c>
    </row>
    <row r="215" spans="1:65" s="15" customFormat="1" x14ac:dyDescent="0.2">
      <c r="B215" s="233"/>
      <c r="C215" s="234"/>
      <c r="D215" s="208" t="s">
        <v>278</v>
      </c>
      <c r="E215" s="235" t="s">
        <v>21</v>
      </c>
      <c r="F215" s="236" t="s">
        <v>326</v>
      </c>
      <c r="G215" s="234"/>
      <c r="H215" s="237">
        <v>11.67</v>
      </c>
      <c r="I215" s="238"/>
      <c r="J215" s="234"/>
      <c r="K215" s="234"/>
      <c r="L215" s="239"/>
      <c r="M215" s="240"/>
      <c r="N215" s="241"/>
      <c r="O215" s="241"/>
      <c r="P215" s="241"/>
      <c r="Q215" s="241"/>
      <c r="R215" s="241"/>
      <c r="S215" s="241"/>
      <c r="T215" s="242"/>
      <c r="AT215" s="243" t="s">
        <v>278</v>
      </c>
      <c r="AU215" s="243" t="s">
        <v>142</v>
      </c>
      <c r="AV215" s="15" t="s">
        <v>142</v>
      </c>
      <c r="AW215" s="15" t="s">
        <v>35</v>
      </c>
      <c r="AX215" s="15" t="s">
        <v>73</v>
      </c>
      <c r="AY215" s="243" t="s">
        <v>267</v>
      </c>
    </row>
    <row r="216" spans="1:65" s="16" customFormat="1" x14ac:dyDescent="0.2">
      <c r="B216" s="244"/>
      <c r="C216" s="245"/>
      <c r="D216" s="208" t="s">
        <v>278</v>
      </c>
      <c r="E216" s="246" t="s">
        <v>21</v>
      </c>
      <c r="F216" s="247" t="s">
        <v>355</v>
      </c>
      <c r="G216" s="245"/>
      <c r="H216" s="248">
        <v>86.025999999999996</v>
      </c>
      <c r="I216" s="249"/>
      <c r="J216" s="245"/>
      <c r="K216" s="245"/>
      <c r="L216" s="250"/>
      <c r="M216" s="251"/>
      <c r="N216" s="252"/>
      <c r="O216" s="252"/>
      <c r="P216" s="252"/>
      <c r="Q216" s="252"/>
      <c r="R216" s="252"/>
      <c r="S216" s="252"/>
      <c r="T216" s="253"/>
      <c r="AT216" s="254" t="s">
        <v>278</v>
      </c>
      <c r="AU216" s="254" t="s">
        <v>142</v>
      </c>
      <c r="AV216" s="16" t="s">
        <v>274</v>
      </c>
      <c r="AW216" s="16" t="s">
        <v>35</v>
      </c>
      <c r="AX216" s="16" t="s">
        <v>80</v>
      </c>
      <c r="AY216" s="254" t="s">
        <v>267</v>
      </c>
    </row>
    <row r="217" spans="1:65" s="2" customFormat="1" ht="16.5" customHeight="1" x14ac:dyDescent="0.2">
      <c r="A217" s="36"/>
      <c r="B217" s="37"/>
      <c r="C217" s="255" t="s">
        <v>552</v>
      </c>
      <c r="D217" s="255" t="s">
        <v>751</v>
      </c>
      <c r="E217" s="256" t="s">
        <v>3977</v>
      </c>
      <c r="F217" s="257" t="s">
        <v>3978</v>
      </c>
      <c r="G217" s="258" t="s">
        <v>545</v>
      </c>
      <c r="H217" s="259">
        <v>638.22199999999998</v>
      </c>
      <c r="I217" s="260"/>
      <c r="J217" s="261">
        <f>ROUND(I217*H217,2)</f>
        <v>0</v>
      </c>
      <c r="K217" s="257" t="s">
        <v>273</v>
      </c>
      <c r="L217" s="262"/>
      <c r="M217" s="263" t="s">
        <v>21</v>
      </c>
      <c r="N217" s="264" t="s">
        <v>44</v>
      </c>
      <c r="O217" s="66"/>
      <c r="P217" s="204">
        <f>O217*H217</f>
        <v>0</v>
      </c>
      <c r="Q217" s="204">
        <v>6.1499999999999999E-2</v>
      </c>
      <c r="R217" s="204">
        <f>Q217*H217</f>
        <v>39.250653</v>
      </c>
      <c r="S217" s="204">
        <v>0</v>
      </c>
      <c r="T217" s="205">
        <f>S217*H217</f>
        <v>0</v>
      </c>
      <c r="U217" s="36"/>
      <c r="V217" s="36"/>
      <c r="W217" s="36"/>
      <c r="X217" s="36"/>
      <c r="Y217" s="36"/>
      <c r="Z217" s="36"/>
      <c r="AA217" s="36"/>
      <c r="AB217" s="36"/>
      <c r="AC217" s="36"/>
      <c r="AD217" s="36"/>
      <c r="AE217" s="36"/>
      <c r="AR217" s="206" t="s">
        <v>356</v>
      </c>
      <c r="AT217" s="206" t="s">
        <v>751</v>
      </c>
      <c r="AU217" s="206" t="s">
        <v>142</v>
      </c>
      <c r="AY217" s="19" t="s">
        <v>267</v>
      </c>
      <c r="BE217" s="207">
        <f>IF(N217="základní",J217,0)</f>
        <v>0</v>
      </c>
      <c r="BF217" s="207">
        <f>IF(N217="snížená",J217,0)</f>
        <v>0</v>
      </c>
      <c r="BG217" s="207">
        <f>IF(N217="zákl. přenesená",J217,0)</f>
        <v>0</v>
      </c>
      <c r="BH217" s="207">
        <f>IF(N217="sníž. přenesená",J217,0)</f>
        <v>0</v>
      </c>
      <c r="BI217" s="207">
        <f>IF(N217="nulová",J217,0)</f>
        <v>0</v>
      </c>
      <c r="BJ217" s="19" t="s">
        <v>80</v>
      </c>
      <c r="BK217" s="207">
        <f>ROUND(I217*H217,2)</f>
        <v>0</v>
      </c>
      <c r="BL217" s="19" t="s">
        <v>274</v>
      </c>
      <c r="BM217" s="206" t="s">
        <v>3979</v>
      </c>
    </row>
    <row r="218" spans="1:65" s="13" customFormat="1" x14ac:dyDescent="0.2">
      <c r="B218" s="212"/>
      <c r="C218" s="213"/>
      <c r="D218" s="208" t="s">
        <v>278</v>
      </c>
      <c r="E218" s="214" t="s">
        <v>21</v>
      </c>
      <c r="F218" s="215" t="s">
        <v>3980</v>
      </c>
      <c r="G218" s="213"/>
      <c r="H218" s="214" t="s">
        <v>21</v>
      </c>
      <c r="I218" s="216"/>
      <c r="J218" s="213"/>
      <c r="K218" s="213"/>
      <c r="L218" s="217"/>
      <c r="M218" s="218"/>
      <c r="N218" s="219"/>
      <c r="O218" s="219"/>
      <c r="P218" s="219"/>
      <c r="Q218" s="219"/>
      <c r="R218" s="219"/>
      <c r="S218" s="219"/>
      <c r="T218" s="220"/>
      <c r="AT218" s="221" t="s">
        <v>278</v>
      </c>
      <c r="AU218" s="221" t="s">
        <v>142</v>
      </c>
      <c r="AV218" s="13" t="s">
        <v>80</v>
      </c>
      <c r="AW218" s="13" t="s">
        <v>35</v>
      </c>
      <c r="AX218" s="13" t="s">
        <v>73</v>
      </c>
      <c r="AY218" s="221" t="s">
        <v>267</v>
      </c>
    </row>
    <row r="219" spans="1:65" s="14" customFormat="1" x14ac:dyDescent="0.2">
      <c r="B219" s="222"/>
      <c r="C219" s="223"/>
      <c r="D219" s="208" t="s">
        <v>278</v>
      </c>
      <c r="E219" s="224" t="s">
        <v>21</v>
      </c>
      <c r="F219" s="225" t="s">
        <v>3981</v>
      </c>
      <c r="G219" s="223"/>
      <c r="H219" s="226">
        <v>638.22199999999998</v>
      </c>
      <c r="I219" s="227"/>
      <c r="J219" s="223"/>
      <c r="K219" s="223"/>
      <c r="L219" s="228"/>
      <c r="M219" s="229"/>
      <c r="N219" s="230"/>
      <c r="O219" s="230"/>
      <c r="P219" s="230"/>
      <c r="Q219" s="230"/>
      <c r="R219" s="230"/>
      <c r="S219" s="230"/>
      <c r="T219" s="231"/>
      <c r="AT219" s="232" t="s">
        <v>278</v>
      </c>
      <c r="AU219" s="232" t="s">
        <v>142</v>
      </c>
      <c r="AV219" s="14" t="s">
        <v>82</v>
      </c>
      <c r="AW219" s="14" t="s">
        <v>35</v>
      </c>
      <c r="AX219" s="14" t="s">
        <v>80</v>
      </c>
      <c r="AY219" s="232" t="s">
        <v>267</v>
      </c>
    </row>
    <row r="220" spans="1:65" s="2" customFormat="1" ht="16.5" customHeight="1" x14ac:dyDescent="0.2">
      <c r="A220" s="36"/>
      <c r="B220" s="37"/>
      <c r="C220" s="255" t="s">
        <v>557</v>
      </c>
      <c r="D220" s="255" t="s">
        <v>751</v>
      </c>
      <c r="E220" s="256" t="s">
        <v>3982</v>
      </c>
      <c r="F220" s="257" t="s">
        <v>3983</v>
      </c>
      <c r="G220" s="258" t="s">
        <v>545</v>
      </c>
      <c r="H220" s="259">
        <v>100.16800000000001</v>
      </c>
      <c r="I220" s="260"/>
      <c r="J220" s="261">
        <f>ROUND(I220*H220,2)</f>
        <v>0</v>
      </c>
      <c r="K220" s="257" t="s">
        <v>273</v>
      </c>
      <c r="L220" s="262"/>
      <c r="M220" s="263" t="s">
        <v>21</v>
      </c>
      <c r="N220" s="264" t="s">
        <v>44</v>
      </c>
      <c r="O220" s="66"/>
      <c r="P220" s="204">
        <f>O220*H220</f>
        <v>0</v>
      </c>
      <c r="Q220" s="204">
        <v>3.6499999999999998E-2</v>
      </c>
      <c r="R220" s="204">
        <f>Q220*H220</f>
        <v>3.6561319999999999</v>
      </c>
      <c r="S220" s="204">
        <v>0</v>
      </c>
      <c r="T220" s="205">
        <f>S220*H220</f>
        <v>0</v>
      </c>
      <c r="U220" s="36"/>
      <c r="V220" s="36"/>
      <c r="W220" s="36"/>
      <c r="X220" s="36"/>
      <c r="Y220" s="36"/>
      <c r="Z220" s="36"/>
      <c r="AA220" s="36"/>
      <c r="AB220" s="36"/>
      <c r="AC220" s="36"/>
      <c r="AD220" s="36"/>
      <c r="AE220" s="36"/>
      <c r="AR220" s="206" t="s">
        <v>356</v>
      </c>
      <c r="AT220" s="206" t="s">
        <v>751</v>
      </c>
      <c r="AU220" s="206" t="s">
        <v>142</v>
      </c>
      <c r="AY220" s="19" t="s">
        <v>267</v>
      </c>
      <c r="BE220" s="207">
        <f>IF(N220="základní",J220,0)</f>
        <v>0</v>
      </c>
      <c r="BF220" s="207">
        <f>IF(N220="snížená",J220,0)</f>
        <v>0</v>
      </c>
      <c r="BG220" s="207">
        <f>IF(N220="zákl. přenesená",J220,0)</f>
        <v>0</v>
      </c>
      <c r="BH220" s="207">
        <f>IF(N220="sníž. přenesená",J220,0)</f>
        <v>0</v>
      </c>
      <c r="BI220" s="207">
        <f>IF(N220="nulová",J220,0)</f>
        <v>0</v>
      </c>
      <c r="BJ220" s="19" t="s">
        <v>80</v>
      </c>
      <c r="BK220" s="207">
        <f>ROUND(I220*H220,2)</f>
        <v>0</v>
      </c>
      <c r="BL220" s="19" t="s">
        <v>274</v>
      </c>
      <c r="BM220" s="206" t="s">
        <v>3984</v>
      </c>
    </row>
    <row r="221" spans="1:65" s="13" customFormat="1" x14ac:dyDescent="0.2">
      <c r="B221" s="212"/>
      <c r="C221" s="213"/>
      <c r="D221" s="208" t="s">
        <v>278</v>
      </c>
      <c r="E221" s="214" t="s">
        <v>21</v>
      </c>
      <c r="F221" s="215" t="s">
        <v>3980</v>
      </c>
      <c r="G221" s="213"/>
      <c r="H221" s="214" t="s">
        <v>21</v>
      </c>
      <c r="I221" s="216"/>
      <c r="J221" s="213"/>
      <c r="K221" s="213"/>
      <c r="L221" s="217"/>
      <c r="M221" s="218"/>
      <c r="N221" s="219"/>
      <c r="O221" s="219"/>
      <c r="P221" s="219"/>
      <c r="Q221" s="219"/>
      <c r="R221" s="219"/>
      <c r="S221" s="219"/>
      <c r="T221" s="220"/>
      <c r="AT221" s="221" t="s">
        <v>278</v>
      </c>
      <c r="AU221" s="221" t="s">
        <v>142</v>
      </c>
      <c r="AV221" s="13" t="s">
        <v>80</v>
      </c>
      <c r="AW221" s="13" t="s">
        <v>35</v>
      </c>
      <c r="AX221" s="13" t="s">
        <v>73</v>
      </c>
      <c r="AY221" s="221" t="s">
        <v>267</v>
      </c>
    </row>
    <row r="222" spans="1:65" s="14" customFormat="1" x14ac:dyDescent="0.2">
      <c r="B222" s="222"/>
      <c r="C222" s="223"/>
      <c r="D222" s="208" t="s">
        <v>278</v>
      </c>
      <c r="E222" s="224" t="s">
        <v>21</v>
      </c>
      <c r="F222" s="225" t="s">
        <v>3985</v>
      </c>
      <c r="G222" s="223"/>
      <c r="H222" s="226">
        <v>100.16800000000001</v>
      </c>
      <c r="I222" s="227"/>
      <c r="J222" s="223"/>
      <c r="K222" s="223"/>
      <c r="L222" s="228"/>
      <c r="M222" s="229"/>
      <c r="N222" s="230"/>
      <c r="O222" s="230"/>
      <c r="P222" s="230"/>
      <c r="Q222" s="230"/>
      <c r="R222" s="230"/>
      <c r="S222" s="230"/>
      <c r="T222" s="231"/>
      <c r="AT222" s="232" t="s">
        <v>278</v>
      </c>
      <c r="AU222" s="232" t="s">
        <v>142</v>
      </c>
      <c r="AV222" s="14" t="s">
        <v>82</v>
      </c>
      <c r="AW222" s="14" t="s">
        <v>35</v>
      </c>
      <c r="AX222" s="14" t="s">
        <v>80</v>
      </c>
      <c r="AY222" s="232" t="s">
        <v>267</v>
      </c>
    </row>
    <row r="223" spans="1:65" s="12" customFormat="1" ht="22.9" customHeight="1" x14ac:dyDescent="0.2">
      <c r="B223" s="179"/>
      <c r="C223" s="180"/>
      <c r="D223" s="181" t="s">
        <v>72</v>
      </c>
      <c r="E223" s="193" t="s">
        <v>1505</v>
      </c>
      <c r="F223" s="193" t="s">
        <v>1506</v>
      </c>
      <c r="G223" s="180"/>
      <c r="H223" s="180"/>
      <c r="I223" s="183"/>
      <c r="J223" s="194">
        <f>BK223</f>
        <v>0</v>
      </c>
      <c r="K223" s="180"/>
      <c r="L223" s="185"/>
      <c r="M223" s="186"/>
      <c r="N223" s="187"/>
      <c r="O223" s="187"/>
      <c r="P223" s="188">
        <f>P224</f>
        <v>0</v>
      </c>
      <c r="Q223" s="187"/>
      <c r="R223" s="188">
        <f>R224</f>
        <v>0</v>
      </c>
      <c r="S223" s="187"/>
      <c r="T223" s="189">
        <f>T224</f>
        <v>0</v>
      </c>
      <c r="AR223" s="190" t="s">
        <v>80</v>
      </c>
      <c r="AT223" s="191" t="s">
        <v>72</v>
      </c>
      <c r="AU223" s="191" t="s">
        <v>80</v>
      </c>
      <c r="AY223" s="190" t="s">
        <v>267</v>
      </c>
      <c r="BK223" s="192">
        <f>BK224</f>
        <v>0</v>
      </c>
    </row>
    <row r="224" spans="1:65" s="2" customFormat="1" ht="21.75" customHeight="1" x14ac:dyDescent="0.2">
      <c r="A224" s="36"/>
      <c r="B224" s="37"/>
      <c r="C224" s="195" t="s">
        <v>564</v>
      </c>
      <c r="D224" s="195" t="s">
        <v>269</v>
      </c>
      <c r="E224" s="196" t="s">
        <v>3986</v>
      </c>
      <c r="F224" s="197" t="s">
        <v>3987</v>
      </c>
      <c r="G224" s="198" t="s">
        <v>395</v>
      </c>
      <c r="H224" s="199">
        <v>294.28899999999999</v>
      </c>
      <c r="I224" s="200"/>
      <c r="J224" s="201">
        <f>ROUND(I224*H224,2)</f>
        <v>0</v>
      </c>
      <c r="K224" s="197" t="s">
        <v>273</v>
      </c>
      <c r="L224" s="41"/>
      <c r="M224" s="265" t="s">
        <v>21</v>
      </c>
      <c r="N224" s="266" t="s">
        <v>44</v>
      </c>
      <c r="O224" s="267"/>
      <c r="P224" s="268">
        <f>O224*H224</f>
        <v>0</v>
      </c>
      <c r="Q224" s="268">
        <v>0</v>
      </c>
      <c r="R224" s="268">
        <f>Q224*H224</f>
        <v>0</v>
      </c>
      <c r="S224" s="268">
        <v>0</v>
      </c>
      <c r="T224" s="269">
        <f>S224*H224</f>
        <v>0</v>
      </c>
      <c r="U224" s="36"/>
      <c r="V224" s="36"/>
      <c r="W224" s="36"/>
      <c r="X224" s="36"/>
      <c r="Y224" s="36"/>
      <c r="Z224" s="36"/>
      <c r="AA224" s="36"/>
      <c r="AB224" s="36"/>
      <c r="AC224" s="36"/>
      <c r="AD224" s="36"/>
      <c r="AE224" s="36"/>
      <c r="AR224" s="206" t="s">
        <v>274</v>
      </c>
      <c r="AT224" s="206" t="s">
        <v>269</v>
      </c>
      <c r="AU224" s="206" t="s">
        <v>82</v>
      </c>
      <c r="AY224" s="19" t="s">
        <v>267</v>
      </c>
      <c r="BE224" s="207">
        <f>IF(N224="základní",J224,0)</f>
        <v>0</v>
      </c>
      <c r="BF224" s="207">
        <f>IF(N224="snížená",J224,0)</f>
        <v>0</v>
      </c>
      <c r="BG224" s="207">
        <f>IF(N224="zákl. přenesená",J224,0)</f>
        <v>0</v>
      </c>
      <c r="BH224" s="207">
        <f>IF(N224="sníž. přenesená",J224,0)</f>
        <v>0</v>
      </c>
      <c r="BI224" s="207">
        <f>IF(N224="nulová",J224,0)</f>
        <v>0</v>
      </c>
      <c r="BJ224" s="19" t="s">
        <v>80</v>
      </c>
      <c r="BK224" s="207">
        <f>ROUND(I224*H224,2)</f>
        <v>0</v>
      </c>
      <c r="BL224" s="19" t="s">
        <v>274</v>
      </c>
      <c r="BM224" s="206" t="s">
        <v>3988</v>
      </c>
    </row>
    <row r="225" spans="1:31" s="2" customFormat="1" ht="6.95" customHeight="1" x14ac:dyDescent="0.2">
      <c r="A225" s="36"/>
      <c r="B225" s="49"/>
      <c r="C225" s="50"/>
      <c r="D225" s="50"/>
      <c r="E225" s="50"/>
      <c r="F225" s="50"/>
      <c r="G225" s="50"/>
      <c r="H225" s="50"/>
      <c r="I225" s="145"/>
      <c r="J225" s="50"/>
      <c r="K225" s="50"/>
      <c r="L225" s="41"/>
      <c r="M225" s="36"/>
      <c r="O225" s="36"/>
      <c r="P225" s="36"/>
      <c r="Q225" s="36"/>
      <c r="R225" s="36"/>
      <c r="S225" s="36"/>
      <c r="T225" s="36"/>
      <c r="U225" s="36"/>
      <c r="V225" s="36"/>
      <c r="W225" s="36"/>
      <c r="X225" s="36"/>
      <c r="Y225" s="36"/>
      <c r="Z225" s="36"/>
      <c r="AA225" s="36"/>
      <c r="AB225" s="36"/>
      <c r="AC225" s="36"/>
      <c r="AD225" s="36"/>
      <c r="AE225" s="36"/>
    </row>
  </sheetData>
  <sheetProtection algorithmName="SHA-512" hashValue="fTxEjKQyxcofC2IkeTfv3bWBAy937dRGkWDMpQq0h55236g5hhtbuHKYLmZsnem3B9T4Xu308gFrT+/GhG/xPQ==" saltValue="pmlqMGPoN/y1bPIEhpONV9SSosbVp48uIRJXWqbkWXrKYDo5B6oFMz8jYEtEFlZYyEmBCCOX0pbjhDRr05aD0A==" spinCount="100000" sheet="1" objects="1" scenarios="1" formatColumns="0" formatRows="0" autoFilter="0"/>
  <autoFilter ref="C92:K224" xr:uid="{00000000-0009-0000-0000-00000E000000}"/>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29"/>
  <sheetViews>
    <sheetView showGridLines="0" workbookViewId="0"/>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387"/>
      <c r="M2" s="387"/>
      <c r="N2" s="387"/>
      <c r="O2" s="387"/>
      <c r="P2" s="387"/>
      <c r="Q2" s="387"/>
      <c r="R2" s="387"/>
      <c r="S2" s="387"/>
      <c r="T2" s="387"/>
      <c r="U2" s="387"/>
      <c r="V2" s="387"/>
      <c r="AT2" s="19" t="s">
        <v>132</v>
      </c>
    </row>
    <row r="3" spans="1:46" s="1" customFormat="1" ht="6.95" customHeight="1" x14ac:dyDescent="0.2">
      <c r="B3" s="112"/>
      <c r="C3" s="113"/>
      <c r="D3" s="113"/>
      <c r="E3" s="113"/>
      <c r="F3" s="113"/>
      <c r="G3" s="113"/>
      <c r="H3" s="113"/>
      <c r="I3" s="114"/>
      <c r="J3" s="113"/>
      <c r="K3" s="113"/>
      <c r="L3" s="22"/>
      <c r="AT3" s="19" t="s">
        <v>82</v>
      </c>
    </row>
    <row r="4" spans="1:46" s="1" customFormat="1" ht="24.95" customHeight="1" x14ac:dyDescent="0.2">
      <c r="B4" s="22"/>
      <c r="D4" s="115" t="s">
        <v>146</v>
      </c>
      <c r="I4" s="110"/>
      <c r="L4" s="22"/>
      <c r="M4" s="116" t="s">
        <v>10</v>
      </c>
      <c r="AT4" s="19" t="s">
        <v>4</v>
      </c>
    </row>
    <row r="5" spans="1:46" s="1" customFormat="1" ht="6.95"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5" t="str">
        <f>'Rekapitulace stavby'!K6</f>
        <v>Sportovní hala při ZŠ Rychnovská 139, Praha 18</v>
      </c>
      <c r="F7" s="416"/>
      <c r="G7" s="416"/>
      <c r="H7" s="416"/>
      <c r="I7" s="110"/>
      <c r="L7" s="22"/>
    </row>
    <row r="8" spans="1:46" s="1" customFormat="1" ht="12" customHeight="1" x14ac:dyDescent="0.2">
      <c r="B8" s="22"/>
      <c r="D8" s="117" t="s">
        <v>159</v>
      </c>
      <c r="I8" s="110"/>
      <c r="L8" s="22"/>
    </row>
    <row r="9" spans="1:46" s="2" customFormat="1" ht="16.5" customHeight="1" x14ac:dyDescent="0.2">
      <c r="A9" s="36"/>
      <c r="B9" s="41"/>
      <c r="C9" s="36"/>
      <c r="D9" s="36"/>
      <c r="E9" s="415" t="s">
        <v>3989</v>
      </c>
      <c r="F9" s="417"/>
      <c r="G9" s="417"/>
      <c r="H9" s="417"/>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8" t="s">
        <v>3990</v>
      </c>
      <c r="F11" s="417"/>
      <c r="G11" s="417"/>
      <c r="H11" s="417"/>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tr">
        <f>IF('Rekapitulace stavby'!AN10="","",'Rekapitulace stavby'!AN10)</f>
        <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tr">
        <f>IF('Rekapitulace stavby'!E11="","",'Rekapitulace stavby'!E11)</f>
        <v>Městská část Praha 18</v>
      </c>
      <c r="F17" s="36"/>
      <c r="G17" s="36"/>
      <c r="H17" s="36"/>
      <c r="I17" s="120" t="s">
        <v>29</v>
      </c>
      <c r="J17" s="105" t="str">
        <f>IF('Rekapitulace stavby'!AN11="","",'Rekapitulace stavby'!AN11)</f>
        <v/>
      </c>
      <c r="K17" s="36"/>
      <c r="L17" s="119"/>
      <c r="S17" s="36"/>
      <c r="T17" s="36"/>
      <c r="U17" s="36"/>
      <c r="V17" s="36"/>
      <c r="W17" s="36"/>
      <c r="X17" s="36"/>
      <c r="Y17" s="36"/>
      <c r="Z17" s="36"/>
      <c r="AA17" s="36"/>
      <c r="AB17" s="36"/>
      <c r="AC17" s="36"/>
      <c r="AD17" s="36"/>
      <c r="AE17" s="36"/>
    </row>
    <row r="18" spans="1:31" s="2" customFormat="1" ht="6.95"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19" t="str">
        <f>'Rekapitulace stavby'!E14</f>
        <v>Vyplň údaj</v>
      </c>
      <c r="F20" s="420"/>
      <c r="G20" s="420"/>
      <c r="H20" s="420"/>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tr">
        <f>IF('Rekapitulace stavby'!AN16="","",'Rekapitulace stavby'!AN16)</f>
        <v>25764314</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tr">
        <f>IF('Rekapitulace stavby'!E17="","",'Rekapitulace stavby'!E17)</f>
        <v>Arch.Design, s.r.o</v>
      </c>
      <c r="F23" s="36"/>
      <c r="G23" s="36"/>
      <c r="H23" s="36"/>
      <c r="I23" s="120" t="s">
        <v>29</v>
      </c>
      <c r="J23" s="105" t="str">
        <f>IF('Rekapitulace stavby'!AN17="","",'Rekapitulace stavby'!AN17)</f>
        <v/>
      </c>
      <c r="K23" s="36"/>
      <c r="L23" s="119"/>
      <c r="S23" s="36"/>
      <c r="T23" s="36"/>
      <c r="U23" s="36"/>
      <c r="V23" s="36"/>
      <c r="W23" s="36"/>
      <c r="X23" s="36"/>
      <c r="Y23" s="36"/>
      <c r="Z23" s="36"/>
      <c r="AA23" s="36"/>
      <c r="AB23" s="36"/>
      <c r="AC23" s="36"/>
      <c r="AD23" s="36"/>
      <c r="AE23" s="36"/>
    </row>
    <row r="24" spans="1:31" s="2" customFormat="1" ht="6.95"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5"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1" t="s">
        <v>21</v>
      </c>
      <c r="F29" s="421"/>
      <c r="G29" s="421"/>
      <c r="H29" s="421"/>
      <c r="I29" s="124"/>
      <c r="J29" s="122"/>
      <c r="K29" s="122"/>
      <c r="L29" s="125"/>
      <c r="S29" s="122"/>
      <c r="T29" s="122"/>
      <c r="U29" s="122"/>
      <c r="V29" s="122"/>
      <c r="W29" s="122"/>
      <c r="X29" s="122"/>
      <c r="Y29" s="122"/>
      <c r="Z29" s="122"/>
      <c r="AA29" s="122"/>
      <c r="AB29" s="122"/>
      <c r="AC29" s="122"/>
      <c r="AD29" s="122"/>
      <c r="AE29" s="122"/>
    </row>
    <row r="30" spans="1:31" s="2" customFormat="1" ht="6.95"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ROUND(J88, 2)</f>
        <v>0</v>
      </c>
      <c r="K32" s="36"/>
      <c r="L32" s="119"/>
      <c r="S32" s="36"/>
      <c r="T32" s="36"/>
      <c r="U32" s="36"/>
      <c r="V32" s="36"/>
      <c r="W32" s="36"/>
      <c r="X32" s="36"/>
      <c r="Y32" s="36"/>
      <c r="Z32" s="36"/>
      <c r="AA32" s="36"/>
      <c r="AB32" s="36"/>
      <c r="AC32" s="36"/>
      <c r="AD32" s="36"/>
      <c r="AE32" s="36"/>
    </row>
    <row r="33" spans="1:31" s="2" customFormat="1" ht="6.95"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x14ac:dyDescent="0.2">
      <c r="A35" s="36"/>
      <c r="B35" s="41"/>
      <c r="C35" s="36"/>
      <c r="D35" s="132" t="s">
        <v>43</v>
      </c>
      <c r="E35" s="117" t="s">
        <v>44</v>
      </c>
      <c r="F35" s="133">
        <f>ROUND((SUM(BE88:BE128)),  2)</f>
        <v>0</v>
      </c>
      <c r="G35" s="36"/>
      <c r="H35" s="36"/>
      <c r="I35" s="134">
        <v>0.21</v>
      </c>
      <c r="J35" s="133">
        <f>ROUND(((SUM(BE88:BE128))*I35),  2)</f>
        <v>0</v>
      </c>
      <c r="K35" s="36"/>
      <c r="L35" s="119"/>
      <c r="S35" s="36"/>
      <c r="T35" s="36"/>
      <c r="U35" s="36"/>
      <c r="V35" s="36"/>
      <c r="W35" s="36"/>
      <c r="X35" s="36"/>
      <c r="Y35" s="36"/>
      <c r="Z35" s="36"/>
      <c r="AA35" s="36"/>
      <c r="AB35" s="36"/>
      <c r="AC35" s="36"/>
      <c r="AD35" s="36"/>
      <c r="AE35" s="36"/>
    </row>
    <row r="36" spans="1:31" s="2" customFormat="1" ht="14.45" customHeight="1" x14ac:dyDescent="0.2">
      <c r="A36" s="36"/>
      <c r="B36" s="41"/>
      <c r="C36" s="36"/>
      <c r="D36" s="36"/>
      <c r="E36" s="117" t="s">
        <v>45</v>
      </c>
      <c r="F36" s="133">
        <f>ROUND((SUM(BF88:BF128)),  2)</f>
        <v>0</v>
      </c>
      <c r="G36" s="36"/>
      <c r="H36" s="36"/>
      <c r="I36" s="134">
        <v>0.15</v>
      </c>
      <c r="J36" s="133">
        <f>ROUND(((SUM(BF88:BF128))*I36),  2)</f>
        <v>0</v>
      </c>
      <c r="K36" s="36"/>
      <c r="L36" s="119"/>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7" t="s">
        <v>46</v>
      </c>
      <c r="F37" s="133">
        <f>ROUND((SUM(BG88:BG128)),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7" t="s">
        <v>47</v>
      </c>
      <c r="F38" s="133">
        <f>ROUND((SUM(BH88:BH128)),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7" t="s">
        <v>48</v>
      </c>
      <c r="F39" s="133">
        <f>ROUND((SUM(BI88:BI128)),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3" t="str">
        <f>E7</f>
        <v>Sportovní hala při ZŠ Rychnovská 139, Praha 18</v>
      </c>
      <c r="F50" s="414"/>
      <c r="G50" s="414"/>
      <c r="H50" s="414"/>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3" t="s">
        <v>3989</v>
      </c>
      <c r="F52" s="412"/>
      <c r="G52" s="412"/>
      <c r="H52" s="412"/>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408" t="str">
        <f>E11</f>
        <v>02.01 - Sopis prací a dodávek</v>
      </c>
      <c r="F54" s="412"/>
      <c r="G54" s="412"/>
      <c r="H54" s="412"/>
      <c r="I54" s="118"/>
      <c r="J54" s="38"/>
      <c r="K54" s="38"/>
      <c r="L54" s="119"/>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2"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x14ac:dyDescent="0.2">
      <c r="A63" s="36"/>
      <c r="B63" s="37"/>
      <c r="C63" s="153" t="s">
        <v>71</v>
      </c>
      <c r="D63" s="38"/>
      <c r="E63" s="38"/>
      <c r="F63" s="38"/>
      <c r="G63" s="38"/>
      <c r="H63" s="38"/>
      <c r="I63" s="118"/>
      <c r="J63" s="79">
        <f>J88</f>
        <v>0</v>
      </c>
      <c r="K63" s="38"/>
      <c r="L63" s="119"/>
      <c r="S63" s="36"/>
      <c r="T63" s="36"/>
      <c r="U63" s="36"/>
      <c r="V63" s="36"/>
      <c r="W63" s="36"/>
      <c r="X63" s="36"/>
      <c r="Y63" s="36"/>
      <c r="Z63" s="36"/>
      <c r="AA63" s="36"/>
      <c r="AB63" s="36"/>
      <c r="AC63" s="36"/>
      <c r="AD63" s="36"/>
      <c r="AE63" s="36"/>
      <c r="AU63" s="19" t="s">
        <v>214</v>
      </c>
    </row>
    <row r="64" spans="1:47" s="9" customFormat="1" ht="24.95" customHeight="1" x14ac:dyDescent="0.2">
      <c r="B64" s="154"/>
      <c r="C64" s="155"/>
      <c r="D64" s="156" t="s">
        <v>215</v>
      </c>
      <c r="E64" s="157"/>
      <c r="F64" s="157"/>
      <c r="G64" s="157"/>
      <c r="H64" s="157"/>
      <c r="I64" s="158"/>
      <c r="J64" s="159">
        <f>J89</f>
        <v>0</v>
      </c>
      <c r="K64" s="155"/>
      <c r="L64" s="160"/>
    </row>
    <row r="65" spans="1:31" s="10" customFormat="1" ht="19.899999999999999" customHeight="1" x14ac:dyDescent="0.2">
      <c r="B65" s="161"/>
      <c r="C65" s="99"/>
      <c r="D65" s="162" t="s">
        <v>3991</v>
      </c>
      <c r="E65" s="163"/>
      <c r="F65" s="163"/>
      <c r="G65" s="163"/>
      <c r="H65" s="163"/>
      <c r="I65" s="164"/>
      <c r="J65" s="165">
        <f>J90</f>
        <v>0</v>
      </c>
      <c r="K65" s="99"/>
      <c r="L65" s="166"/>
    </row>
    <row r="66" spans="1:31" s="10" customFormat="1" ht="14.85" customHeight="1" x14ac:dyDescent="0.2">
      <c r="B66" s="161"/>
      <c r="C66" s="99"/>
      <c r="D66" s="162" t="s">
        <v>3992</v>
      </c>
      <c r="E66" s="163"/>
      <c r="F66" s="163"/>
      <c r="G66" s="163"/>
      <c r="H66" s="163"/>
      <c r="I66" s="164"/>
      <c r="J66" s="165">
        <f>J91</f>
        <v>0</v>
      </c>
      <c r="K66" s="99"/>
      <c r="L66" s="166"/>
    </row>
    <row r="67" spans="1:31" s="2" customFormat="1" ht="21.75" customHeight="1" x14ac:dyDescent="0.2">
      <c r="A67" s="36"/>
      <c r="B67" s="37"/>
      <c r="C67" s="38"/>
      <c r="D67" s="38"/>
      <c r="E67" s="38"/>
      <c r="F67" s="38"/>
      <c r="G67" s="38"/>
      <c r="H67" s="38"/>
      <c r="I67" s="118"/>
      <c r="J67" s="38"/>
      <c r="K67" s="38"/>
      <c r="L67" s="119"/>
      <c r="S67" s="36"/>
      <c r="T67" s="36"/>
      <c r="U67" s="36"/>
      <c r="V67" s="36"/>
      <c r="W67" s="36"/>
      <c r="X67" s="36"/>
      <c r="Y67" s="36"/>
      <c r="Z67" s="36"/>
      <c r="AA67" s="36"/>
      <c r="AB67" s="36"/>
      <c r="AC67" s="36"/>
      <c r="AD67" s="36"/>
      <c r="AE67" s="36"/>
    </row>
    <row r="68" spans="1:31" s="2" customFormat="1" ht="6.95" customHeight="1" x14ac:dyDescent="0.2">
      <c r="A68" s="36"/>
      <c r="B68" s="49"/>
      <c r="C68" s="50"/>
      <c r="D68" s="50"/>
      <c r="E68" s="50"/>
      <c r="F68" s="50"/>
      <c r="G68" s="50"/>
      <c r="H68" s="50"/>
      <c r="I68" s="145"/>
      <c r="J68" s="50"/>
      <c r="K68" s="50"/>
      <c r="L68" s="119"/>
      <c r="S68" s="36"/>
      <c r="T68" s="36"/>
      <c r="U68" s="36"/>
      <c r="V68" s="36"/>
      <c r="W68" s="36"/>
      <c r="X68" s="36"/>
      <c r="Y68" s="36"/>
      <c r="Z68" s="36"/>
      <c r="AA68" s="36"/>
      <c r="AB68" s="36"/>
      <c r="AC68" s="36"/>
      <c r="AD68" s="36"/>
      <c r="AE68" s="36"/>
    </row>
    <row r="72" spans="1:31" s="2" customFormat="1" ht="6.95" customHeight="1" x14ac:dyDescent="0.2">
      <c r="A72" s="36"/>
      <c r="B72" s="51"/>
      <c r="C72" s="52"/>
      <c r="D72" s="52"/>
      <c r="E72" s="52"/>
      <c r="F72" s="52"/>
      <c r="G72" s="52"/>
      <c r="H72" s="52"/>
      <c r="I72" s="148"/>
      <c r="J72" s="52"/>
      <c r="K72" s="52"/>
      <c r="L72" s="119"/>
      <c r="S72" s="36"/>
      <c r="T72" s="36"/>
      <c r="U72" s="36"/>
      <c r="V72" s="36"/>
      <c r="W72" s="36"/>
      <c r="X72" s="36"/>
      <c r="Y72" s="36"/>
      <c r="Z72" s="36"/>
      <c r="AA72" s="36"/>
      <c r="AB72" s="36"/>
      <c r="AC72" s="36"/>
      <c r="AD72" s="36"/>
      <c r="AE72" s="36"/>
    </row>
    <row r="73" spans="1:31" s="2" customFormat="1" ht="24.95" customHeight="1" x14ac:dyDescent="0.2">
      <c r="A73" s="36"/>
      <c r="B73" s="37"/>
      <c r="C73" s="25" t="s">
        <v>252</v>
      </c>
      <c r="D73" s="38"/>
      <c r="E73" s="38"/>
      <c r="F73" s="38"/>
      <c r="G73" s="38"/>
      <c r="H73" s="38"/>
      <c r="I73" s="118"/>
      <c r="J73" s="38"/>
      <c r="K73" s="38"/>
      <c r="L73" s="119"/>
      <c r="S73" s="36"/>
      <c r="T73" s="36"/>
      <c r="U73" s="36"/>
      <c r="V73" s="36"/>
      <c r="W73" s="36"/>
      <c r="X73" s="36"/>
      <c r="Y73" s="36"/>
      <c r="Z73" s="36"/>
      <c r="AA73" s="36"/>
      <c r="AB73" s="36"/>
      <c r="AC73" s="36"/>
      <c r="AD73" s="36"/>
      <c r="AE73" s="36"/>
    </row>
    <row r="74" spans="1:31" s="2" customFormat="1" ht="6.95" customHeight="1" x14ac:dyDescent="0.2">
      <c r="A74" s="36"/>
      <c r="B74" s="37"/>
      <c r="C74" s="38"/>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ht="12" customHeight="1" x14ac:dyDescent="0.2">
      <c r="A75" s="36"/>
      <c r="B75" s="37"/>
      <c r="C75" s="31" t="s">
        <v>16</v>
      </c>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16.5" customHeight="1" x14ac:dyDescent="0.2">
      <c r="A76" s="36"/>
      <c r="B76" s="37"/>
      <c r="C76" s="38"/>
      <c r="D76" s="38"/>
      <c r="E76" s="413" t="str">
        <f>E7</f>
        <v>Sportovní hala při ZŠ Rychnovská 139, Praha 18</v>
      </c>
      <c r="F76" s="414"/>
      <c r="G76" s="414"/>
      <c r="H76" s="414"/>
      <c r="I76" s="118"/>
      <c r="J76" s="38"/>
      <c r="K76" s="38"/>
      <c r="L76" s="119"/>
      <c r="S76" s="36"/>
      <c r="T76" s="36"/>
      <c r="U76" s="36"/>
      <c r="V76" s="36"/>
      <c r="W76" s="36"/>
      <c r="X76" s="36"/>
      <c r="Y76" s="36"/>
      <c r="Z76" s="36"/>
      <c r="AA76" s="36"/>
      <c r="AB76" s="36"/>
      <c r="AC76" s="36"/>
      <c r="AD76" s="36"/>
      <c r="AE76" s="36"/>
    </row>
    <row r="77" spans="1:31" s="1" customFormat="1" ht="12" customHeight="1" x14ac:dyDescent="0.2">
      <c r="B77" s="23"/>
      <c r="C77" s="31" t="s">
        <v>159</v>
      </c>
      <c r="D77" s="24"/>
      <c r="E77" s="24"/>
      <c r="F77" s="24"/>
      <c r="G77" s="24"/>
      <c r="H77" s="24"/>
      <c r="I77" s="110"/>
      <c r="J77" s="24"/>
      <c r="K77" s="24"/>
      <c r="L77" s="22"/>
    </row>
    <row r="78" spans="1:31" s="2" customFormat="1" ht="16.5" customHeight="1" x14ac:dyDescent="0.2">
      <c r="A78" s="36"/>
      <c r="B78" s="37"/>
      <c r="C78" s="38"/>
      <c r="D78" s="38"/>
      <c r="E78" s="413" t="s">
        <v>3989</v>
      </c>
      <c r="F78" s="412"/>
      <c r="G78" s="412"/>
      <c r="H78" s="412"/>
      <c r="I78" s="118"/>
      <c r="J78" s="38"/>
      <c r="K78" s="38"/>
      <c r="L78" s="119"/>
      <c r="S78" s="36"/>
      <c r="T78" s="36"/>
      <c r="U78" s="36"/>
      <c r="V78" s="36"/>
      <c r="W78" s="36"/>
      <c r="X78" s="36"/>
      <c r="Y78" s="36"/>
      <c r="Z78" s="36"/>
      <c r="AA78" s="36"/>
      <c r="AB78" s="36"/>
      <c r="AC78" s="36"/>
      <c r="AD78" s="36"/>
      <c r="AE78" s="36"/>
    </row>
    <row r="79" spans="1:31" s="2" customFormat="1" ht="12" customHeight="1" x14ac:dyDescent="0.2">
      <c r="A79" s="36"/>
      <c r="B79" s="37"/>
      <c r="C79" s="31" t="s">
        <v>167</v>
      </c>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ht="16.5" customHeight="1" x14ac:dyDescent="0.2">
      <c r="A80" s="36"/>
      <c r="B80" s="37"/>
      <c r="C80" s="38"/>
      <c r="D80" s="38"/>
      <c r="E80" s="408" t="str">
        <f>E11</f>
        <v>02.01 - Sopis prací a dodávek</v>
      </c>
      <c r="F80" s="412"/>
      <c r="G80" s="412"/>
      <c r="H80" s="412"/>
      <c r="I80" s="118"/>
      <c r="J80" s="38"/>
      <c r="K80" s="38"/>
      <c r="L80" s="119"/>
      <c r="S80" s="36"/>
      <c r="T80" s="36"/>
      <c r="U80" s="36"/>
      <c r="V80" s="36"/>
      <c r="W80" s="36"/>
      <c r="X80" s="36"/>
      <c r="Y80" s="36"/>
      <c r="Z80" s="36"/>
      <c r="AA80" s="36"/>
      <c r="AB80" s="36"/>
      <c r="AC80" s="36"/>
      <c r="AD80" s="36"/>
      <c r="AE80" s="36"/>
    </row>
    <row r="81" spans="1:65" s="2" customFormat="1" ht="6.95" customHeight="1" x14ac:dyDescent="0.2">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12" customHeight="1" x14ac:dyDescent="0.2">
      <c r="A82" s="36"/>
      <c r="B82" s="37"/>
      <c r="C82" s="31" t="s">
        <v>22</v>
      </c>
      <c r="D82" s="38"/>
      <c r="E82" s="38"/>
      <c r="F82" s="29" t="str">
        <f>F14</f>
        <v xml:space="preserve"> </v>
      </c>
      <c r="G82" s="38"/>
      <c r="H82" s="38"/>
      <c r="I82" s="120" t="s">
        <v>24</v>
      </c>
      <c r="J82" s="61" t="str">
        <f>IF(J14="","",J14)</f>
        <v>17. 4. 2020</v>
      </c>
      <c r="K82" s="38"/>
      <c r="L82" s="119"/>
      <c r="S82" s="36"/>
      <c r="T82" s="36"/>
      <c r="U82" s="36"/>
      <c r="V82" s="36"/>
      <c r="W82" s="36"/>
      <c r="X82" s="36"/>
      <c r="Y82" s="36"/>
      <c r="Z82" s="36"/>
      <c r="AA82" s="36"/>
      <c r="AB82" s="36"/>
      <c r="AC82" s="36"/>
      <c r="AD82" s="36"/>
      <c r="AE82" s="36"/>
    </row>
    <row r="83" spans="1:65" s="2" customFormat="1" ht="6.95" customHeight="1" x14ac:dyDescent="0.2">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ht="15.2" customHeight="1" x14ac:dyDescent="0.2">
      <c r="A84" s="36"/>
      <c r="B84" s="37"/>
      <c r="C84" s="31" t="s">
        <v>26</v>
      </c>
      <c r="D84" s="38"/>
      <c r="E84" s="38"/>
      <c r="F84" s="29" t="str">
        <f>E17</f>
        <v>Městská část Praha 18</v>
      </c>
      <c r="G84" s="38"/>
      <c r="H84" s="38"/>
      <c r="I84" s="120" t="s">
        <v>32</v>
      </c>
      <c r="J84" s="34" t="str">
        <f>E23</f>
        <v>Arch.Design, s.r.o</v>
      </c>
      <c r="K84" s="38"/>
      <c r="L84" s="119"/>
      <c r="S84" s="36"/>
      <c r="T84" s="36"/>
      <c r="U84" s="36"/>
      <c r="V84" s="36"/>
      <c r="W84" s="36"/>
      <c r="X84" s="36"/>
      <c r="Y84" s="36"/>
      <c r="Z84" s="36"/>
      <c r="AA84" s="36"/>
      <c r="AB84" s="36"/>
      <c r="AC84" s="36"/>
      <c r="AD84" s="36"/>
      <c r="AE84" s="36"/>
    </row>
    <row r="85" spans="1:65" s="2" customFormat="1" ht="15.2" customHeight="1" x14ac:dyDescent="0.2">
      <c r="A85" s="36"/>
      <c r="B85" s="37"/>
      <c r="C85" s="31" t="s">
        <v>30</v>
      </c>
      <c r="D85" s="38"/>
      <c r="E85" s="38"/>
      <c r="F85" s="29" t="str">
        <f>IF(E20="","",E20)</f>
        <v>Vyplň údaj</v>
      </c>
      <c r="G85" s="38"/>
      <c r="H85" s="38"/>
      <c r="I85" s="120" t="s">
        <v>36</v>
      </c>
      <c r="J85" s="34" t="str">
        <f>E26</f>
        <v xml:space="preserve"> </v>
      </c>
      <c r="K85" s="38"/>
      <c r="L85" s="119"/>
      <c r="S85" s="36"/>
      <c r="T85" s="36"/>
      <c r="U85" s="36"/>
      <c r="V85" s="36"/>
      <c r="W85" s="36"/>
      <c r="X85" s="36"/>
      <c r="Y85" s="36"/>
      <c r="Z85" s="36"/>
      <c r="AA85" s="36"/>
      <c r="AB85" s="36"/>
      <c r="AC85" s="36"/>
      <c r="AD85" s="36"/>
      <c r="AE85" s="36"/>
    </row>
    <row r="86" spans="1:65" s="2" customFormat="1" ht="10.35" customHeight="1" x14ac:dyDescent="0.2">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11" customFormat="1" ht="29.25" customHeight="1" x14ac:dyDescent="0.2">
      <c r="A87" s="167"/>
      <c r="B87" s="168"/>
      <c r="C87" s="169" t="s">
        <v>253</v>
      </c>
      <c r="D87" s="170" t="s">
        <v>58</v>
      </c>
      <c r="E87" s="170" t="s">
        <v>54</v>
      </c>
      <c r="F87" s="170" t="s">
        <v>55</v>
      </c>
      <c r="G87" s="170" t="s">
        <v>254</v>
      </c>
      <c r="H87" s="170" t="s">
        <v>255</v>
      </c>
      <c r="I87" s="171" t="s">
        <v>256</v>
      </c>
      <c r="J87" s="170" t="s">
        <v>213</v>
      </c>
      <c r="K87" s="172" t="s">
        <v>257</v>
      </c>
      <c r="L87" s="173"/>
      <c r="M87" s="70" t="s">
        <v>21</v>
      </c>
      <c r="N87" s="71" t="s">
        <v>43</v>
      </c>
      <c r="O87" s="71" t="s">
        <v>258</v>
      </c>
      <c r="P87" s="71" t="s">
        <v>259</v>
      </c>
      <c r="Q87" s="71" t="s">
        <v>260</v>
      </c>
      <c r="R87" s="71" t="s">
        <v>261</v>
      </c>
      <c r="S87" s="71" t="s">
        <v>262</v>
      </c>
      <c r="T87" s="72" t="s">
        <v>263</v>
      </c>
      <c r="U87" s="167"/>
      <c r="V87" s="167"/>
      <c r="W87" s="167"/>
      <c r="X87" s="167"/>
      <c r="Y87" s="167"/>
      <c r="Z87" s="167"/>
      <c r="AA87" s="167"/>
      <c r="AB87" s="167"/>
      <c r="AC87" s="167"/>
      <c r="AD87" s="167"/>
      <c r="AE87" s="167"/>
    </row>
    <row r="88" spans="1:65" s="2" customFormat="1" ht="22.9" customHeight="1" x14ac:dyDescent="0.25">
      <c r="A88" s="36"/>
      <c r="B88" s="37"/>
      <c r="C88" s="77" t="s">
        <v>264</v>
      </c>
      <c r="D88" s="38"/>
      <c r="E88" s="38"/>
      <c r="F88" s="38"/>
      <c r="G88" s="38"/>
      <c r="H88" s="38"/>
      <c r="I88" s="118"/>
      <c r="J88" s="174">
        <f>BK88</f>
        <v>0</v>
      </c>
      <c r="K88" s="38"/>
      <c r="L88" s="41"/>
      <c r="M88" s="73"/>
      <c r="N88" s="175"/>
      <c r="O88" s="74"/>
      <c r="P88" s="176">
        <f>P89</f>
        <v>0</v>
      </c>
      <c r="Q88" s="74"/>
      <c r="R88" s="176">
        <f>R89</f>
        <v>0</v>
      </c>
      <c r="S88" s="74"/>
      <c r="T88" s="177">
        <f>T89</f>
        <v>0</v>
      </c>
      <c r="U88" s="36"/>
      <c r="V88" s="36"/>
      <c r="W88" s="36"/>
      <c r="X88" s="36"/>
      <c r="Y88" s="36"/>
      <c r="Z88" s="36"/>
      <c r="AA88" s="36"/>
      <c r="AB88" s="36"/>
      <c r="AC88" s="36"/>
      <c r="AD88" s="36"/>
      <c r="AE88" s="36"/>
      <c r="AT88" s="19" t="s">
        <v>72</v>
      </c>
      <c r="AU88" s="19" t="s">
        <v>214</v>
      </c>
      <c r="BK88" s="178">
        <f>BK89</f>
        <v>0</v>
      </c>
    </row>
    <row r="89" spans="1:65" s="12" customFormat="1" ht="25.9" customHeight="1" x14ac:dyDescent="0.2">
      <c r="B89" s="179"/>
      <c r="C89" s="180"/>
      <c r="D89" s="181" t="s">
        <v>72</v>
      </c>
      <c r="E89" s="182" t="s">
        <v>265</v>
      </c>
      <c r="F89" s="182" t="s">
        <v>266</v>
      </c>
      <c r="G89" s="180"/>
      <c r="H89" s="180"/>
      <c r="I89" s="183"/>
      <c r="J89" s="184">
        <f>BK89</f>
        <v>0</v>
      </c>
      <c r="K89" s="180"/>
      <c r="L89" s="185"/>
      <c r="M89" s="186"/>
      <c r="N89" s="187"/>
      <c r="O89" s="187"/>
      <c r="P89" s="188">
        <f>P90</f>
        <v>0</v>
      </c>
      <c r="Q89" s="187"/>
      <c r="R89" s="188">
        <f>R90</f>
        <v>0</v>
      </c>
      <c r="S89" s="187"/>
      <c r="T89" s="189">
        <f>T90</f>
        <v>0</v>
      </c>
      <c r="AR89" s="190" t="s">
        <v>80</v>
      </c>
      <c r="AT89" s="191" t="s">
        <v>72</v>
      </c>
      <c r="AU89" s="191" t="s">
        <v>73</v>
      </c>
      <c r="AY89" s="190" t="s">
        <v>267</v>
      </c>
      <c r="BK89" s="192">
        <f>BK90</f>
        <v>0</v>
      </c>
    </row>
    <row r="90" spans="1:65" s="12" customFormat="1" ht="22.9" customHeight="1" x14ac:dyDescent="0.2">
      <c r="B90" s="179"/>
      <c r="C90" s="180"/>
      <c r="D90" s="181" t="s">
        <v>72</v>
      </c>
      <c r="E90" s="193" t="s">
        <v>356</v>
      </c>
      <c r="F90" s="193" t="s">
        <v>3993</v>
      </c>
      <c r="G90" s="180"/>
      <c r="H90" s="180"/>
      <c r="I90" s="183"/>
      <c r="J90" s="194">
        <f>BK90</f>
        <v>0</v>
      </c>
      <c r="K90" s="180"/>
      <c r="L90" s="185"/>
      <c r="M90" s="186"/>
      <c r="N90" s="187"/>
      <c r="O90" s="187"/>
      <c r="P90" s="188">
        <f>P91</f>
        <v>0</v>
      </c>
      <c r="Q90" s="187"/>
      <c r="R90" s="188">
        <f>R91</f>
        <v>0</v>
      </c>
      <c r="S90" s="187"/>
      <c r="T90" s="189">
        <f>T91</f>
        <v>0</v>
      </c>
      <c r="AR90" s="190" t="s">
        <v>80</v>
      </c>
      <c r="AT90" s="191" t="s">
        <v>72</v>
      </c>
      <c r="AU90" s="191" t="s">
        <v>80</v>
      </c>
      <c r="AY90" s="190" t="s">
        <v>267</v>
      </c>
      <c r="BK90" s="192">
        <f>BK91</f>
        <v>0</v>
      </c>
    </row>
    <row r="91" spans="1:65" s="12" customFormat="1" ht="20.85" customHeight="1" x14ac:dyDescent="0.2">
      <c r="B91" s="179"/>
      <c r="C91" s="180"/>
      <c r="D91" s="181" t="s">
        <v>72</v>
      </c>
      <c r="E91" s="193" t="s">
        <v>1119</v>
      </c>
      <c r="F91" s="193" t="s">
        <v>3994</v>
      </c>
      <c r="G91" s="180"/>
      <c r="H91" s="180"/>
      <c r="I91" s="183"/>
      <c r="J91" s="194">
        <f>BK91</f>
        <v>0</v>
      </c>
      <c r="K91" s="180"/>
      <c r="L91" s="185"/>
      <c r="M91" s="186"/>
      <c r="N91" s="187"/>
      <c r="O91" s="187"/>
      <c r="P91" s="188">
        <f>SUM(P92:P128)</f>
        <v>0</v>
      </c>
      <c r="Q91" s="187"/>
      <c r="R91" s="188">
        <f>SUM(R92:R128)</f>
        <v>0</v>
      </c>
      <c r="S91" s="187"/>
      <c r="T91" s="189">
        <f>SUM(T92:T128)</f>
        <v>0</v>
      </c>
      <c r="AR91" s="190" t="s">
        <v>80</v>
      </c>
      <c r="AT91" s="191" t="s">
        <v>72</v>
      </c>
      <c r="AU91" s="191" t="s">
        <v>82</v>
      </c>
      <c r="AY91" s="190" t="s">
        <v>267</v>
      </c>
      <c r="BK91" s="192">
        <f>SUM(BK92:BK128)</f>
        <v>0</v>
      </c>
    </row>
    <row r="92" spans="1:65" s="2" customFormat="1" ht="16.5" customHeight="1" x14ac:dyDescent="0.2">
      <c r="A92" s="36"/>
      <c r="B92" s="37"/>
      <c r="C92" s="195" t="s">
        <v>80</v>
      </c>
      <c r="D92" s="195" t="s">
        <v>269</v>
      </c>
      <c r="E92" s="196" t="s">
        <v>3995</v>
      </c>
      <c r="F92" s="197" t="s">
        <v>3996</v>
      </c>
      <c r="G92" s="198" t="s">
        <v>320</v>
      </c>
      <c r="H92" s="199">
        <v>60.28</v>
      </c>
      <c r="I92" s="200"/>
      <c r="J92" s="201">
        <f>ROUND(I92*H92,2)</f>
        <v>0</v>
      </c>
      <c r="K92" s="197" t="s">
        <v>21</v>
      </c>
      <c r="L92" s="41"/>
      <c r="M92" s="202" t="s">
        <v>21</v>
      </c>
      <c r="N92" s="203" t="s">
        <v>44</v>
      </c>
      <c r="O92" s="66"/>
      <c r="P92" s="204">
        <f>O92*H92</f>
        <v>0</v>
      </c>
      <c r="Q92" s="204">
        <v>0</v>
      </c>
      <c r="R92" s="204">
        <f>Q92*H92</f>
        <v>0</v>
      </c>
      <c r="S92" s="204">
        <v>0</v>
      </c>
      <c r="T92" s="205">
        <f>S92*H92</f>
        <v>0</v>
      </c>
      <c r="U92" s="36"/>
      <c r="V92" s="36"/>
      <c r="W92" s="36"/>
      <c r="X92" s="36"/>
      <c r="Y92" s="36"/>
      <c r="Z92" s="36"/>
      <c r="AA92" s="36"/>
      <c r="AB92" s="36"/>
      <c r="AC92" s="36"/>
      <c r="AD92" s="36"/>
      <c r="AE92" s="36"/>
      <c r="AR92" s="206" t="s">
        <v>274</v>
      </c>
      <c r="AT92" s="206" t="s">
        <v>269</v>
      </c>
      <c r="AU92" s="206" t="s">
        <v>142</v>
      </c>
      <c r="AY92" s="19" t="s">
        <v>267</v>
      </c>
      <c r="BE92" s="207">
        <f>IF(N92="základní",J92,0)</f>
        <v>0</v>
      </c>
      <c r="BF92" s="207">
        <f>IF(N92="snížená",J92,0)</f>
        <v>0</v>
      </c>
      <c r="BG92" s="207">
        <f>IF(N92="zákl. přenesená",J92,0)</f>
        <v>0</v>
      </c>
      <c r="BH92" s="207">
        <f>IF(N92="sníž. přenesená",J92,0)</f>
        <v>0</v>
      </c>
      <c r="BI92" s="207">
        <f>IF(N92="nulová",J92,0)</f>
        <v>0</v>
      </c>
      <c r="BJ92" s="19" t="s">
        <v>80</v>
      </c>
      <c r="BK92" s="207">
        <f>ROUND(I92*H92,2)</f>
        <v>0</v>
      </c>
      <c r="BL92" s="19" t="s">
        <v>274</v>
      </c>
      <c r="BM92" s="206" t="s">
        <v>82</v>
      </c>
    </row>
    <row r="93" spans="1:65" s="14" customFormat="1" x14ac:dyDescent="0.2">
      <c r="B93" s="222"/>
      <c r="C93" s="223"/>
      <c r="D93" s="208" t="s">
        <v>278</v>
      </c>
      <c r="E93" s="224" t="s">
        <v>21</v>
      </c>
      <c r="F93" s="225" t="s">
        <v>3997</v>
      </c>
      <c r="G93" s="223"/>
      <c r="H93" s="226">
        <v>31.79</v>
      </c>
      <c r="I93" s="227"/>
      <c r="J93" s="223"/>
      <c r="K93" s="223"/>
      <c r="L93" s="228"/>
      <c r="M93" s="229"/>
      <c r="N93" s="230"/>
      <c r="O93" s="230"/>
      <c r="P93" s="230"/>
      <c r="Q93" s="230"/>
      <c r="R93" s="230"/>
      <c r="S93" s="230"/>
      <c r="T93" s="231"/>
      <c r="AT93" s="232" t="s">
        <v>278</v>
      </c>
      <c r="AU93" s="232" t="s">
        <v>142</v>
      </c>
      <c r="AV93" s="14" t="s">
        <v>82</v>
      </c>
      <c r="AW93" s="14" t="s">
        <v>35</v>
      </c>
      <c r="AX93" s="14" t="s">
        <v>73</v>
      </c>
      <c r="AY93" s="232" t="s">
        <v>267</v>
      </c>
    </row>
    <row r="94" spans="1:65" s="14" customFormat="1" x14ac:dyDescent="0.2">
      <c r="B94" s="222"/>
      <c r="C94" s="223"/>
      <c r="D94" s="208" t="s">
        <v>278</v>
      </c>
      <c r="E94" s="224" t="s">
        <v>21</v>
      </c>
      <c r="F94" s="225" t="s">
        <v>3998</v>
      </c>
      <c r="G94" s="223"/>
      <c r="H94" s="226">
        <v>28.49</v>
      </c>
      <c r="I94" s="227"/>
      <c r="J94" s="223"/>
      <c r="K94" s="223"/>
      <c r="L94" s="228"/>
      <c r="M94" s="229"/>
      <c r="N94" s="230"/>
      <c r="O94" s="230"/>
      <c r="P94" s="230"/>
      <c r="Q94" s="230"/>
      <c r="R94" s="230"/>
      <c r="S94" s="230"/>
      <c r="T94" s="231"/>
      <c r="AT94" s="232" t="s">
        <v>278</v>
      </c>
      <c r="AU94" s="232" t="s">
        <v>142</v>
      </c>
      <c r="AV94" s="14" t="s">
        <v>82</v>
      </c>
      <c r="AW94" s="14" t="s">
        <v>35</v>
      </c>
      <c r="AX94" s="14" t="s">
        <v>73</v>
      </c>
      <c r="AY94" s="232" t="s">
        <v>267</v>
      </c>
    </row>
    <row r="95" spans="1:65" s="16" customFormat="1" x14ac:dyDescent="0.2">
      <c r="B95" s="244"/>
      <c r="C95" s="245"/>
      <c r="D95" s="208" t="s">
        <v>278</v>
      </c>
      <c r="E95" s="246" t="s">
        <v>21</v>
      </c>
      <c r="F95" s="247" t="s">
        <v>355</v>
      </c>
      <c r="G95" s="245"/>
      <c r="H95" s="248">
        <v>60.28</v>
      </c>
      <c r="I95" s="249"/>
      <c r="J95" s="245"/>
      <c r="K95" s="245"/>
      <c r="L95" s="250"/>
      <c r="M95" s="251"/>
      <c r="N95" s="252"/>
      <c r="O95" s="252"/>
      <c r="P95" s="252"/>
      <c r="Q95" s="252"/>
      <c r="R95" s="252"/>
      <c r="S95" s="252"/>
      <c r="T95" s="253"/>
      <c r="AT95" s="254" t="s">
        <v>278</v>
      </c>
      <c r="AU95" s="254" t="s">
        <v>142</v>
      </c>
      <c r="AV95" s="16" t="s">
        <v>274</v>
      </c>
      <c r="AW95" s="16" t="s">
        <v>35</v>
      </c>
      <c r="AX95" s="16" t="s">
        <v>80</v>
      </c>
      <c r="AY95" s="254" t="s">
        <v>267</v>
      </c>
    </row>
    <row r="96" spans="1:65" s="2" customFormat="1" ht="16.5" customHeight="1" x14ac:dyDescent="0.2">
      <c r="A96" s="36"/>
      <c r="B96" s="37"/>
      <c r="C96" s="195" t="s">
        <v>82</v>
      </c>
      <c r="D96" s="195" t="s">
        <v>269</v>
      </c>
      <c r="E96" s="196" t="s">
        <v>3999</v>
      </c>
      <c r="F96" s="197" t="s">
        <v>4000</v>
      </c>
      <c r="G96" s="198" t="s">
        <v>320</v>
      </c>
      <c r="H96" s="199">
        <v>23.327999999999999</v>
      </c>
      <c r="I96" s="200"/>
      <c r="J96" s="201">
        <f>ROUND(I96*H96,2)</f>
        <v>0</v>
      </c>
      <c r="K96" s="197" t="s">
        <v>21</v>
      </c>
      <c r="L96" s="41"/>
      <c r="M96" s="202" t="s">
        <v>21</v>
      </c>
      <c r="N96" s="203" t="s">
        <v>44</v>
      </c>
      <c r="O96" s="66"/>
      <c r="P96" s="204">
        <f>O96*H96</f>
        <v>0</v>
      </c>
      <c r="Q96" s="204">
        <v>0</v>
      </c>
      <c r="R96" s="204">
        <f>Q96*H96</f>
        <v>0</v>
      </c>
      <c r="S96" s="204">
        <v>0</v>
      </c>
      <c r="T96" s="205">
        <f>S96*H96</f>
        <v>0</v>
      </c>
      <c r="U96" s="36"/>
      <c r="V96" s="36"/>
      <c r="W96" s="36"/>
      <c r="X96" s="36"/>
      <c r="Y96" s="36"/>
      <c r="Z96" s="36"/>
      <c r="AA96" s="36"/>
      <c r="AB96" s="36"/>
      <c r="AC96" s="36"/>
      <c r="AD96" s="36"/>
      <c r="AE96" s="36"/>
      <c r="AR96" s="206" t="s">
        <v>274</v>
      </c>
      <c r="AT96" s="206" t="s">
        <v>269</v>
      </c>
      <c r="AU96" s="206" t="s">
        <v>142</v>
      </c>
      <c r="AY96" s="19" t="s">
        <v>267</v>
      </c>
      <c r="BE96" s="207">
        <f>IF(N96="základní",J96,0)</f>
        <v>0</v>
      </c>
      <c r="BF96" s="207">
        <f>IF(N96="snížená",J96,0)</f>
        <v>0</v>
      </c>
      <c r="BG96" s="207">
        <f>IF(N96="zákl. přenesená",J96,0)</f>
        <v>0</v>
      </c>
      <c r="BH96" s="207">
        <f>IF(N96="sníž. přenesená",J96,0)</f>
        <v>0</v>
      </c>
      <c r="BI96" s="207">
        <f>IF(N96="nulová",J96,0)</f>
        <v>0</v>
      </c>
      <c r="BJ96" s="19" t="s">
        <v>80</v>
      </c>
      <c r="BK96" s="207">
        <f>ROUND(I96*H96,2)</f>
        <v>0</v>
      </c>
      <c r="BL96" s="19" t="s">
        <v>274</v>
      </c>
      <c r="BM96" s="206" t="s">
        <v>274</v>
      </c>
    </row>
    <row r="97" spans="1:65" s="14" customFormat="1" x14ac:dyDescent="0.2">
      <c r="B97" s="222"/>
      <c r="C97" s="223"/>
      <c r="D97" s="208" t="s">
        <v>278</v>
      </c>
      <c r="E97" s="224" t="s">
        <v>21</v>
      </c>
      <c r="F97" s="225" t="s">
        <v>4001</v>
      </c>
      <c r="G97" s="223"/>
      <c r="H97" s="226">
        <v>23.327999999999999</v>
      </c>
      <c r="I97" s="227"/>
      <c r="J97" s="223"/>
      <c r="K97" s="223"/>
      <c r="L97" s="228"/>
      <c r="M97" s="229"/>
      <c r="N97" s="230"/>
      <c r="O97" s="230"/>
      <c r="P97" s="230"/>
      <c r="Q97" s="230"/>
      <c r="R97" s="230"/>
      <c r="S97" s="230"/>
      <c r="T97" s="231"/>
      <c r="AT97" s="232" t="s">
        <v>278</v>
      </c>
      <c r="AU97" s="232" t="s">
        <v>142</v>
      </c>
      <c r="AV97" s="14" t="s">
        <v>82</v>
      </c>
      <c r="AW97" s="14" t="s">
        <v>35</v>
      </c>
      <c r="AX97" s="14" t="s">
        <v>73</v>
      </c>
      <c r="AY97" s="232" t="s">
        <v>267</v>
      </c>
    </row>
    <row r="98" spans="1:65" s="16" customFormat="1" x14ac:dyDescent="0.2">
      <c r="B98" s="244"/>
      <c r="C98" s="245"/>
      <c r="D98" s="208" t="s">
        <v>278</v>
      </c>
      <c r="E98" s="246" t="s">
        <v>21</v>
      </c>
      <c r="F98" s="247" t="s">
        <v>355</v>
      </c>
      <c r="G98" s="245"/>
      <c r="H98" s="248">
        <v>23.327999999999999</v>
      </c>
      <c r="I98" s="249"/>
      <c r="J98" s="245"/>
      <c r="K98" s="245"/>
      <c r="L98" s="250"/>
      <c r="M98" s="251"/>
      <c r="N98" s="252"/>
      <c r="O98" s="252"/>
      <c r="P98" s="252"/>
      <c r="Q98" s="252"/>
      <c r="R98" s="252"/>
      <c r="S98" s="252"/>
      <c r="T98" s="253"/>
      <c r="AT98" s="254" t="s">
        <v>278</v>
      </c>
      <c r="AU98" s="254" t="s">
        <v>142</v>
      </c>
      <c r="AV98" s="16" t="s">
        <v>274</v>
      </c>
      <c r="AW98" s="16" t="s">
        <v>35</v>
      </c>
      <c r="AX98" s="16" t="s">
        <v>80</v>
      </c>
      <c r="AY98" s="254" t="s">
        <v>267</v>
      </c>
    </row>
    <row r="99" spans="1:65" s="2" customFormat="1" ht="16.5" customHeight="1" x14ac:dyDescent="0.2">
      <c r="A99" s="36"/>
      <c r="B99" s="37"/>
      <c r="C99" s="195" t="s">
        <v>142</v>
      </c>
      <c r="D99" s="195" t="s">
        <v>269</v>
      </c>
      <c r="E99" s="196" t="s">
        <v>4002</v>
      </c>
      <c r="F99" s="197" t="s">
        <v>4003</v>
      </c>
      <c r="G99" s="198" t="s">
        <v>320</v>
      </c>
      <c r="H99" s="199">
        <v>17.600000000000001</v>
      </c>
      <c r="I99" s="200"/>
      <c r="J99" s="201">
        <f>ROUND(I99*H99,2)</f>
        <v>0</v>
      </c>
      <c r="K99" s="197" t="s">
        <v>21</v>
      </c>
      <c r="L99" s="41"/>
      <c r="M99" s="202" t="s">
        <v>21</v>
      </c>
      <c r="N99" s="203" t="s">
        <v>44</v>
      </c>
      <c r="O99" s="66"/>
      <c r="P99" s="204">
        <f>O99*H99</f>
        <v>0</v>
      </c>
      <c r="Q99" s="204">
        <v>0</v>
      </c>
      <c r="R99" s="204">
        <f>Q99*H99</f>
        <v>0</v>
      </c>
      <c r="S99" s="204">
        <v>0</v>
      </c>
      <c r="T99" s="205">
        <f>S99*H99</f>
        <v>0</v>
      </c>
      <c r="U99" s="36"/>
      <c r="V99" s="36"/>
      <c r="W99" s="36"/>
      <c r="X99" s="36"/>
      <c r="Y99" s="36"/>
      <c r="Z99" s="36"/>
      <c r="AA99" s="36"/>
      <c r="AB99" s="36"/>
      <c r="AC99" s="36"/>
      <c r="AD99" s="36"/>
      <c r="AE99" s="36"/>
      <c r="AR99" s="206" t="s">
        <v>274</v>
      </c>
      <c r="AT99" s="206" t="s">
        <v>269</v>
      </c>
      <c r="AU99" s="206" t="s">
        <v>142</v>
      </c>
      <c r="AY99" s="19" t="s">
        <v>267</v>
      </c>
      <c r="BE99" s="207">
        <f>IF(N99="základní",J99,0)</f>
        <v>0</v>
      </c>
      <c r="BF99" s="207">
        <f>IF(N99="snížená",J99,0)</f>
        <v>0</v>
      </c>
      <c r="BG99" s="207">
        <f>IF(N99="zákl. přenesená",J99,0)</f>
        <v>0</v>
      </c>
      <c r="BH99" s="207">
        <f>IF(N99="sníž. přenesená",J99,0)</f>
        <v>0</v>
      </c>
      <c r="BI99" s="207">
        <f>IF(N99="nulová",J99,0)</f>
        <v>0</v>
      </c>
      <c r="BJ99" s="19" t="s">
        <v>80</v>
      </c>
      <c r="BK99" s="207">
        <f>ROUND(I99*H99,2)</f>
        <v>0</v>
      </c>
      <c r="BL99" s="19" t="s">
        <v>274</v>
      </c>
      <c r="BM99" s="206" t="s">
        <v>309</v>
      </c>
    </row>
    <row r="100" spans="1:65" s="14" customFormat="1" x14ac:dyDescent="0.2">
      <c r="B100" s="222"/>
      <c r="C100" s="223"/>
      <c r="D100" s="208" t="s">
        <v>278</v>
      </c>
      <c r="E100" s="224" t="s">
        <v>21</v>
      </c>
      <c r="F100" s="225" t="s">
        <v>4004</v>
      </c>
      <c r="G100" s="223"/>
      <c r="H100" s="226">
        <v>17.600000000000001</v>
      </c>
      <c r="I100" s="227"/>
      <c r="J100" s="223"/>
      <c r="K100" s="223"/>
      <c r="L100" s="228"/>
      <c r="M100" s="229"/>
      <c r="N100" s="230"/>
      <c r="O100" s="230"/>
      <c r="P100" s="230"/>
      <c r="Q100" s="230"/>
      <c r="R100" s="230"/>
      <c r="S100" s="230"/>
      <c r="T100" s="231"/>
      <c r="AT100" s="232" t="s">
        <v>278</v>
      </c>
      <c r="AU100" s="232" t="s">
        <v>142</v>
      </c>
      <c r="AV100" s="14" t="s">
        <v>82</v>
      </c>
      <c r="AW100" s="14" t="s">
        <v>35</v>
      </c>
      <c r="AX100" s="14" t="s">
        <v>73</v>
      </c>
      <c r="AY100" s="232" t="s">
        <v>267</v>
      </c>
    </row>
    <row r="101" spans="1:65" s="16" customFormat="1" x14ac:dyDescent="0.2">
      <c r="B101" s="244"/>
      <c r="C101" s="245"/>
      <c r="D101" s="208" t="s">
        <v>278</v>
      </c>
      <c r="E101" s="246" t="s">
        <v>21</v>
      </c>
      <c r="F101" s="247" t="s">
        <v>355</v>
      </c>
      <c r="G101" s="245"/>
      <c r="H101" s="248">
        <v>17.600000000000001</v>
      </c>
      <c r="I101" s="249"/>
      <c r="J101" s="245"/>
      <c r="K101" s="245"/>
      <c r="L101" s="250"/>
      <c r="M101" s="251"/>
      <c r="N101" s="252"/>
      <c r="O101" s="252"/>
      <c r="P101" s="252"/>
      <c r="Q101" s="252"/>
      <c r="R101" s="252"/>
      <c r="S101" s="252"/>
      <c r="T101" s="253"/>
      <c r="AT101" s="254" t="s">
        <v>278</v>
      </c>
      <c r="AU101" s="254" t="s">
        <v>142</v>
      </c>
      <c r="AV101" s="16" t="s">
        <v>274</v>
      </c>
      <c r="AW101" s="16" t="s">
        <v>35</v>
      </c>
      <c r="AX101" s="16" t="s">
        <v>80</v>
      </c>
      <c r="AY101" s="254" t="s">
        <v>267</v>
      </c>
    </row>
    <row r="102" spans="1:65" s="2" customFormat="1" ht="16.5" customHeight="1" x14ac:dyDescent="0.2">
      <c r="A102" s="36"/>
      <c r="B102" s="37"/>
      <c r="C102" s="195" t="s">
        <v>274</v>
      </c>
      <c r="D102" s="195" t="s">
        <v>269</v>
      </c>
      <c r="E102" s="196" t="s">
        <v>4005</v>
      </c>
      <c r="F102" s="197" t="s">
        <v>4006</v>
      </c>
      <c r="G102" s="198" t="s">
        <v>320</v>
      </c>
      <c r="H102" s="199">
        <v>39.159999999999997</v>
      </c>
      <c r="I102" s="200"/>
      <c r="J102" s="201">
        <f>ROUND(I102*H102,2)</f>
        <v>0</v>
      </c>
      <c r="K102" s="197" t="s">
        <v>21</v>
      </c>
      <c r="L102" s="41"/>
      <c r="M102" s="202" t="s">
        <v>21</v>
      </c>
      <c r="N102" s="203" t="s">
        <v>44</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274</v>
      </c>
      <c r="AT102" s="206" t="s">
        <v>269</v>
      </c>
      <c r="AU102" s="206" t="s">
        <v>142</v>
      </c>
      <c r="AY102" s="19" t="s">
        <v>267</v>
      </c>
      <c r="BE102" s="207">
        <f>IF(N102="základní",J102,0)</f>
        <v>0</v>
      </c>
      <c r="BF102" s="207">
        <f>IF(N102="snížená",J102,0)</f>
        <v>0</v>
      </c>
      <c r="BG102" s="207">
        <f>IF(N102="zákl. přenesená",J102,0)</f>
        <v>0</v>
      </c>
      <c r="BH102" s="207">
        <f>IF(N102="sníž. přenesená",J102,0)</f>
        <v>0</v>
      </c>
      <c r="BI102" s="207">
        <f>IF(N102="nulová",J102,0)</f>
        <v>0</v>
      </c>
      <c r="BJ102" s="19" t="s">
        <v>80</v>
      </c>
      <c r="BK102" s="207">
        <f>ROUND(I102*H102,2)</f>
        <v>0</v>
      </c>
      <c r="BL102" s="19" t="s">
        <v>274</v>
      </c>
      <c r="BM102" s="206" t="s">
        <v>356</v>
      </c>
    </row>
    <row r="103" spans="1:65" s="14" customFormat="1" x14ac:dyDescent="0.2">
      <c r="B103" s="222"/>
      <c r="C103" s="223"/>
      <c r="D103" s="208" t="s">
        <v>278</v>
      </c>
      <c r="E103" s="224" t="s">
        <v>21</v>
      </c>
      <c r="F103" s="225" t="s">
        <v>4007</v>
      </c>
      <c r="G103" s="223"/>
      <c r="H103" s="226">
        <v>39.159999999999997</v>
      </c>
      <c r="I103" s="227"/>
      <c r="J103" s="223"/>
      <c r="K103" s="223"/>
      <c r="L103" s="228"/>
      <c r="M103" s="229"/>
      <c r="N103" s="230"/>
      <c r="O103" s="230"/>
      <c r="P103" s="230"/>
      <c r="Q103" s="230"/>
      <c r="R103" s="230"/>
      <c r="S103" s="230"/>
      <c r="T103" s="231"/>
      <c r="AT103" s="232" t="s">
        <v>278</v>
      </c>
      <c r="AU103" s="232" t="s">
        <v>142</v>
      </c>
      <c r="AV103" s="14" t="s">
        <v>82</v>
      </c>
      <c r="AW103" s="14" t="s">
        <v>35</v>
      </c>
      <c r="AX103" s="14" t="s">
        <v>73</v>
      </c>
      <c r="AY103" s="232" t="s">
        <v>267</v>
      </c>
    </row>
    <row r="104" spans="1:65" s="16" customFormat="1" x14ac:dyDescent="0.2">
      <c r="B104" s="244"/>
      <c r="C104" s="245"/>
      <c r="D104" s="208" t="s">
        <v>278</v>
      </c>
      <c r="E104" s="246" t="s">
        <v>21</v>
      </c>
      <c r="F104" s="247" t="s">
        <v>355</v>
      </c>
      <c r="G104" s="245"/>
      <c r="H104" s="248">
        <v>39.159999999999997</v>
      </c>
      <c r="I104" s="249"/>
      <c r="J104" s="245"/>
      <c r="K104" s="245"/>
      <c r="L104" s="250"/>
      <c r="M104" s="251"/>
      <c r="N104" s="252"/>
      <c r="O104" s="252"/>
      <c r="P104" s="252"/>
      <c r="Q104" s="252"/>
      <c r="R104" s="252"/>
      <c r="S104" s="252"/>
      <c r="T104" s="253"/>
      <c r="AT104" s="254" t="s">
        <v>278</v>
      </c>
      <c r="AU104" s="254" t="s">
        <v>142</v>
      </c>
      <c r="AV104" s="16" t="s">
        <v>274</v>
      </c>
      <c r="AW104" s="16" t="s">
        <v>35</v>
      </c>
      <c r="AX104" s="16" t="s">
        <v>80</v>
      </c>
      <c r="AY104" s="254" t="s">
        <v>267</v>
      </c>
    </row>
    <row r="105" spans="1:65" s="2" customFormat="1" ht="16.5" customHeight="1" x14ac:dyDescent="0.2">
      <c r="A105" s="36"/>
      <c r="B105" s="37"/>
      <c r="C105" s="195" t="s">
        <v>301</v>
      </c>
      <c r="D105" s="195" t="s">
        <v>269</v>
      </c>
      <c r="E105" s="196" t="s">
        <v>4008</v>
      </c>
      <c r="F105" s="197" t="s">
        <v>4009</v>
      </c>
      <c r="G105" s="198" t="s">
        <v>272</v>
      </c>
      <c r="H105" s="199">
        <v>241.92</v>
      </c>
      <c r="I105" s="200"/>
      <c r="J105" s="201">
        <f>ROUND(I105*H105,2)</f>
        <v>0</v>
      </c>
      <c r="K105" s="197" t="s">
        <v>21</v>
      </c>
      <c r="L105" s="41"/>
      <c r="M105" s="202" t="s">
        <v>21</v>
      </c>
      <c r="N105" s="203" t="s">
        <v>44</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274</v>
      </c>
      <c r="AT105" s="206" t="s">
        <v>269</v>
      </c>
      <c r="AU105" s="206" t="s">
        <v>142</v>
      </c>
      <c r="AY105" s="19" t="s">
        <v>267</v>
      </c>
      <c r="BE105" s="207">
        <f>IF(N105="základní",J105,0)</f>
        <v>0</v>
      </c>
      <c r="BF105" s="207">
        <f>IF(N105="snížená",J105,0)</f>
        <v>0</v>
      </c>
      <c r="BG105" s="207">
        <f>IF(N105="zákl. přenesená",J105,0)</f>
        <v>0</v>
      </c>
      <c r="BH105" s="207">
        <f>IF(N105="sníž. přenesená",J105,0)</f>
        <v>0</v>
      </c>
      <c r="BI105" s="207">
        <f>IF(N105="nulová",J105,0)</f>
        <v>0</v>
      </c>
      <c r="BJ105" s="19" t="s">
        <v>80</v>
      </c>
      <c r="BK105" s="207">
        <f>ROUND(I105*H105,2)</f>
        <v>0</v>
      </c>
      <c r="BL105" s="19" t="s">
        <v>274</v>
      </c>
      <c r="BM105" s="206" t="s">
        <v>371</v>
      </c>
    </row>
    <row r="106" spans="1:65" s="14" customFormat="1" x14ac:dyDescent="0.2">
      <c r="B106" s="222"/>
      <c r="C106" s="223"/>
      <c r="D106" s="208" t="s">
        <v>278</v>
      </c>
      <c r="E106" s="224" t="s">
        <v>21</v>
      </c>
      <c r="F106" s="225" t="s">
        <v>4010</v>
      </c>
      <c r="G106" s="223"/>
      <c r="H106" s="226">
        <v>207.36</v>
      </c>
      <c r="I106" s="227"/>
      <c r="J106" s="223"/>
      <c r="K106" s="223"/>
      <c r="L106" s="228"/>
      <c r="M106" s="229"/>
      <c r="N106" s="230"/>
      <c r="O106" s="230"/>
      <c r="P106" s="230"/>
      <c r="Q106" s="230"/>
      <c r="R106" s="230"/>
      <c r="S106" s="230"/>
      <c r="T106" s="231"/>
      <c r="AT106" s="232" t="s">
        <v>278</v>
      </c>
      <c r="AU106" s="232" t="s">
        <v>142</v>
      </c>
      <c r="AV106" s="14" t="s">
        <v>82</v>
      </c>
      <c r="AW106" s="14" t="s">
        <v>35</v>
      </c>
      <c r="AX106" s="14" t="s">
        <v>73</v>
      </c>
      <c r="AY106" s="232" t="s">
        <v>267</v>
      </c>
    </row>
    <row r="107" spans="1:65" s="14" customFormat="1" x14ac:dyDescent="0.2">
      <c r="B107" s="222"/>
      <c r="C107" s="223"/>
      <c r="D107" s="208" t="s">
        <v>278</v>
      </c>
      <c r="E107" s="224" t="s">
        <v>21</v>
      </c>
      <c r="F107" s="225" t="s">
        <v>4011</v>
      </c>
      <c r="G107" s="223"/>
      <c r="H107" s="226">
        <v>34.56</v>
      </c>
      <c r="I107" s="227"/>
      <c r="J107" s="223"/>
      <c r="K107" s="223"/>
      <c r="L107" s="228"/>
      <c r="M107" s="229"/>
      <c r="N107" s="230"/>
      <c r="O107" s="230"/>
      <c r="P107" s="230"/>
      <c r="Q107" s="230"/>
      <c r="R107" s="230"/>
      <c r="S107" s="230"/>
      <c r="T107" s="231"/>
      <c r="AT107" s="232" t="s">
        <v>278</v>
      </c>
      <c r="AU107" s="232" t="s">
        <v>142</v>
      </c>
      <c r="AV107" s="14" t="s">
        <v>82</v>
      </c>
      <c r="AW107" s="14" t="s">
        <v>35</v>
      </c>
      <c r="AX107" s="14" t="s">
        <v>73</v>
      </c>
      <c r="AY107" s="232" t="s">
        <v>267</v>
      </c>
    </row>
    <row r="108" spans="1:65" s="16" customFormat="1" x14ac:dyDescent="0.2">
      <c r="B108" s="244"/>
      <c r="C108" s="245"/>
      <c r="D108" s="208" t="s">
        <v>278</v>
      </c>
      <c r="E108" s="246" t="s">
        <v>21</v>
      </c>
      <c r="F108" s="247" t="s">
        <v>355</v>
      </c>
      <c r="G108" s="245"/>
      <c r="H108" s="248">
        <v>241.92000000000002</v>
      </c>
      <c r="I108" s="249"/>
      <c r="J108" s="245"/>
      <c r="K108" s="245"/>
      <c r="L108" s="250"/>
      <c r="M108" s="251"/>
      <c r="N108" s="252"/>
      <c r="O108" s="252"/>
      <c r="P108" s="252"/>
      <c r="Q108" s="252"/>
      <c r="R108" s="252"/>
      <c r="S108" s="252"/>
      <c r="T108" s="253"/>
      <c r="AT108" s="254" t="s">
        <v>278</v>
      </c>
      <c r="AU108" s="254" t="s">
        <v>142</v>
      </c>
      <c r="AV108" s="16" t="s">
        <v>274</v>
      </c>
      <c r="AW108" s="16" t="s">
        <v>35</v>
      </c>
      <c r="AX108" s="16" t="s">
        <v>80</v>
      </c>
      <c r="AY108" s="254" t="s">
        <v>267</v>
      </c>
    </row>
    <row r="109" spans="1:65" s="2" customFormat="1" ht="16.5" customHeight="1" x14ac:dyDescent="0.2">
      <c r="A109" s="36"/>
      <c r="B109" s="37"/>
      <c r="C109" s="195" t="s">
        <v>309</v>
      </c>
      <c r="D109" s="195" t="s">
        <v>269</v>
      </c>
      <c r="E109" s="196" t="s">
        <v>4012</v>
      </c>
      <c r="F109" s="197" t="s">
        <v>4013</v>
      </c>
      <c r="G109" s="198" t="s">
        <v>320</v>
      </c>
      <c r="H109" s="199">
        <v>3.52</v>
      </c>
      <c r="I109" s="200"/>
      <c r="J109" s="201">
        <f>ROUND(I109*H109,2)</f>
        <v>0</v>
      </c>
      <c r="K109" s="197" t="s">
        <v>21</v>
      </c>
      <c r="L109" s="41"/>
      <c r="M109" s="202" t="s">
        <v>21</v>
      </c>
      <c r="N109" s="203" t="s">
        <v>44</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274</v>
      </c>
      <c r="AT109" s="206" t="s">
        <v>269</v>
      </c>
      <c r="AU109" s="206" t="s">
        <v>142</v>
      </c>
      <c r="AY109" s="19" t="s">
        <v>267</v>
      </c>
      <c r="BE109" s="207">
        <f>IF(N109="základní",J109,0)</f>
        <v>0</v>
      </c>
      <c r="BF109" s="207">
        <f>IF(N109="snížená",J109,0)</f>
        <v>0</v>
      </c>
      <c r="BG109" s="207">
        <f>IF(N109="zákl. přenesená",J109,0)</f>
        <v>0</v>
      </c>
      <c r="BH109" s="207">
        <f>IF(N109="sníž. přenesená",J109,0)</f>
        <v>0</v>
      </c>
      <c r="BI109" s="207">
        <f>IF(N109="nulová",J109,0)</f>
        <v>0</v>
      </c>
      <c r="BJ109" s="19" t="s">
        <v>80</v>
      </c>
      <c r="BK109" s="207">
        <f>ROUND(I109*H109,2)</f>
        <v>0</v>
      </c>
      <c r="BL109" s="19" t="s">
        <v>274</v>
      </c>
      <c r="BM109" s="206" t="s">
        <v>386</v>
      </c>
    </row>
    <row r="110" spans="1:65" s="14" customFormat="1" x14ac:dyDescent="0.2">
      <c r="B110" s="222"/>
      <c r="C110" s="223"/>
      <c r="D110" s="208" t="s">
        <v>278</v>
      </c>
      <c r="E110" s="224" t="s">
        <v>21</v>
      </c>
      <c r="F110" s="225" t="s">
        <v>4014</v>
      </c>
      <c r="G110" s="223"/>
      <c r="H110" s="226">
        <v>3.52</v>
      </c>
      <c r="I110" s="227"/>
      <c r="J110" s="223"/>
      <c r="K110" s="223"/>
      <c r="L110" s="228"/>
      <c r="M110" s="229"/>
      <c r="N110" s="230"/>
      <c r="O110" s="230"/>
      <c r="P110" s="230"/>
      <c r="Q110" s="230"/>
      <c r="R110" s="230"/>
      <c r="S110" s="230"/>
      <c r="T110" s="231"/>
      <c r="AT110" s="232" t="s">
        <v>278</v>
      </c>
      <c r="AU110" s="232" t="s">
        <v>142</v>
      </c>
      <c r="AV110" s="14" t="s">
        <v>82</v>
      </c>
      <c r="AW110" s="14" t="s">
        <v>35</v>
      </c>
      <c r="AX110" s="14" t="s">
        <v>73</v>
      </c>
      <c r="AY110" s="232" t="s">
        <v>267</v>
      </c>
    </row>
    <row r="111" spans="1:65" s="16" customFormat="1" x14ac:dyDescent="0.2">
      <c r="B111" s="244"/>
      <c r="C111" s="245"/>
      <c r="D111" s="208" t="s">
        <v>278</v>
      </c>
      <c r="E111" s="246" t="s">
        <v>21</v>
      </c>
      <c r="F111" s="247" t="s">
        <v>355</v>
      </c>
      <c r="G111" s="245"/>
      <c r="H111" s="248">
        <v>3.52</v>
      </c>
      <c r="I111" s="249"/>
      <c r="J111" s="245"/>
      <c r="K111" s="245"/>
      <c r="L111" s="250"/>
      <c r="M111" s="251"/>
      <c r="N111" s="252"/>
      <c r="O111" s="252"/>
      <c r="P111" s="252"/>
      <c r="Q111" s="252"/>
      <c r="R111" s="252"/>
      <c r="S111" s="252"/>
      <c r="T111" s="253"/>
      <c r="AT111" s="254" t="s">
        <v>278</v>
      </c>
      <c r="AU111" s="254" t="s">
        <v>142</v>
      </c>
      <c r="AV111" s="16" t="s">
        <v>274</v>
      </c>
      <c r="AW111" s="16" t="s">
        <v>35</v>
      </c>
      <c r="AX111" s="16" t="s">
        <v>80</v>
      </c>
      <c r="AY111" s="254" t="s">
        <v>267</v>
      </c>
    </row>
    <row r="112" spans="1:65" s="2" customFormat="1" ht="16.5" customHeight="1" x14ac:dyDescent="0.2">
      <c r="A112" s="36"/>
      <c r="B112" s="37"/>
      <c r="C112" s="195" t="s">
        <v>317</v>
      </c>
      <c r="D112" s="195" t="s">
        <v>269</v>
      </c>
      <c r="E112" s="196" t="s">
        <v>4015</v>
      </c>
      <c r="F112" s="197" t="s">
        <v>4016</v>
      </c>
      <c r="G112" s="198" t="s">
        <v>545</v>
      </c>
      <c r="H112" s="199">
        <v>3</v>
      </c>
      <c r="I112" s="200"/>
      <c r="J112" s="201">
        <f t="shared" ref="J112:J126" si="0">ROUND(I112*H112,2)</f>
        <v>0</v>
      </c>
      <c r="K112" s="197" t="s">
        <v>21</v>
      </c>
      <c r="L112" s="41"/>
      <c r="M112" s="202" t="s">
        <v>21</v>
      </c>
      <c r="N112" s="203" t="s">
        <v>44</v>
      </c>
      <c r="O112" s="66"/>
      <c r="P112" s="204">
        <f t="shared" ref="P112:P126" si="1">O112*H112</f>
        <v>0</v>
      </c>
      <c r="Q112" s="204">
        <v>0</v>
      </c>
      <c r="R112" s="204">
        <f t="shared" ref="R112:R126" si="2">Q112*H112</f>
        <v>0</v>
      </c>
      <c r="S112" s="204">
        <v>0</v>
      </c>
      <c r="T112" s="205">
        <f t="shared" ref="T112:T126" si="3">S112*H112</f>
        <v>0</v>
      </c>
      <c r="U112" s="36"/>
      <c r="V112" s="36"/>
      <c r="W112" s="36"/>
      <c r="X112" s="36"/>
      <c r="Y112" s="36"/>
      <c r="Z112" s="36"/>
      <c r="AA112" s="36"/>
      <c r="AB112" s="36"/>
      <c r="AC112" s="36"/>
      <c r="AD112" s="36"/>
      <c r="AE112" s="36"/>
      <c r="AR112" s="206" t="s">
        <v>274</v>
      </c>
      <c r="AT112" s="206" t="s">
        <v>269</v>
      </c>
      <c r="AU112" s="206" t="s">
        <v>142</v>
      </c>
      <c r="AY112" s="19" t="s">
        <v>267</v>
      </c>
      <c r="BE112" s="207">
        <f t="shared" ref="BE112:BE126" si="4">IF(N112="základní",J112,0)</f>
        <v>0</v>
      </c>
      <c r="BF112" s="207">
        <f t="shared" ref="BF112:BF126" si="5">IF(N112="snížená",J112,0)</f>
        <v>0</v>
      </c>
      <c r="BG112" s="207">
        <f t="shared" ref="BG112:BG126" si="6">IF(N112="zákl. přenesená",J112,0)</f>
        <v>0</v>
      </c>
      <c r="BH112" s="207">
        <f t="shared" ref="BH112:BH126" si="7">IF(N112="sníž. přenesená",J112,0)</f>
        <v>0</v>
      </c>
      <c r="BI112" s="207">
        <f t="shared" ref="BI112:BI126" si="8">IF(N112="nulová",J112,0)</f>
        <v>0</v>
      </c>
      <c r="BJ112" s="19" t="s">
        <v>80</v>
      </c>
      <c r="BK112" s="207">
        <f t="shared" ref="BK112:BK126" si="9">ROUND(I112*H112,2)</f>
        <v>0</v>
      </c>
      <c r="BL112" s="19" t="s">
        <v>274</v>
      </c>
      <c r="BM112" s="206" t="s">
        <v>401</v>
      </c>
    </row>
    <row r="113" spans="1:65" s="2" customFormat="1" ht="16.5" customHeight="1" x14ac:dyDescent="0.2">
      <c r="A113" s="36"/>
      <c r="B113" s="37"/>
      <c r="C113" s="195" t="s">
        <v>356</v>
      </c>
      <c r="D113" s="195" t="s">
        <v>269</v>
      </c>
      <c r="E113" s="196" t="s">
        <v>2609</v>
      </c>
      <c r="F113" s="197" t="s">
        <v>4017</v>
      </c>
      <c r="G113" s="198" t="s">
        <v>545</v>
      </c>
      <c r="H113" s="199">
        <v>4</v>
      </c>
      <c r="I113" s="200"/>
      <c r="J113" s="201">
        <f t="shared" si="0"/>
        <v>0</v>
      </c>
      <c r="K113" s="197" t="s">
        <v>21</v>
      </c>
      <c r="L113" s="41"/>
      <c r="M113" s="202" t="s">
        <v>21</v>
      </c>
      <c r="N113" s="203" t="s">
        <v>44</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274</v>
      </c>
      <c r="AT113" s="206" t="s">
        <v>269</v>
      </c>
      <c r="AU113" s="206" t="s">
        <v>142</v>
      </c>
      <c r="AY113" s="19" t="s">
        <v>267</v>
      </c>
      <c r="BE113" s="207">
        <f t="shared" si="4"/>
        <v>0</v>
      </c>
      <c r="BF113" s="207">
        <f t="shared" si="5"/>
        <v>0</v>
      </c>
      <c r="BG113" s="207">
        <f t="shared" si="6"/>
        <v>0</v>
      </c>
      <c r="BH113" s="207">
        <f t="shared" si="7"/>
        <v>0</v>
      </c>
      <c r="BI113" s="207">
        <f t="shared" si="8"/>
        <v>0</v>
      </c>
      <c r="BJ113" s="19" t="s">
        <v>80</v>
      </c>
      <c r="BK113" s="207">
        <f t="shared" si="9"/>
        <v>0</v>
      </c>
      <c r="BL113" s="19" t="s">
        <v>274</v>
      </c>
      <c r="BM113" s="206" t="s">
        <v>441</v>
      </c>
    </row>
    <row r="114" spans="1:65" s="2" customFormat="1" ht="16.5" customHeight="1" x14ac:dyDescent="0.2">
      <c r="A114" s="36"/>
      <c r="B114" s="37"/>
      <c r="C114" s="195" t="s">
        <v>365</v>
      </c>
      <c r="D114" s="195" t="s">
        <v>269</v>
      </c>
      <c r="E114" s="196" t="s">
        <v>4018</v>
      </c>
      <c r="F114" s="197" t="s">
        <v>4019</v>
      </c>
      <c r="G114" s="198" t="s">
        <v>545</v>
      </c>
      <c r="H114" s="199">
        <v>4</v>
      </c>
      <c r="I114" s="200"/>
      <c r="J114" s="201">
        <f t="shared" si="0"/>
        <v>0</v>
      </c>
      <c r="K114" s="197" t="s">
        <v>21</v>
      </c>
      <c r="L114" s="41"/>
      <c r="M114" s="202" t="s">
        <v>21</v>
      </c>
      <c r="N114" s="203" t="s">
        <v>44</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274</v>
      </c>
      <c r="AT114" s="206" t="s">
        <v>269</v>
      </c>
      <c r="AU114" s="206" t="s">
        <v>142</v>
      </c>
      <c r="AY114" s="19" t="s">
        <v>267</v>
      </c>
      <c r="BE114" s="207">
        <f t="shared" si="4"/>
        <v>0</v>
      </c>
      <c r="BF114" s="207">
        <f t="shared" si="5"/>
        <v>0</v>
      </c>
      <c r="BG114" s="207">
        <f t="shared" si="6"/>
        <v>0</v>
      </c>
      <c r="BH114" s="207">
        <f t="shared" si="7"/>
        <v>0</v>
      </c>
      <c r="BI114" s="207">
        <f t="shared" si="8"/>
        <v>0</v>
      </c>
      <c r="BJ114" s="19" t="s">
        <v>80</v>
      </c>
      <c r="BK114" s="207">
        <f t="shared" si="9"/>
        <v>0</v>
      </c>
      <c r="BL114" s="19" t="s">
        <v>274</v>
      </c>
      <c r="BM114" s="206" t="s">
        <v>458</v>
      </c>
    </row>
    <row r="115" spans="1:65" s="2" customFormat="1" ht="16.5" customHeight="1" x14ac:dyDescent="0.2">
      <c r="A115" s="36"/>
      <c r="B115" s="37"/>
      <c r="C115" s="195" t="s">
        <v>371</v>
      </c>
      <c r="D115" s="195" t="s">
        <v>269</v>
      </c>
      <c r="E115" s="196" t="s">
        <v>4020</v>
      </c>
      <c r="F115" s="197" t="s">
        <v>4021</v>
      </c>
      <c r="G115" s="198" t="s">
        <v>545</v>
      </c>
      <c r="H115" s="199">
        <v>1</v>
      </c>
      <c r="I115" s="200"/>
      <c r="J115" s="201">
        <f t="shared" si="0"/>
        <v>0</v>
      </c>
      <c r="K115" s="197" t="s">
        <v>21</v>
      </c>
      <c r="L115" s="41"/>
      <c r="M115" s="202" t="s">
        <v>21</v>
      </c>
      <c r="N115" s="203" t="s">
        <v>44</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274</v>
      </c>
      <c r="AT115" s="206" t="s">
        <v>269</v>
      </c>
      <c r="AU115" s="206" t="s">
        <v>142</v>
      </c>
      <c r="AY115" s="19" t="s">
        <v>267</v>
      </c>
      <c r="BE115" s="207">
        <f t="shared" si="4"/>
        <v>0</v>
      </c>
      <c r="BF115" s="207">
        <f t="shared" si="5"/>
        <v>0</v>
      </c>
      <c r="BG115" s="207">
        <f t="shared" si="6"/>
        <v>0</v>
      </c>
      <c r="BH115" s="207">
        <f t="shared" si="7"/>
        <v>0</v>
      </c>
      <c r="BI115" s="207">
        <f t="shared" si="8"/>
        <v>0</v>
      </c>
      <c r="BJ115" s="19" t="s">
        <v>80</v>
      </c>
      <c r="BK115" s="207">
        <f t="shared" si="9"/>
        <v>0</v>
      </c>
      <c r="BL115" s="19" t="s">
        <v>274</v>
      </c>
      <c r="BM115" s="206" t="s">
        <v>496</v>
      </c>
    </row>
    <row r="116" spans="1:65" s="2" customFormat="1" ht="16.5" customHeight="1" x14ac:dyDescent="0.2">
      <c r="A116" s="36"/>
      <c r="B116" s="37"/>
      <c r="C116" s="195" t="s">
        <v>381</v>
      </c>
      <c r="D116" s="195" t="s">
        <v>269</v>
      </c>
      <c r="E116" s="196" t="s">
        <v>4022</v>
      </c>
      <c r="F116" s="197" t="s">
        <v>4023</v>
      </c>
      <c r="G116" s="198" t="s">
        <v>545</v>
      </c>
      <c r="H116" s="199">
        <v>1.01</v>
      </c>
      <c r="I116" s="200"/>
      <c r="J116" s="201">
        <f t="shared" si="0"/>
        <v>0</v>
      </c>
      <c r="K116" s="197" t="s">
        <v>21</v>
      </c>
      <c r="L116" s="41"/>
      <c r="M116" s="202" t="s">
        <v>21</v>
      </c>
      <c r="N116" s="203" t="s">
        <v>44</v>
      </c>
      <c r="O116" s="66"/>
      <c r="P116" s="204">
        <f t="shared" si="1"/>
        <v>0</v>
      </c>
      <c r="Q116" s="204">
        <v>0</v>
      </c>
      <c r="R116" s="204">
        <f t="shared" si="2"/>
        <v>0</v>
      </c>
      <c r="S116" s="204">
        <v>0</v>
      </c>
      <c r="T116" s="205">
        <f t="shared" si="3"/>
        <v>0</v>
      </c>
      <c r="U116" s="36"/>
      <c r="V116" s="36"/>
      <c r="W116" s="36"/>
      <c r="X116" s="36"/>
      <c r="Y116" s="36"/>
      <c r="Z116" s="36"/>
      <c r="AA116" s="36"/>
      <c r="AB116" s="36"/>
      <c r="AC116" s="36"/>
      <c r="AD116" s="36"/>
      <c r="AE116" s="36"/>
      <c r="AR116" s="206" t="s">
        <v>274</v>
      </c>
      <c r="AT116" s="206" t="s">
        <v>269</v>
      </c>
      <c r="AU116" s="206" t="s">
        <v>142</v>
      </c>
      <c r="AY116" s="19" t="s">
        <v>267</v>
      </c>
      <c r="BE116" s="207">
        <f t="shared" si="4"/>
        <v>0</v>
      </c>
      <c r="BF116" s="207">
        <f t="shared" si="5"/>
        <v>0</v>
      </c>
      <c r="BG116" s="207">
        <f t="shared" si="6"/>
        <v>0</v>
      </c>
      <c r="BH116" s="207">
        <f t="shared" si="7"/>
        <v>0</v>
      </c>
      <c r="BI116" s="207">
        <f t="shared" si="8"/>
        <v>0</v>
      </c>
      <c r="BJ116" s="19" t="s">
        <v>80</v>
      </c>
      <c r="BK116" s="207">
        <f t="shared" si="9"/>
        <v>0</v>
      </c>
      <c r="BL116" s="19" t="s">
        <v>274</v>
      </c>
      <c r="BM116" s="206" t="s">
        <v>529</v>
      </c>
    </row>
    <row r="117" spans="1:65" s="2" customFormat="1" ht="16.5" customHeight="1" x14ac:dyDescent="0.2">
      <c r="A117" s="36"/>
      <c r="B117" s="37"/>
      <c r="C117" s="195" t="s">
        <v>386</v>
      </c>
      <c r="D117" s="195" t="s">
        <v>269</v>
      </c>
      <c r="E117" s="196" t="s">
        <v>4024</v>
      </c>
      <c r="F117" s="197" t="s">
        <v>4025</v>
      </c>
      <c r="G117" s="198" t="s">
        <v>545</v>
      </c>
      <c r="H117" s="199">
        <v>1.01</v>
      </c>
      <c r="I117" s="200"/>
      <c r="J117" s="201">
        <f t="shared" si="0"/>
        <v>0</v>
      </c>
      <c r="K117" s="197" t="s">
        <v>21</v>
      </c>
      <c r="L117" s="41"/>
      <c r="M117" s="202" t="s">
        <v>21</v>
      </c>
      <c r="N117" s="203" t="s">
        <v>44</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274</v>
      </c>
      <c r="AT117" s="206" t="s">
        <v>269</v>
      </c>
      <c r="AU117" s="206" t="s">
        <v>142</v>
      </c>
      <c r="AY117" s="19" t="s">
        <v>267</v>
      </c>
      <c r="BE117" s="207">
        <f t="shared" si="4"/>
        <v>0</v>
      </c>
      <c r="BF117" s="207">
        <f t="shared" si="5"/>
        <v>0</v>
      </c>
      <c r="BG117" s="207">
        <f t="shared" si="6"/>
        <v>0</v>
      </c>
      <c r="BH117" s="207">
        <f t="shared" si="7"/>
        <v>0</v>
      </c>
      <c r="BI117" s="207">
        <f t="shared" si="8"/>
        <v>0</v>
      </c>
      <c r="BJ117" s="19" t="s">
        <v>80</v>
      </c>
      <c r="BK117" s="207">
        <f t="shared" si="9"/>
        <v>0</v>
      </c>
      <c r="BL117" s="19" t="s">
        <v>274</v>
      </c>
      <c r="BM117" s="206" t="s">
        <v>542</v>
      </c>
    </row>
    <row r="118" spans="1:65" s="2" customFormat="1" ht="16.5" customHeight="1" x14ac:dyDescent="0.2">
      <c r="A118" s="36"/>
      <c r="B118" s="37"/>
      <c r="C118" s="195" t="s">
        <v>392</v>
      </c>
      <c r="D118" s="195" t="s">
        <v>269</v>
      </c>
      <c r="E118" s="196" t="s">
        <v>4026</v>
      </c>
      <c r="F118" s="197" t="s">
        <v>4027</v>
      </c>
      <c r="G118" s="198" t="s">
        <v>545</v>
      </c>
      <c r="H118" s="199">
        <v>3.27</v>
      </c>
      <c r="I118" s="200"/>
      <c r="J118" s="201">
        <f t="shared" si="0"/>
        <v>0</v>
      </c>
      <c r="K118" s="197" t="s">
        <v>21</v>
      </c>
      <c r="L118" s="41"/>
      <c r="M118" s="202" t="s">
        <v>21</v>
      </c>
      <c r="N118" s="203" t="s">
        <v>44</v>
      </c>
      <c r="O118" s="66"/>
      <c r="P118" s="204">
        <f t="shared" si="1"/>
        <v>0</v>
      </c>
      <c r="Q118" s="204">
        <v>0</v>
      </c>
      <c r="R118" s="204">
        <f t="shared" si="2"/>
        <v>0</v>
      </c>
      <c r="S118" s="204">
        <v>0</v>
      </c>
      <c r="T118" s="205">
        <f t="shared" si="3"/>
        <v>0</v>
      </c>
      <c r="U118" s="36"/>
      <c r="V118" s="36"/>
      <c r="W118" s="36"/>
      <c r="X118" s="36"/>
      <c r="Y118" s="36"/>
      <c r="Z118" s="36"/>
      <c r="AA118" s="36"/>
      <c r="AB118" s="36"/>
      <c r="AC118" s="36"/>
      <c r="AD118" s="36"/>
      <c r="AE118" s="36"/>
      <c r="AR118" s="206" t="s">
        <v>274</v>
      </c>
      <c r="AT118" s="206" t="s">
        <v>269</v>
      </c>
      <c r="AU118" s="206" t="s">
        <v>142</v>
      </c>
      <c r="AY118" s="19" t="s">
        <v>267</v>
      </c>
      <c r="BE118" s="207">
        <f t="shared" si="4"/>
        <v>0</v>
      </c>
      <c r="BF118" s="207">
        <f t="shared" si="5"/>
        <v>0</v>
      </c>
      <c r="BG118" s="207">
        <f t="shared" si="6"/>
        <v>0</v>
      </c>
      <c r="BH118" s="207">
        <f t="shared" si="7"/>
        <v>0</v>
      </c>
      <c r="BI118" s="207">
        <f t="shared" si="8"/>
        <v>0</v>
      </c>
      <c r="BJ118" s="19" t="s">
        <v>80</v>
      </c>
      <c r="BK118" s="207">
        <f t="shared" si="9"/>
        <v>0</v>
      </c>
      <c r="BL118" s="19" t="s">
        <v>274</v>
      </c>
      <c r="BM118" s="206" t="s">
        <v>552</v>
      </c>
    </row>
    <row r="119" spans="1:65" s="2" customFormat="1" ht="16.5" customHeight="1" x14ac:dyDescent="0.2">
      <c r="A119" s="36"/>
      <c r="B119" s="37"/>
      <c r="C119" s="195" t="s">
        <v>401</v>
      </c>
      <c r="D119" s="195" t="s">
        <v>269</v>
      </c>
      <c r="E119" s="196" t="s">
        <v>4028</v>
      </c>
      <c r="F119" s="197" t="s">
        <v>4029</v>
      </c>
      <c r="G119" s="198" t="s">
        <v>545</v>
      </c>
      <c r="H119" s="199">
        <v>1.01</v>
      </c>
      <c r="I119" s="200"/>
      <c r="J119" s="201">
        <f t="shared" si="0"/>
        <v>0</v>
      </c>
      <c r="K119" s="197" t="s">
        <v>21</v>
      </c>
      <c r="L119" s="41"/>
      <c r="M119" s="202" t="s">
        <v>21</v>
      </c>
      <c r="N119" s="203" t="s">
        <v>44</v>
      </c>
      <c r="O119" s="66"/>
      <c r="P119" s="204">
        <f t="shared" si="1"/>
        <v>0</v>
      </c>
      <c r="Q119" s="204">
        <v>0</v>
      </c>
      <c r="R119" s="204">
        <f t="shared" si="2"/>
        <v>0</v>
      </c>
      <c r="S119" s="204">
        <v>0</v>
      </c>
      <c r="T119" s="205">
        <f t="shared" si="3"/>
        <v>0</v>
      </c>
      <c r="U119" s="36"/>
      <c r="V119" s="36"/>
      <c r="W119" s="36"/>
      <c r="X119" s="36"/>
      <c r="Y119" s="36"/>
      <c r="Z119" s="36"/>
      <c r="AA119" s="36"/>
      <c r="AB119" s="36"/>
      <c r="AC119" s="36"/>
      <c r="AD119" s="36"/>
      <c r="AE119" s="36"/>
      <c r="AR119" s="206" t="s">
        <v>274</v>
      </c>
      <c r="AT119" s="206" t="s">
        <v>269</v>
      </c>
      <c r="AU119" s="206" t="s">
        <v>142</v>
      </c>
      <c r="AY119" s="19" t="s">
        <v>267</v>
      </c>
      <c r="BE119" s="207">
        <f t="shared" si="4"/>
        <v>0</v>
      </c>
      <c r="BF119" s="207">
        <f t="shared" si="5"/>
        <v>0</v>
      </c>
      <c r="BG119" s="207">
        <f t="shared" si="6"/>
        <v>0</v>
      </c>
      <c r="BH119" s="207">
        <f t="shared" si="7"/>
        <v>0</v>
      </c>
      <c r="BI119" s="207">
        <f t="shared" si="8"/>
        <v>0</v>
      </c>
      <c r="BJ119" s="19" t="s">
        <v>80</v>
      </c>
      <c r="BK119" s="207">
        <f t="shared" si="9"/>
        <v>0</v>
      </c>
      <c r="BL119" s="19" t="s">
        <v>274</v>
      </c>
      <c r="BM119" s="206" t="s">
        <v>564</v>
      </c>
    </row>
    <row r="120" spans="1:65" s="2" customFormat="1" ht="16.5" customHeight="1" x14ac:dyDescent="0.2">
      <c r="A120" s="36"/>
      <c r="B120" s="37"/>
      <c r="C120" s="195" t="s">
        <v>8</v>
      </c>
      <c r="D120" s="195" t="s">
        <v>269</v>
      </c>
      <c r="E120" s="196" t="s">
        <v>4030</v>
      </c>
      <c r="F120" s="197" t="s">
        <v>4031</v>
      </c>
      <c r="G120" s="198" t="s">
        <v>545</v>
      </c>
      <c r="H120" s="199">
        <v>1</v>
      </c>
      <c r="I120" s="200"/>
      <c r="J120" s="201">
        <f t="shared" si="0"/>
        <v>0</v>
      </c>
      <c r="K120" s="197" t="s">
        <v>21</v>
      </c>
      <c r="L120" s="41"/>
      <c r="M120" s="202" t="s">
        <v>21</v>
      </c>
      <c r="N120" s="203" t="s">
        <v>44</v>
      </c>
      <c r="O120" s="66"/>
      <c r="P120" s="204">
        <f t="shared" si="1"/>
        <v>0</v>
      </c>
      <c r="Q120" s="204">
        <v>0</v>
      </c>
      <c r="R120" s="204">
        <f t="shared" si="2"/>
        <v>0</v>
      </c>
      <c r="S120" s="204">
        <v>0</v>
      </c>
      <c r="T120" s="205">
        <f t="shared" si="3"/>
        <v>0</v>
      </c>
      <c r="U120" s="36"/>
      <c r="V120" s="36"/>
      <c r="W120" s="36"/>
      <c r="X120" s="36"/>
      <c r="Y120" s="36"/>
      <c r="Z120" s="36"/>
      <c r="AA120" s="36"/>
      <c r="AB120" s="36"/>
      <c r="AC120" s="36"/>
      <c r="AD120" s="36"/>
      <c r="AE120" s="36"/>
      <c r="AR120" s="206" t="s">
        <v>274</v>
      </c>
      <c r="AT120" s="206" t="s">
        <v>269</v>
      </c>
      <c r="AU120" s="206" t="s">
        <v>142</v>
      </c>
      <c r="AY120" s="19" t="s">
        <v>267</v>
      </c>
      <c r="BE120" s="207">
        <f t="shared" si="4"/>
        <v>0</v>
      </c>
      <c r="BF120" s="207">
        <f t="shared" si="5"/>
        <v>0</v>
      </c>
      <c r="BG120" s="207">
        <f t="shared" si="6"/>
        <v>0</v>
      </c>
      <c r="BH120" s="207">
        <f t="shared" si="7"/>
        <v>0</v>
      </c>
      <c r="BI120" s="207">
        <f t="shared" si="8"/>
        <v>0</v>
      </c>
      <c r="BJ120" s="19" t="s">
        <v>80</v>
      </c>
      <c r="BK120" s="207">
        <f t="shared" si="9"/>
        <v>0</v>
      </c>
      <c r="BL120" s="19" t="s">
        <v>274</v>
      </c>
      <c r="BM120" s="206" t="s">
        <v>639</v>
      </c>
    </row>
    <row r="121" spans="1:65" s="2" customFormat="1" ht="16.5" customHeight="1" x14ac:dyDescent="0.2">
      <c r="A121" s="36"/>
      <c r="B121" s="37"/>
      <c r="C121" s="195" t="s">
        <v>441</v>
      </c>
      <c r="D121" s="195" t="s">
        <v>269</v>
      </c>
      <c r="E121" s="196" t="s">
        <v>2615</v>
      </c>
      <c r="F121" s="197" t="s">
        <v>4032</v>
      </c>
      <c r="G121" s="198" t="s">
        <v>545</v>
      </c>
      <c r="H121" s="199">
        <v>1</v>
      </c>
      <c r="I121" s="200"/>
      <c r="J121" s="201">
        <f t="shared" si="0"/>
        <v>0</v>
      </c>
      <c r="K121" s="197" t="s">
        <v>21</v>
      </c>
      <c r="L121" s="41"/>
      <c r="M121" s="202" t="s">
        <v>21</v>
      </c>
      <c r="N121" s="203" t="s">
        <v>44</v>
      </c>
      <c r="O121" s="66"/>
      <c r="P121" s="204">
        <f t="shared" si="1"/>
        <v>0</v>
      </c>
      <c r="Q121" s="204">
        <v>0</v>
      </c>
      <c r="R121" s="204">
        <f t="shared" si="2"/>
        <v>0</v>
      </c>
      <c r="S121" s="204">
        <v>0</v>
      </c>
      <c r="T121" s="205">
        <f t="shared" si="3"/>
        <v>0</v>
      </c>
      <c r="U121" s="36"/>
      <c r="V121" s="36"/>
      <c r="W121" s="36"/>
      <c r="X121" s="36"/>
      <c r="Y121" s="36"/>
      <c r="Z121" s="36"/>
      <c r="AA121" s="36"/>
      <c r="AB121" s="36"/>
      <c r="AC121" s="36"/>
      <c r="AD121" s="36"/>
      <c r="AE121" s="36"/>
      <c r="AR121" s="206" t="s">
        <v>274</v>
      </c>
      <c r="AT121" s="206" t="s">
        <v>269</v>
      </c>
      <c r="AU121" s="206" t="s">
        <v>142</v>
      </c>
      <c r="AY121" s="19" t="s">
        <v>267</v>
      </c>
      <c r="BE121" s="207">
        <f t="shared" si="4"/>
        <v>0</v>
      </c>
      <c r="BF121" s="207">
        <f t="shared" si="5"/>
        <v>0</v>
      </c>
      <c r="BG121" s="207">
        <f t="shared" si="6"/>
        <v>0</v>
      </c>
      <c r="BH121" s="207">
        <f t="shared" si="7"/>
        <v>0</v>
      </c>
      <c r="BI121" s="207">
        <f t="shared" si="8"/>
        <v>0</v>
      </c>
      <c r="BJ121" s="19" t="s">
        <v>80</v>
      </c>
      <c r="BK121" s="207">
        <f t="shared" si="9"/>
        <v>0</v>
      </c>
      <c r="BL121" s="19" t="s">
        <v>274</v>
      </c>
      <c r="BM121" s="206" t="s">
        <v>696</v>
      </c>
    </row>
    <row r="122" spans="1:65" s="2" customFormat="1" ht="16.5" customHeight="1" x14ac:dyDescent="0.2">
      <c r="A122" s="36"/>
      <c r="B122" s="37"/>
      <c r="C122" s="195" t="s">
        <v>450</v>
      </c>
      <c r="D122" s="195" t="s">
        <v>269</v>
      </c>
      <c r="E122" s="196" t="s">
        <v>2627</v>
      </c>
      <c r="F122" s="197" t="s">
        <v>4033</v>
      </c>
      <c r="G122" s="198" t="s">
        <v>4034</v>
      </c>
      <c r="H122" s="199">
        <v>25.92</v>
      </c>
      <c r="I122" s="200"/>
      <c r="J122" s="201">
        <f t="shared" si="0"/>
        <v>0</v>
      </c>
      <c r="K122" s="197" t="s">
        <v>21</v>
      </c>
      <c r="L122" s="41"/>
      <c r="M122" s="202" t="s">
        <v>21</v>
      </c>
      <c r="N122" s="203" t="s">
        <v>44</v>
      </c>
      <c r="O122" s="66"/>
      <c r="P122" s="204">
        <f t="shared" si="1"/>
        <v>0</v>
      </c>
      <c r="Q122" s="204">
        <v>0</v>
      </c>
      <c r="R122" s="204">
        <f t="shared" si="2"/>
        <v>0</v>
      </c>
      <c r="S122" s="204">
        <v>0</v>
      </c>
      <c r="T122" s="205">
        <f t="shared" si="3"/>
        <v>0</v>
      </c>
      <c r="U122" s="36"/>
      <c r="V122" s="36"/>
      <c r="W122" s="36"/>
      <c r="X122" s="36"/>
      <c r="Y122" s="36"/>
      <c r="Z122" s="36"/>
      <c r="AA122" s="36"/>
      <c r="AB122" s="36"/>
      <c r="AC122" s="36"/>
      <c r="AD122" s="36"/>
      <c r="AE122" s="36"/>
      <c r="AR122" s="206" t="s">
        <v>274</v>
      </c>
      <c r="AT122" s="206" t="s">
        <v>269</v>
      </c>
      <c r="AU122" s="206" t="s">
        <v>142</v>
      </c>
      <c r="AY122" s="19" t="s">
        <v>267</v>
      </c>
      <c r="BE122" s="207">
        <f t="shared" si="4"/>
        <v>0</v>
      </c>
      <c r="BF122" s="207">
        <f t="shared" si="5"/>
        <v>0</v>
      </c>
      <c r="BG122" s="207">
        <f t="shared" si="6"/>
        <v>0</v>
      </c>
      <c r="BH122" s="207">
        <f t="shared" si="7"/>
        <v>0</v>
      </c>
      <c r="BI122" s="207">
        <f t="shared" si="8"/>
        <v>0</v>
      </c>
      <c r="BJ122" s="19" t="s">
        <v>80</v>
      </c>
      <c r="BK122" s="207">
        <f t="shared" si="9"/>
        <v>0</v>
      </c>
      <c r="BL122" s="19" t="s">
        <v>274</v>
      </c>
      <c r="BM122" s="206" t="s">
        <v>722</v>
      </c>
    </row>
    <row r="123" spans="1:65" s="2" customFormat="1" ht="16.5" customHeight="1" x14ac:dyDescent="0.2">
      <c r="A123" s="36"/>
      <c r="B123" s="37"/>
      <c r="C123" s="195" t="s">
        <v>458</v>
      </c>
      <c r="D123" s="195" t="s">
        <v>269</v>
      </c>
      <c r="E123" s="196" t="s">
        <v>2630</v>
      </c>
      <c r="F123" s="197" t="s">
        <v>4035</v>
      </c>
      <c r="G123" s="198" t="s">
        <v>2629</v>
      </c>
      <c r="H123" s="199">
        <v>1</v>
      </c>
      <c r="I123" s="200"/>
      <c r="J123" s="201">
        <f t="shared" si="0"/>
        <v>0</v>
      </c>
      <c r="K123" s="197" t="s">
        <v>21</v>
      </c>
      <c r="L123" s="41"/>
      <c r="M123" s="202" t="s">
        <v>21</v>
      </c>
      <c r="N123" s="203" t="s">
        <v>44</v>
      </c>
      <c r="O123" s="66"/>
      <c r="P123" s="204">
        <f t="shared" si="1"/>
        <v>0</v>
      </c>
      <c r="Q123" s="204">
        <v>0</v>
      </c>
      <c r="R123" s="204">
        <f t="shared" si="2"/>
        <v>0</v>
      </c>
      <c r="S123" s="204">
        <v>0</v>
      </c>
      <c r="T123" s="205">
        <f t="shared" si="3"/>
        <v>0</v>
      </c>
      <c r="U123" s="36"/>
      <c r="V123" s="36"/>
      <c r="W123" s="36"/>
      <c r="X123" s="36"/>
      <c r="Y123" s="36"/>
      <c r="Z123" s="36"/>
      <c r="AA123" s="36"/>
      <c r="AB123" s="36"/>
      <c r="AC123" s="36"/>
      <c r="AD123" s="36"/>
      <c r="AE123" s="36"/>
      <c r="AR123" s="206" t="s">
        <v>274</v>
      </c>
      <c r="AT123" s="206" t="s">
        <v>269</v>
      </c>
      <c r="AU123" s="206" t="s">
        <v>142</v>
      </c>
      <c r="AY123" s="19" t="s">
        <v>267</v>
      </c>
      <c r="BE123" s="207">
        <f t="shared" si="4"/>
        <v>0</v>
      </c>
      <c r="BF123" s="207">
        <f t="shared" si="5"/>
        <v>0</v>
      </c>
      <c r="BG123" s="207">
        <f t="shared" si="6"/>
        <v>0</v>
      </c>
      <c r="BH123" s="207">
        <f t="shared" si="7"/>
        <v>0</v>
      </c>
      <c r="BI123" s="207">
        <f t="shared" si="8"/>
        <v>0</v>
      </c>
      <c r="BJ123" s="19" t="s">
        <v>80</v>
      </c>
      <c r="BK123" s="207">
        <f t="shared" si="9"/>
        <v>0</v>
      </c>
      <c r="BL123" s="19" t="s">
        <v>274</v>
      </c>
      <c r="BM123" s="206" t="s">
        <v>742</v>
      </c>
    </row>
    <row r="124" spans="1:65" s="2" customFormat="1" ht="16.5" customHeight="1" x14ac:dyDescent="0.2">
      <c r="A124" s="36"/>
      <c r="B124" s="37"/>
      <c r="C124" s="195" t="s">
        <v>483</v>
      </c>
      <c r="D124" s="195" t="s">
        <v>269</v>
      </c>
      <c r="E124" s="196" t="s">
        <v>4036</v>
      </c>
      <c r="F124" s="197" t="s">
        <v>4037</v>
      </c>
      <c r="G124" s="198" t="s">
        <v>1350</v>
      </c>
      <c r="H124" s="199">
        <v>3</v>
      </c>
      <c r="I124" s="200"/>
      <c r="J124" s="201">
        <f t="shared" si="0"/>
        <v>0</v>
      </c>
      <c r="K124" s="197" t="s">
        <v>21</v>
      </c>
      <c r="L124" s="41"/>
      <c r="M124" s="202" t="s">
        <v>21</v>
      </c>
      <c r="N124" s="203" t="s">
        <v>44</v>
      </c>
      <c r="O124" s="66"/>
      <c r="P124" s="204">
        <f t="shared" si="1"/>
        <v>0</v>
      </c>
      <c r="Q124" s="204">
        <v>0</v>
      </c>
      <c r="R124" s="204">
        <f t="shared" si="2"/>
        <v>0</v>
      </c>
      <c r="S124" s="204">
        <v>0</v>
      </c>
      <c r="T124" s="205">
        <f t="shared" si="3"/>
        <v>0</v>
      </c>
      <c r="U124" s="36"/>
      <c r="V124" s="36"/>
      <c r="W124" s="36"/>
      <c r="X124" s="36"/>
      <c r="Y124" s="36"/>
      <c r="Z124" s="36"/>
      <c r="AA124" s="36"/>
      <c r="AB124" s="36"/>
      <c r="AC124" s="36"/>
      <c r="AD124" s="36"/>
      <c r="AE124" s="36"/>
      <c r="AR124" s="206" t="s">
        <v>274</v>
      </c>
      <c r="AT124" s="206" t="s">
        <v>269</v>
      </c>
      <c r="AU124" s="206" t="s">
        <v>142</v>
      </c>
      <c r="AY124" s="19" t="s">
        <v>267</v>
      </c>
      <c r="BE124" s="207">
        <f t="shared" si="4"/>
        <v>0</v>
      </c>
      <c r="BF124" s="207">
        <f t="shared" si="5"/>
        <v>0</v>
      </c>
      <c r="BG124" s="207">
        <f t="shared" si="6"/>
        <v>0</v>
      </c>
      <c r="BH124" s="207">
        <f t="shared" si="7"/>
        <v>0</v>
      </c>
      <c r="BI124" s="207">
        <f t="shared" si="8"/>
        <v>0</v>
      </c>
      <c r="BJ124" s="19" t="s">
        <v>80</v>
      </c>
      <c r="BK124" s="207">
        <f t="shared" si="9"/>
        <v>0</v>
      </c>
      <c r="BL124" s="19" t="s">
        <v>274</v>
      </c>
      <c r="BM124" s="206" t="s">
        <v>756</v>
      </c>
    </row>
    <row r="125" spans="1:65" s="2" customFormat="1" ht="16.5" customHeight="1" x14ac:dyDescent="0.2">
      <c r="A125" s="36"/>
      <c r="B125" s="37"/>
      <c r="C125" s="195" t="s">
        <v>496</v>
      </c>
      <c r="D125" s="195" t="s">
        <v>269</v>
      </c>
      <c r="E125" s="196" t="s">
        <v>4038</v>
      </c>
      <c r="F125" s="197" t="s">
        <v>4039</v>
      </c>
      <c r="G125" s="198" t="s">
        <v>296</v>
      </c>
      <c r="H125" s="199">
        <v>32</v>
      </c>
      <c r="I125" s="200"/>
      <c r="J125" s="201">
        <f t="shared" si="0"/>
        <v>0</v>
      </c>
      <c r="K125" s="197" t="s">
        <v>21</v>
      </c>
      <c r="L125" s="41"/>
      <c r="M125" s="202" t="s">
        <v>21</v>
      </c>
      <c r="N125" s="203" t="s">
        <v>44</v>
      </c>
      <c r="O125" s="66"/>
      <c r="P125" s="204">
        <f t="shared" si="1"/>
        <v>0</v>
      </c>
      <c r="Q125" s="204">
        <v>0</v>
      </c>
      <c r="R125" s="204">
        <f t="shared" si="2"/>
        <v>0</v>
      </c>
      <c r="S125" s="204">
        <v>0</v>
      </c>
      <c r="T125" s="205">
        <f t="shared" si="3"/>
        <v>0</v>
      </c>
      <c r="U125" s="36"/>
      <c r="V125" s="36"/>
      <c r="W125" s="36"/>
      <c r="X125" s="36"/>
      <c r="Y125" s="36"/>
      <c r="Z125" s="36"/>
      <c r="AA125" s="36"/>
      <c r="AB125" s="36"/>
      <c r="AC125" s="36"/>
      <c r="AD125" s="36"/>
      <c r="AE125" s="36"/>
      <c r="AR125" s="206" t="s">
        <v>274</v>
      </c>
      <c r="AT125" s="206" t="s">
        <v>269</v>
      </c>
      <c r="AU125" s="206" t="s">
        <v>142</v>
      </c>
      <c r="AY125" s="19" t="s">
        <v>267</v>
      </c>
      <c r="BE125" s="207">
        <f t="shared" si="4"/>
        <v>0</v>
      </c>
      <c r="BF125" s="207">
        <f t="shared" si="5"/>
        <v>0</v>
      </c>
      <c r="BG125" s="207">
        <f t="shared" si="6"/>
        <v>0</v>
      </c>
      <c r="BH125" s="207">
        <f t="shared" si="7"/>
        <v>0</v>
      </c>
      <c r="BI125" s="207">
        <f t="shared" si="8"/>
        <v>0</v>
      </c>
      <c r="BJ125" s="19" t="s">
        <v>80</v>
      </c>
      <c r="BK125" s="207">
        <f t="shared" si="9"/>
        <v>0</v>
      </c>
      <c r="BL125" s="19" t="s">
        <v>274</v>
      </c>
      <c r="BM125" s="206" t="s">
        <v>772</v>
      </c>
    </row>
    <row r="126" spans="1:65" s="2" customFormat="1" ht="16.5" customHeight="1" x14ac:dyDescent="0.2">
      <c r="A126" s="36"/>
      <c r="B126" s="37"/>
      <c r="C126" s="195" t="s">
        <v>7</v>
      </c>
      <c r="D126" s="195" t="s">
        <v>269</v>
      </c>
      <c r="E126" s="196" t="s">
        <v>4040</v>
      </c>
      <c r="F126" s="197" t="s">
        <v>4041</v>
      </c>
      <c r="G126" s="198" t="s">
        <v>395</v>
      </c>
      <c r="H126" s="199">
        <v>158.62899999999999</v>
      </c>
      <c r="I126" s="200"/>
      <c r="J126" s="201">
        <f t="shared" si="0"/>
        <v>0</v>
      </c>
      <c r="K126" s="197" t="s">
        <v>21</v>
      </c>
      <c r="L126" s="41"/>
      <c r="M126" s="202" t="s">
        <v>21</v>
      </c>
      <c r="N126" s="203" t="s">
        <v>44</v>
      </c>
      <c r="O126" s="66"/>
      <c r="P126" s="204">
        <f t="shared" si="1"/>
        <v>0</v>
      </c>
      <c r="Q126" s="204">
        <v>0</v>
      </c>
      <c r="R126" s="204">
        <f t="shared" si="2"/>
        <v>0</v>
      </c>
      <c r="S126" s="204">
        <v>0</v>
      </c>
      <c r="T126" s="205">
        <f t="shared" si="3"/>
        <v>0</v>
      </c>
      <c r="U126" s="36"/>
      <c r="V126" s="36"/>
      <c r="W126" s="36"/>
      <c r="X126" s="36"/>
      <c r="Y126" s="36"/>
      <c r="Z126" s="36"/>
      <c r="AA126" s="36"/>
      <c r="AB126" s="36"/>
      <c r="AC126" s="36"/>
      <c r="AD126" s="36"/>
      <c r="AE126" s="36"/>
      <c r="AR126" s="206" t="s">
        <v>274</v>
      </c>
      <c r="AT126" s="206" t="s">
        <v>269</v>
      </c>
      <c r="AU126" s="206" t="s">
        <v>142</v>
      </c>
      <c r="AY126" s="19" t="s">
        <v>267</v>
      </c>
      <c r="BE126" s="207">
        <f t="shared" si="4"/>
        <v>0</v>
      </c>
      <c r="BF126" s="207">
        <f t="shared" si="5"/>
        <v>0</v>
      </c>
      <c r="BG126" s="207">
        <f t="shared" si="6"/>
        <v>0</v>
      </c>
      <c r="BH126" s="207">
        <f t="shared" si="7"/>
        <v>0</v>
      </c>
      <c r="BI126" s="207">
        <f t="shared" si="8"/>
        <v>0</v>
      </c>
      <c r="BJ126" s="19" t="s">
        <v>80</v>
      </c>
      <c r="BK126" s="207">
        <f t="shared" si="9"/>
        <v>0</v>
      </c>
      <c r="BL126" s="19" t="s">
        <v>274</v>
      </c>
      <c r="BM126" s="206" t="s">
        <v>782</v>
      </c>
    </row>
    <row r="127" spans="1:65" s="14" customFormat="1" x14ac:dyDescent="0.2">
      <c r="B127" s="222"/>
      <c r="C127" s="223"/>
      <c r="D127" s="208" t="s">
        <v>278</v>
      </c>
      <c r="E127" s="224" t="s">
        <v>21</v>
      </c>
      <c r="F127" s="225" t="s">
        <v>4042</v>
      </c>
      <c r="G127" s="223"/>
      <c r="H127" s="226">
        <v>158.62899999999999</v>
      </c>
      <c r="I127" s="227"/>
      <c r="J127" s="223"/>
      <c r="K127" s="223"/>
      <c r="L127" s="228"/>
      <c r="M127" s="229"/>
      <c r="N127" s="230"/>
      <c r="O127" s="230"/>
      <c r="P127" s="230"/>
      <c r="Q127" s="230"/>
      <c r="R127" s="230"/>
      <c r="S127" s="230"/>
      <c r="T127" s="231"/>
      <c r="AT127" s="232" t="s">
        <v>278</v>
      </c>
      <c r="AU127" s="232" t="s">
        <v>142</v>
      </c>
      <c r="AV127" s="14" t="s">
        <v>82</v>
      </c>
      <c r="AW127" s="14" t="s">
        <v>35</v>
      </c>
      <c r="AX127" s="14" t="s">
        <v>73</v>
      </c>
      <c r="AY127" s="232" t="s">
        <v>267</v>
      </c>
    </row>
    <row r="128" spans="1:65" s="16" customFormat="1" x14ac:dyDescent="0.2">
      <c r="B128" s="244"/>
      <c r="C128" s="245"/>
      <c r="D128" s="208" t="s">
        <v>278</v>
      </c>
      <c r="E128" s="246" t="s">
        <v>21</v>
      </c>
      <c r="F128" s="247" t="s">
        <v>355</v>
      </c>
      <c r="G128" s="245"/>
      <c r="H128" s="248">
        <v>158.62899999999999</v>
      </c>
      <c r="I128" s="249"/>
      <c r="J128" s="245"/>
      <c r="K128" s="245"/>
      <c r="L128" s="250"/>
      <c r="M128" s="273"/>
      <c r="N128" s="274"/>
      <c r="O128" s="274"/>
      <c r="P128" s="274"/>
      <c r="Q128" s="274"/>
      <c r="R128" s="274"/>
      <c r="S128" s="274"/>
      <c r="T128" s="275"/>
      <c r="AT128" s="254" t="s">
        <v>278</v>
      </c>
      <c r="AU128" s="254" t="s">
        <v>142</v>
      </c>
      <c r="AV128" s="16" t="s">
        <v>274</v>
      </c>
      <c r="AW128" s="16" t="s">
        <v>35</v>
      </c>
      <c r="AX128" s="16" t="s">
        <v>80</v>
      </c>
      <c r="AY128" s="254" t="s">
        <v>267</v>
      </c>
    </row>
    <row r="129" spans="1:31" s="2" customFormat="1" ht="6.95" customHeight="1" x14ac:dyDescent="0.2">
      <c r="A129" s="36"/>
      <c r="B129" s="49"/>
      <c r="C129" s="50"/>
      <c r="D129" s="50"/>
      <c r="E129" s="50"/>
      <c r="F129" s="50"/>
      <c r="G129" s="50"/>
      <c r="H129" s="50"/>
      <c r="I129" s="145"/>
      <c r="J129" s="50"/>
      <c r="K129" s="50"/>
      <c r="L129" s="41"/>
      <c r="M129" s="36"/>
      <c r="O129" s="36"/>
      <c r="P129" s="36"/>
      <c r="Q129" s="36"/>
      <c r="R129" s="36"/>
      <c r="S129" s="36"/>
      <c r="T129" s="36"/>
      <c r="U129" s="36"/>
      <c r="V129" s="36"/>
      <c r="W129" s="36"/>
      <c r="X129" s="36"/>
      <c r="Y129" s="36"/>
      <c r="Z129" s="36"/>
      <c r="AA129" s="36"/>
      <c r="AB129" s="36"/>
      <c r="AC129" s="36"/>
      <c r="AD129" s="36"/>
      <c r="AE129" s="36"/>
    </row>
  </sheetData>
  <sheetProtection algorithmName="SHA-512" hashValue="IUniVSr4mMLpmA3geyrkKQBSrDb8fkuUSGSje8jBIjzpUPNtt5VavJuNSMLDL/Kp+PrH84nqEEpCoNDNbdUBiA==" saltValue="Lwu7KTtrx7hgUCln7Rn0Ev1r/JR8OF+7+8FEKUqrZglgt2HM+4DYvFU52iADFcvq5fkrxl+1o7BiIZBg72KJQg==" spinCount="100000" sheet="1" objects="1" scenarios="1" formatColumns="0" formatRows="0" autoFilter="0"/>
  <autoFilter ref="C87:K128" xr:uid="{00000000-0009-0000-0000-00000F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26"/>
  <sheetViews>
    <sheetView showGridLines="0" workbookViewId="0"/>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0"/>
      <c r="L2" s="387"/>
      <c r="M2" s="387"/>
      <c r="N2" s="387"/>
      <c r="O2" s="387"/>
      <c r="P2" s="387"/>
      <c r="Q2" s="387"/>
      <c r="R2" s="387"/>
      <c r="S2" s="387"/>
      <c r="T2" s="387"/>
      <c r="U2" s="387"/>
      <c r="V2" s="387"/>
      <c r="AT2" s="19" t="s">
        <v>138</v>
      </c>
    </row>
    <row r="3" spans="1:46" s="1" customFormat="1" ht="6.95" customHeight="1" x14ac:dyDescent="0.2">
      <c r="B3" s="112"/>
      <c r="C3" s="113"/>
      <c r="D3" s="113"/>
      <c r="E3" s="113"/>
      <c r="F3" s="113"/>
      <c r="G3" s="113"/>
      <c r="H3" s="113"/>
      <c r="I3" s="114"/>
      <c r="J3" s="113"/>
      <c r="K3" s="113"/>
      <c r="L3" s="22"/>
      <c r="AT3" s="19" t="s">
        <v>82</v>
      </c>
    </row>
    <row r="4" spans="1:46" s="1" customFormat="1" ht="24.95" customHeight="1" x14ac:dyDescent="0.2">
      <c r="B4" s="22"/>
      <c r="D4" s="115" t="s">
        <v>146</v>
      </c>
      <c r="I4" s="110"/>
      <c r="L4" s="22"/>
      <c r="M4" s="116" t="s">
        <v>10</v>
      </c>
      <c r="AT4" s="19" t="s">
        <v>4</v>
      </c>
    </row>
    <row r="5" spans="1:46" s="1" customFormat="1" ht="6.95"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5" t="str">
        <f>'Rekapitulace stavby'!K6</f>
        <v>Sportovní hala při ZŠ Rychnovská 139, Praha 18</v>
      </c>
      <c r="F7" s="416"/>
      <c r="G7" s="416"/>
      <c r="H7" s="416"/>
      <c r="I7" s="110"/>
      <c r="L7" s="22"/>
    </row>
    <row r="8" spans="1:46" s="1" customFormat="1" ht="12" customHeight="1" x14ac:dyDescent="0.2">
      <c r="B8" s="22"/>
      <c r="D8" s="117" t="s">
        <v>159</v>
      </c>
      <c r="I8" s="110"/>
      <c r="L8" s="22"/>
    </row>
    <row r="9" spans="1:46" s="2" customFormat="1" ht="16.5" customHeight="1" x14ac:dyDescent="0.2">
      <c r="A9" s="36"/>
      <c r="B9" s="41"/>
      <c r="C9" s="36"/>
      <c r="D9" s="36"/>
      <c r="E9" s="415" t="s">
        <v>4043</v>
      </c>
      <c r="F9" s="417"/>
      <c r="G9" s="417"/>
      <c r="H9" s="417"/>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8" t="s">
        <v>4044</v>
      </c>
      <c r="F11" s="417"/>
      <c r="G11" s="417"/>
      <c r="H11" s="417"/>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4045</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5"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19" t="str">
        <f>'Rekapitulace stavby'!E14</f>
        <v>Vyplň údaj</v>
      </c>
      <c r="F20" s="420"/>
      <c r="G20" s="420"/>
      <c r="H20" s="420"/>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5"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5"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47.25" customHeight="1" x14ac:dyDescent="0.2">
      <c r="A29" s="122"/>
      <c r="B29" s="123"/>
      <c r="C29" s="122"/>
      <c r="D29" s="122"/>
      <c r="E29" s="421" t="s">
        <v>4046</v>
      </c>
      <c r="F29" s="421"/>
      <c r="G29" s="421"/>
      <c r="H29" s="421"/>
      <c r="I29" s="124"/>
      <c r="J29" s="122"/>
      <c r="K29" s="122"/>
      <c r="L29" s="125"/>
      <c r="S29" s="122"/>
      <c r="T29" s="122"/>
      <c r="U29" s="122"/>
      <c r="V29" s="122"/>
      <c r="W29" s="122"/>
      <c r="X29" s="122"/>
      <c r="Y29" s="122"/>
      <c r="Z29" s="122"/>
      <c r="AA29" s="122"/>
      <c r="AB29" s="122"/>
      <c r="AC29" s="122"/>
      <c r="AD29" s="122"/>
      <c r="AE29" s="122"/>
    </row>
    <row r="30" spans="1:31" s="2" customFormat="1" ht="6.95"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ROUND(J86, 2)</f>
        <v>0</v>
      </c>
      <c r="K32" s="36"/>
      <c r="L32" s="119"/>
      <c r="S32" s="36"/>
      <c r="T32" s="36"/>
      <c r="U32" s="36"/>
      <c r="V32" s="36"/>
      <c r="W32" s="36"/>
      <c r="X32" s="36"/>
      <c r="Y32" s="36"/>
      <c r="Z32" s="36"/>
      <c r="AA32" s="36"/>
      <c r="AB32" s="36"/>
      <c r="AC32" s="36"/>
      <c r="AD32" s="36"/>
      <c r="AE32" s="36"/>
    </row>
    <row r="33" spans="1:31" s="2" customFormat="1" ht="6.95"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x14ac:dyDescent="0.2">
      <c r="A35" s="36"/>
      <c r="B35" s="41"/>
      <c r="C35" s="36"/>
      <c r="D35" s="132" t="s">
        <v>43</v>
      </c>
      <c r="E35" s="117" t="s">
        <v>44</v>
      </c>
      <c r="F35" s="133">
        <f>ROUND((SUM(BE86:BE125)),  2)</f>
        <v>0</v>
      </c>
      <c r="G35" s="36"/>
      <c r="H35" s="36"/>
      <c r="I35" s="134">
        <v>0.21</v>
      </c>
      <c r="J35" s="133">
        <f>ROUND(((SUM(BE86:BE125))*I35),  2)</f>
        <v>0</v>
      </c>
      <c r="K35" s="36"/>
      <c r="L35" s="119"/>
      <c r="S35" s="36"/>
      <c r="T35" s="36"/>
      <c r="U35" s="36"/>
      <c r="V35" s="36"/>
      <c r="W35" s="36"/>
      <c r="X35" s="36"/>
      <c r="Y35" s="36"/>
      <c r="Z35" s="36"/>
      <c r="AA35" s="36"/>
      <c r="AB35" s="36"/>
      <c r="AC35" s="36"/>
      <c r="AD35" s="36"/>
      <c r="AE35" s="36"/>
    </row>
    <row r="36" spans="1:31" s="2" customFormat="1" ht="14.45" customHeight="1" x14ac:dyDescent="0.2">
      <c r="A36" s="36"/>
      <c r="B36" s="41"/>
      <c r="C36" s="36"/>
      <c r="D36" s="36"/>
      <c r="E36" s="117" t="s">
        <v>45</v>
      </c>
      <c r="F36" s="133">
        <f>ROUND((SUM(BF86:BF125)),  2)</f>
        <v>0</v>
      </c>
      <c r="G36" s="36"/>
      <c r="H36" s="36"/>
      <c r="I36" s="134">
        <v>0.15</v>
      </c>
      <c r="J36" s="133">
        <f>ROUND(((SUM(BF86:BF125))*I36),  2)</f>
        <v>0</v>
      </c>
      <c r="K36" s="36"/>
      <c r="L36" s="119"/>
      <c r="S36" s="36"/>
      <c r="T36" s="36"/>
      <c r="U36" s="36"/>
      <c r="V36" s="36"/>
      <c r="W36" s="36"/>
      <c r="X36" s="36"/>
      <c r="Y36" s="36"/>
      <c r="Z36" s="36"/>
      <c r="AA36" s="36"/>
      <c r="AB36" s="36"/>
      <c r="AC36" s="36"/>
      <c r="AD36" s="36"/>
      <c r="AE36" s="36"/>
    </row>
    <row r="37" spans="1:31" s="2" customFormat="1" ht="14.45" hidden="1" customHeight="1" x14ac:dyDescent="0.2">
      <c r="A37" s="36"/>
      <c r="B37" s="41"/>
      <c r="C37" s="36"/>
      <c r="D37" s="36"/>
      <c r="E37" s="117" t="s">
        <v>46</v>
      </c>
      <c r="F37" s="133">
        <f>ROUND((SUM(BG86:BG125)),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x14ac:dyDescent="0.2">
      <c r="A38" s="36"/>
      <c r="B38" s="41"/>
      <c r="C38" s="36"/>
      <c r="D38" s="36"/>
      <c r="E38" s="117" t="s">
        <v>47</v>
      </c>
      <c r="F38" s="133">
        <f>ROUND((SUM(BH86:BH125)),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x14ac:dyDescent="0.2">
      <c r="A39" s="36"/>
      <c r="B39" s="41"/>
      <c r="C39" s="36"/>
      <c r="D39" s="36"/>
      <c r="E39" s="117" t="s">
        <v>48</v>
      </c>
      <c r="F39" s="133">
        <f>ROUND((SUM(BI86:BI125)),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3" t="str">
        <f>E7</f>
        <v>Sportovní hala při ZŠ Rychnovská 139, Praha 18</v>
      </c>
      <c r="F50" s="414"/>
      <c r="G50" s="414"/>
      <c r="H50" s="414"/>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3" t="s">
        <v>4043</v>
      </c>
      <c r="F52" s="412"/>
      <c r="G52" s="412"/>
      <c r="H52" s="412"/>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408" t="str">
        <f>E11</f>
        <v>VRN.01 - Vedlejší a ostatní rozpočtové náklady</v>
      </c>
      <c r="F54" s="412"/>
      <c r="G54" s="412"/>
      <c r="H54" s="412"/>
      <c r="I54" s="118"/>
      <c r="J54" s="38"/>
      <c r="K54" s="38"/>
      <c r="L54" s="119"/>
      <c r="S54" s="36"/>
      <c r="T54" s="36"/>
      <c r="U54" s="36"/>
      <c r="V54" s="36"/>
      <c r="W54" s="36"/>
      <c r="X54" s="36"/>
      <c r="Y54" s="36"/>
      <c r="Z54" s="36"/>
      <c r="AA54" s="36"/>
      <c r="AB54" s="36"/>
      <c r="AC54" s="36"/>
      <c r="AD54" s="36"/>
      <c r="AE54" s="36"/>
    </row>
    <row r="55" spans="1:47" s="2" customFormat="1" ht="6.95"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Kounicova 44, Brno</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5"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2"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2"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x14ac:dyDescent="0.2">
      <c r="A63" s="36"/>
      <c r="B63" s="37"/>
      <c r="C63" s="153" t="s">
        <v>71</v>
      </c>
      <c r="D63" s="38"/>
      <c r="E63" s="38"/>
      <c r="F63" s="38"/>
      <c r="G63" s="38"/>
      <c r="H63" s="38"/>
      <c r="I63" s="118"/>
      <c r="J63" s="79">
        <f>J86</f>
        <v>0</v>
      </c>
      <c r="K63" s="38"/>
      <c r="L63" s="119"/>
      <c r="S63" s="36"/>
      <c r="T63" s="36"/>
      <c r="U63" s="36"/>
      <c r="V63" s="36"/>
      <c r="W63" s="36"/>
      <c r="X63" s="36"/>
      <c r="Y63" s="36"/>
      <c r="Z63" s="36"/>
      <c r="AA63" s="36"/>
      <c r="AB63" s="36"/>
      <c r="AC63" s="36"/>
      <c r="AD63" s="36"/>
      <c r="AE63" s="36"/>
      <c r="AU63" s="19" t="s">
        <v>214</v>
      </c>
    </row>
    <row r="64" spans="1:47" s="9" customFormat="1" ht="24.95" customHeight="1" x14ac:dyDescent="0.2">
      <c r="B64" s="154"/>
      <c r="C64" s="155"/>
      <c r="D64" s="156" t="s">
        <v>4047</v>
      </c>
      <c r="E64" s="157"/>
      <c r="F64" s="157"/>
      <c r="G64" s="157"/>
      <c r="H64" s="157"/>
      <c r="I64" s="158"/>
      <c r="J64" s="159">
        <f>J87</f>
        <v>0</v>
      </c>
      <c r="K64" s="155"/>
      <c r="L64" s="160"/>
    </row>
    <row r="65" spans="1:31" s="2" customFormat="1" ht="21.75" customHeight="1" x14ac:dyDescent="0.2">
      <c r="A65" s="36"/>
      <c r="B65" s="37"/>
      <c r="C65" s="38"/>
      <c r="D65" s="38"/>
      <c r="E65" s="38"/>
      <c r="F65" s="38"/>
      <c r="G65" s="38"/>
      <c r="H65" s="38"/>
      <c r="I65" s="118"/>
      <c r="J65" s="38"/>
      <c r="K65" s="38"/>
      <c r="L65" s="119"/>
      <c r="S65" s="36"/>
      <c r="T65" s="36"/>
      <c r="U65" s="36"/>
      <c r="V65" s="36"/>
      <c r="W65" s="36"/>
      <c r="X65" s="36"/>
      <c r="Y65" s="36"/>
      <c r="Z65" s="36"/>
      <c r="AA65" s="36"/>
      <c r="AB65" s="36"/>
      <c r="AC65" s="36"/>
      <c r="AD65" s="36"/>
      <c r="AE65" s="36"/>
    </row>
    <row r="66" spans="1:31" s="2" customFormat="1" ht="6.95" customHeight="1" x14ac:dyDescent="0.2">
      <c r="A66" s="36"/>
      <c r="B66" s="49"/>
      <c r="C66" s="50"/>
      <c r="D66" s="50"/>
      <c r="E66" s="50"/>
      <c r="F66" s="50"/>
      <c r="G66" s="50"/>
      <c r="H66" s="50"/>
      <c r="I66" s="145"/>
      <c r="J66" s="50"/>
      <c r="K66" s="50"/>
      <c r="L66" s="119"/>
      <c r="S66" s="36"/>
      <c r="T66" s="36"/>
      <c r="U66" s="36"/>
      <c r="V66" s="36"/>
      <c r="W66" s="36"/>
      <c r="X66" s="36"/>
      <c r="Y66" s="36"/>
      <c r="Z66" s="36"/>
      <c r="AA66" s="36"/>
      <c r="AB66" s="36"/>
      <c r="AC66" s="36"/>
      <c r="AD66" s="36"/>
      <c r="AE66" s="36"/>
    </row>
    <row r="70" spans="1:31" s="2" customFormat="1" ht="6.95" customHeight="1" x14ac:dyDescent="0.2">
      <c r="A70" s="36"/>
      <c r="B70" s="51"/>
      <c r="C70" s="52"/>
      <c r="D70" s="52"/>
      <c r="E70" s="52"/>
      <c r="F70" s="52"/>
      <c r="G70" s="52"/>
      <c r="H70" s="52"/>
      <c r="I70" s="148"/>
      <c r="J70" s="52"/>
      <c r="K70" s="52"/>
      <c r="L70" s="119"/>
      <c r="S70" s="36"/>
      <c r="T70" s="36"/>
      <c r="U70" s="36"/>
      <c r="V70" s="36"/>
      <c r="W70" s="36"/>
      <c r="X70" s="36"/>
      <c r="Y70" s="36"/>
      <c r="Z70" s="36"/>
      <c r="AA70" s="36"/>
      <c r="AB70" s="36"/>
      <c r="AC70" s="36"/>
      <c r="AD70" s="36"/>
      <c r="AE70" s="36"/>
    </row>
    <row r="71" spans="1:31" s="2" customFormat="1" ht="24.95" customHeight="1" x14ac:dyDescent="0.2">
      <c r="A71" s="36"/>
      <c r="B71" s="37"/>
      <c r="C71" s="25" t="s">
        <v>252</v>
      </c>
      <c r="D71" s="38"/>
      <c r="E71" s="38"/>
      <c r="F71" s="38"/>
      <c r="G71" s="38"/>
      <c r="H71" s="38"/>
      <c r="I71" s="118"/>
      <c r="J71" s="38"/>
      <c r="K71" s="38"/>
      <c r="L71" s="119"/>
      <c r="S71" s="36"/>
      <c r="T71" s="36"/>
      <c r="U71" s="36"/>
      <c r="V71" s="36"/>
      <c r="W71" s="36"/>
      <c r="X71" s="36"/>
      <c r="Y71" s="36"/>
      <c r="Z71" s="36"/>
      <c r="AA71" s="36"/>
      <c r="AB71" s="36"/>
      <c r="AC71" s="36"/>
      <c r="AD71" s="36"/>
      <c r="AE71" s="36"/>
    </row>
    <row r="72" spans="1:31" s="2" customFormat="1" ht="6.95" customHeight="1" x14ac:dyDescent="0.2">
      <c r="A72" s="36"/>
      <c r="B72" s="37"/>
      <c r="C72" s="38"/>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12" customHeight="1" x14ac:dyDescent="0.2">
      <c r="A73" s="36"/>
      <c r="B73" s="37"/>
      <c r="C73" s="31" t="s">
        <v>16</v>
      </c>
      <c r="D73" s="38"/>
      <c r="E73" s="38"/>
      <c r="F73" s="38"/>
      <c r="G73" s="38"/>
      <c r="H73" s="38"/>
      <c r="I73" s="118"/>
      <c r="J73" s="38"/>
      <c r="K73" s="38"/>
      <c r="L73" s="119"/>
      <c r="S73" s="36"/>
      <c r="T73" s="36"/>
      <c r="U73" s="36"/>
      <c r="V73" s="36"/>
      <c r="W73" s="36"/>
      <c r="X73" s="36"/>
      <c r="Y73" s="36"/>
      <c r="Z73" s="36"/>
      <c r="AA73" s="36"/>
      <c r="AB73" s="36"/>
      <c r="AC73" s="36"/>
      <c r="AD73" s="36"/>
      <c r="AE73" s="36"/>
    </row>
    <row r="74" spans="1:31" s="2" customFormat="1" ht="16.5" customHeight="1" x14ac:dyDescent="0.2">
      <c r="A74" s="36"/>
      <c r="B74" s="37"/>
      <c r="C74" s="38"/>
      <c r="D74" s="38"/>
      <c r="E74" s="413" t="str">
        <f>E7</f>
        <v>Sportovní hala při ZŠ Rychnovská 139, Praha 18</v>
      </c>
      <c r="F74" s="414"/>
      <c r="G74" s="414"/>
      <c r="H74" s="414"/>
      <c r="I74" s="118"/>
      <c r="J74" s="38"/>
      <c r="K74" s="38"/>
      <c r="L74" s="119"/>
      <c r="S74" s="36"/>
      <c r="T74" s="36"/>
      <c r="U74" s="36"/>
      <c r="V74" s="36"/>
      <c r="W74" s="36"/>
      <c r="X74" s="36"/>
      <c r="Y74" s="36"/>
      <c r="Z74" s="36"/>
      <c r="AA74" s="36"/>
      <c r="AB74" s="36"/>
      <c r="AC74" s="36"/>
      <c r="AD74" s="36"/>
      <c r="AE74" s="36"/>
    </row>
    <row r="75" spans="1:31" s="1" customFormat="1" ht="12" customHeight="1" x14ac:dyDescent="0.2">
      <c r="B75" s="23"/>
      <c r="C75" s="31" t="s">
        <v>159</v>
      </c>
      <c r="D75" s="24"/>
      <c r="E75" s="24"/>
      <c r="F75" s="24"/>
      <c r="G75" s="24"/>
      <c r="H75" s="24"/>
      <c r="I75" s="110"/>
      <c r="J75" s="24"/>
      <c r="K75" s="24"/>
      <c r="L75" s="22"/>
    </row>
    <row r="76" spans="1:31" s="2" customFormat="1" ht="16.5" customHeight="1" x14ac:dyDescent="0.2">
      <c r="A76" s="36"/>
      <c r="B76" s="37"/>
      <c r="C76" s="38"/>
      <c r="D76" s="38"/>
      <c r="E76" s="413" t="s">
        <v>4043</v>
      </c>
      <c r="F76" s="412"/>
      <c r="G76" s="412"/>
      <c r="H76" s="412"/>
      <c r="I76" s="118"/>
      <c r="J76" s="38"/>
      <c r="K76" s="38"/>
      <c r="L76" s="119"/>
      <c r="S76" s="36"/>
      <c r="T76" s="36"/>
      <c r="U76" s="36"/>
      <c r="V76" s="36"/>
      <c r="W76" s="36"/>
      <c r="X76" s="36"/>
      <c r="Y76" s="36"/>
      <c r="Z76" s="36"/>
      <c r="AA76" s="36"/>
      <c r="AB76" s="36"/>
      <c r="AC76" s="36"/>
      <c r="AD76" s="36"/>
      <c r="AE76" s="36"/>
    </row>
    <row r="77" spans="1:31" s="2" customFormat="1" ht="12" customHeight="1" x14ac:dyDescent="0.2">
      <c r="A77" s="36"/>
      <c r="B77" s="37"/>
      <c r="C77" s="31" t="s">
        <v>167</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6.5" customHeight="1" x14ac:dyDescent="0.2">
      <c r="A78" s="36"/>
      <c r="B78" s="37"/>
      <c r="C78" s="38"/>
      <c r="D78" s="38"/>
      <c r="E78" s="408" t="str">
        <f>E11</f>
        <v>VRN.01 - Vedlejší a ostatní rozpočtové náklady</v>
      </c>
      <c r="F78" s="412"/>
      <c r="G78" s="412"/>
      <c r="H78" s="412"/>
      <c r="I78" s="118"/>
      <c r="J78" s="38"/>
      <c r="K78" s="38"/>
      <c r="L78" s="119"/>
      <c r="S78" s="36"/>
      <c r="T78" s="36"/>
      <c r="U78" s="36"/>
      <c r="V78" s="36"/>
      <c r="W78" s="36"/>
      <c r="X78" s="36"/>
      <c r="Y78" s="36"/>
      <c r="Z78" s="36"/>
      <c r="AA78" s="36"/>
      <c r="AB78" s="36"/>
      <c r="AC78" s="36"/>
      <c r="AD78" s="36"/>
      <c r="AE78" s="36"/>
    </row>
    <row r="79" spans="1:31" s="2" customFormat="1" ht="6.95" customHeight="1" x14ac:dyDescent="0.2">
      <c r="A79" s="36"/>
      <c r="B79" s="37"/>
      <c r="C79" s="38"/>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ht="12" customHeight="1" x14ac:dyDescent="0.2">
      <c r="A80" s="36"/>
      <c r="B80" s="37"/>
      <c r="C80" s="31" t="s">
        <v>22</v>
      </c>
      <c r="D80" s="38"/>
      <c r="E80" s="38"/>
      <c r="F80" s="29" t="str">
        <f>F14</f>
        <v>Kounicova 44, Brno</v>
      </c>
      <c r="G80" s="38"/>
      <c r="H80" s="38"/>
      <c r="I80" s="120" t="s">
        <v>24</v>
      </c>
      <c r="J80" s="61" t="str">
        <f>IF(J14="","",J14)</f>
        <v>17. 4. 2020</v>
      </c>
      <c r="K80" s="38"/>
      <c r="L80" s="119"/>
      <c r="S80" s="36"/>
      <c r="T80" s="36"/>
      <c r="U80" s="36"/>
      <c r="V80" s="36"/>
      <c r="W80" s="36"/>
      <c r="X80" s="36"/>
      <c r="Y80" s="36"/>
      <c r="Z80" s="36"/>
      <c r="AA80" s="36"/>
      <c r="AB80" s="36"/>
      <c r="AC80" s="36"/>
      <c r="AD80" s="36"/>
      <c r="AE80" s="36"/>
    </row>
    <row r="81" spans="1:65" s="2" customFormat="1" ht="6.95" customHeight="1" x14ac:dyDescent="0.2">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15.2" customHeight="1" x14ac:dyDescent="0.2">
      <c r="A82" s="36"/>
      <c r="B82" s="37"/>
      <c r="C82" s="31" t="s">
        <v>26</v>
      </c>
      <c r="D82" s="38"/>
      <c r="E82" s="38"/>
      <c r="F82" s="29" t="str">
        <f>E17</f>
        <v>Městská část Praha 18</v>
      </c>
      <c r="G82" s="38"/>
      <c r="H82" s="38"/>
      <c r="I82" s="120" t="s">
        <v>32</v>
      </c>
      <c r="J82" s="34" t="str">
        <f>E23</f>
        <v>Arch.Design, s.r.o</v>
      </c>
      <c r="K82" s="38"/>
      <c r="L82" s="119"/>
      <c r="S82" s="36"/>
      <c r="T82" s="36"/>
      <c r="U82" s="36"/>
      <c r="V82" s="36"/>
      <c r="W82" s="36"/>
      <c r="X82" s="36"/>
      <c r="Y82" s="36"/>
      <c r="Z82" s="36"/>
      <c r="AA82" s="36"/>
      <c r="AB82" s="36"/>
      <c r="AC82" s="36"/>
      <c r="AD82" s="36"/>
      <c r="AE82" s="36"/>
    </row>
    <row r="83" spans="1:65" s="2" customFormat="1" ht="15.2" customHeight="1" x14ac:dyDescent="0.2">
      <c r="A83" s="36"/>
      <c r="B83" s="37"/>
      <c r="C83" s="31" t="s">
        <v>30</v>
      </c>
      <c r="D83" s="38"/>
      <c r="E83" s="38"/>
      <c r="F83" s="29" t="str">
        <f>IF(E20="","",E20)</f>
        <v>Vyplň údaj</v>
      </c>
      <c r="G83" s="38"/>
      <c r="H83" s="38"/>
      <c r="I83" s="120" t="s">
        <v>36</v>
      </c>
      <c r="J83" s="34" t="str">
        <f>E26</f>
        <v xml:space="preserve"> </v>
      </c>
      <c r="K83" s="38"/>
      <c r="L83" s="119"/>
      <c r="S83" s="36"/>
      <c r="T83" s="36"/>
      <c r="U83" s="36"/>
      <c r="V83" s="36"/>
      <c r="W83" s="36"/>
      <c r="X83" s="36"/>
      <c r="Y83" s="36"/>
      <c r="Z83" s="36"/>
      <c r="AA83" s="36"/>
      <c r="AB83" s="36"/>
      <c r="AC83" s="36"/>
      <c r="AD83" s="36"/>
      <c r="AE83" s="36"/>
    </row>
    <row r="84" spans="1:65" s="2" customFormat="1" ht="10.35" customHeight="1" x14ac:dyDescent="0.2">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11" customFormat="1" ht="29.25" customHeight="1" x14ac:dyDescent="0.2">
      <c r="A85" s="167"/>
      <c r="B85" s="168"/>
      <c r="C85" s="169" t="s">
        <v>253</v>
      </c>
      <c r="D85" s="170" t="s">
        <v>58</v>
      </c>
      <c r="E85" s="170" t="s">
        <v>54</v>
      </c>
      <c r="F85" s="170" t="s">
        <v>55</v>
      </c>
      <c r="G85" s="170" t="s">
        <v>254</v>
      </c>
      <c r="H85" s="170" t="s">
        <v>255</v>
      </c>
      <c r="I85" s="171" t="s">
        <v>256</v>
      </c>
      <c r="J85" s="170" t="s">
        <v>213</v>
      </c>
      <c r="K85" s="172" t="s">
        <v>257</v>
      </c>
      <c r="L85" s="173"/>
      <c r="M85" s="70" t="s">
        <v>21</v>
      </c>
      <c r="N85" s="71" t="s">
        <v>43</v>
      </c>
      <c r="O85" s="71" t="s">
        <v>258</v>
      </c>
      <c r="P85" s="71" t="s">
        <v>259</v>
      </c>
      <c r="Q85" s="71" t="s">
        <v>260</v>
      </c>
      <c r="R85" s="71" t="s">
        <v>261</v>
      </c>
      <c r="S85" s="71" t="s">
        <v>262</v>
      </c>
      <c r="T85" s="72" t="s">
        <v>263</v>
      </c>
      <c r="U85" s="167"/>
      <c r="V85" s="167"/>
      <c r="W85" s="167"/>
      <c r="X85" s="167"/>
      <c r="Y85" s="167"/>
      <c r="Z85" s="167"/>
      <c r="AA85" s="167"/>
      <c r="AB85" s="167"/>
      <c r="AC85" s="167"/>
      <c r="AD85" s="167"/>
      <c r="AE85" s="167"/>
    </row>
    <row r="86" spans="1:65" s="2" customFormat="1" ht="22.9" customHeight="1" x14ac:dyDescent="0.25">
      <c r="A86" s="36"/>
      <c r="B86" s="37"/>
      <c r="C86" s="77" t="s">
        <v>264</v>
      </c>
      <c r="D86" s="38"/>
      <c r="E86" s="38"/>
      <c r="F86" s="38"/>
      <c r="G86" s="38"/>
      <c r="H86" s="38"/>
      <c r="I86" s="118"/>
      <c r="J86" s="174">
        <f>BK86</f>
        <v>0</v>
      </c>
      <c r="K86" s="38"/>
      <c r="L86" s="41"/>
      <c r="M86" s="73"/>
      <c r="N86" s="175"/>
      <c r="O86" s="74"/>
      <c r="P86" s="176">
        <f>P87</f>
        <v>0</v>
      </c>
      <c r="Q86" s="74"/>
      <c r="R86" s="176">
        <f>R87</f>
        <v>0</v>
      </c>
      <c r="S86" s="74"/>
      <c r="T86" s="177">
        <f>T87</f>
        <v>0</v>
      </c>
      <c r="U86" s="36"/>
      <c r="V86" s="36"/>
      <c r="W86" s="36"/>
      <c r="X86" s="36"/>
      <c r="Y86" s="36"/>
      <c r="Z86" s="36"/>
      <c r="AA86" s="36"/>
      <c r="AB86" s="36"/>
      <c r="AC86" s="36"/>
      <c r="AD86" s="36"/>
      <c r="AE86" s="36"/>
      <c r="AT86" s="19" t="s">
        <v>72</v>
      </c>
      <c r="AU86" s="19" t="s">
        <v>214</v>
      </c>
      <c r="BK86" s="178">
        <f>BK87</f>
        <v>0</v>
      </c>
    </row>
    <row r="87" spans="1:65" s="12" customFormat="1" ht="25.9" customHeight="1" x14ac:dyDescent="0.2">
      <c r="B87" s="179"/>
      <c r="C87" s="180"/>
      <c r="D87" s="181" t="s">
        <v>72</v>
      </c>
      <c r="E87" s="182" t="s">
        <v>133</v>
      </c>
      <c r="F87" s="182" t="s">
        <v>4048</v>
      </c>
      <c r="G87" s="180"/>
      <c r="H87" s="180"/>
      <c r="I87" s="183"/>
      <c r="J87" s="184">
        <f>BK87</f>
        <v>0</v>
      </c>
      <c r="K87" s="180"/>
      <c r="L87" s="185"/>
      <c r="M87" s="186"/>
      <c r="N87" s="187"/>
      <c r="O87" s="187"/>
      <c r="P87" s="188">
        <f>SUM(P88:P125)</f>
        <v>0</v>
      </c>
      <c r="Q87" s="187"/>
      <c r="R87" s="188">
        <f>SUM(R88:R125)</f>
        <v>0</v>
      </c>
      <c r="S87" s="187"/>
      <c r="T87" s="189">
        <f>SUM(T88:T125)</f>
        <v>0</v>
      </c>
      <c r="AR87" s="190" t="s">
        <v>301</v>
      </c>
      <c r="AT87" s="191" t="s">
        <v>72</v>
      </c>
      <c r="AU87" s="191" t="s">
        <v>73</v>
      </c>
      <c r="AY87" s="190" t="s">
        <v>267</v>
      </c>
      <c r="BK87" s="192">
        <f>SUM(BK88:BK125)</f>
        <v>0</v>
      </c>
    </row>
    <row r="88" spans="1:65" s="2" customFormat="1" ht="16.5" customHeight="1" x14ac:dyDescent="0.2">
      <c r="A88" s="36"/>
      <c r="B88" s="37"/>
      <c r="C88" s="255" t="s">
        <v>80</v>
      </c>
      <c r="D88" s="255" t="s">
        <v>751</v>
      </c>
      <c r="E88" s="256" t="s">
        <v>4049</v>
      </c>
      <c r="F88" s="257" t="s">
        <v>4050</v>
      </c>
      <c r="G88" s="258" t="s">
        <v>4051</v>
      </c>
      <c r="H88" s="259">
        <v>1</v>
      </c>
      <c r="I88" s="260"/>
      <c r="J88" s="261">
        <f>ROUND(I88*H88,2)</f>
        <v>0</v>
      </c>
      <c r="K88" s="257" t="s">
        <v>21</v>
      </c>
      <c r="L88" s="262"/>
      <c r="M88" s="263" t="s">
        <v>21</v>
      </c>
      <c r="N88" s="264" t="s">
        <v>44</v>
      </c>
      <c r="O88" s="66"/>
      <c r="P88" s="204">
        <f>O88*H88</f>
        <v>0</v>
      </c>
      <c r="Q88" s="204">
        <v>0</v>
      </c>
      <c r="R88" s="204">
        <f>Q88*H88</f>
        <v>0</v>
      </c>
      <c r="S88" s="204">
        <v>0</v>
      </c>
      <c r="T88" s="205">
        <f>S88*H88</f>
        <v>0</v>
      </c>
      <c r="U88" s="36"/>
      <c r="V88" s="36"/>
      <c r="W88" s="36"/>
      <c r="X88" s="36"/>
      <c r="Y88" s="36"/>
      <c r="Z88" s="36"/>
      <c r="AA88" s="36"/>
      <c r="AB88" s="36"/>
      <c r="AC88" s="36"/>
      <c r="AD88" s="36"/>
      <c r="AE88" s="36"/>
      <c r="AR88" s="206" t="s">
        <v>4052</v>
      </c>
      <c r="AT88" s="206" t="s">
        <v>751</v>
      </c>
      <c r="AU88" s="206" t="s">
        <v>80</v>
      </c>
      <c r="AY88" s="19" t="s">
        <v>267</v>
      </c>
      <c r="BE88" s="207">
        <f>IF(N88="základní",J88,0)</f>
        <v>0</v>
      </c>
      <c r="BF88" s="207">
        <f>IF(N88="snížená",J88,0)</f>
        <v>0</v>
      </c>
      <c r="BG88" s="207">
        <f>IF(N88="zákl. přenesená",J88,0)</f>
        <v>0</v>
      </c>
      <c r="BH88" s="207">
        <f>IF(N88="sníž. přenesená",J88,0)</f>
        <v>0</v>
      </c>
      <c r="BI88" s="207">
        <f>IF(N88="nulová",J88,0)</f>
        <v>0</v>
      </c>
      <c r="BJ88" s="19" t="s">
        <v>80</v>
      </c>
      <c r="BK88" s="207">
        <f>ROUND(I88*H88,2)</f>
        <v>0</v>
      </c>
      <c r="BL88" s="19" t="s">
        <v>4052</v>
      </c>
      <c r="BM88" s="206" t="s">
        <v>4053</v>
      </c>
    </row>
    <row r="89" spans="1:65" s="2" customFormat="1" ht="16.5" customHeight="1" x14ac:dyDescent="0.2">
      <c r="A89" s="36"/>
      <c r="B89" s="37"/>
      <c r="C89" s="255" t="s">
        <v>82</v>
      </c>
      <c r="D89" s="255" t="s">
        <v>751</v>
      </c>
      <c r="E89" s="256" t="s">
        <v>4054</v>
      </c>
      <c r="F89" s="257" t="s">
        <v>4055</v>
      </c>
      <c r="G89" s="258" t="s">
        <v>4051</v>
      </c>
      <c r="H89" s="259">
        <v>1</v>
      </c>
      <c r="I89" s="260"/>
      <c r="J89" s="261">
        <f>ROUND(I89*H89,2)</f>
        <v>0</v>
      </c>
      <c r="K89" s="257" t="s">
        <v>21</v>
      </c>
      <c r="L89" s="262"/>
      <c r="M89" s="263" t="s">
        <v>21</v>
      </c>
      <c r="N89" s="264" t="s">
        <v>44</v>
      </c>
      <c r="O89" s="66"/>
      <c r="P89" s="204">
        <f>O89*H89</f>
        <v>0</v>
      </c>
      <c r="Q89" s="204">
        <v>0</v>
      </c>
      <c r="R89" s="204">
        <f>Q89*H89</f>
        <v>0</v>
      </c>
      <c r="S89" s="204">
        <v>0</v>
      </c>
      <c r="T89" s="205">
        <f>S89*H89</f>
        <v>0</v>
      </c>
      <c r="U89" s="36"/>
      <c r="V89" s="36"/>
      <c r="W89" s="36"/>
      <c r="X89" s="36"/>
      <c r="Y89" s="36"/>
      <c r="Z89" s="36"/>
      <c r="AA89" s="36"/>
      <c r="AB89" s="36"/>
      <c r="AC89" s="36"/>
      <c r="AD89" s="36"/>
      <c r="AE89" s="36"/>
      <c r="AR89" s="206" t="s">
        <v>4052</v>
      </c>
      <c r="AT89" s="206" t="s">
        <v>751</v>
      </c>
      <c r="AU89" s="206" t="s">
        <v>80</v>
      </c>
      <c r="AY89" s="19" t="s">
        <v>267</v>
      </c>
      <c r="BE89" s="207">
        <f>IF(N89="základní",J89,0)</f>
        <v>0</v>
      </c>
      <c r="BF89" s="207">
        <f>IF(N89="snížená",J89,0)</f>
        <v>0</v>
      </c>
      <c r="BG89" s="207">
        <f>IF(N89="zákl. přenesená",J89,0)</f>
        <v>0</v>
      </c>
      <c r="BH89" s="207">
        <f>IF(N89="sníž. přenesená",J89,0)</f>
        <v>0</v>
      </c>
      <c r="BI89" s="207">
        <f>IF(N89="nulová",J89,0)</f>
        <v>0</v>
      </c>
      <c r="BJ89" s="19" t="s">
        <v>80</v>
      </c>
      <c r="BK89" s="207">
        <f>ROUND(I89*H89,2)</f>
        <v>0</v>
      </c>
      <c r="BL89" s="19" t="s">
        <v>4052</v>
      </c>
      <c r="BM89" s="206" t="s">
        <v>4056</v>
      </c>
    </row>
    <row r="90" spans="1:65" s="2" customFormat="1" ht="48.75" x14ac:dyDescent="0.2">
      <c r="A90" s="36"/>
      <c r="B90" s="37"/>
      <c r="C90" s="38"/>
      <c r="D90" s="208" t="s">
        <v>4057</v>
      </c>
      <c r="E90" s="38"/>
      <c r="F90" s="209" t="s">
        <v>4058</v>
      </c>
      <c r="G90" s="38"/>
      <c r="H90" s="38"/>
      <c r="I90" s="118"/>
      <c r="J90" s="38"/>
      <c r="K90" s="38"/>
      <c r="L90" s="41"/>
      <c r="M90" s="210"/>
      <c r="N90" s="211"/>
      <c r="O90" s="66"/>
      <c r="P90" s="66"/>
      <c r="Q90" s="66"/>
      <c r="R90" s="66"/>
      <c r="S90" s="66"/>
      <c r="T90" s="67"/>
      <c r="U90" s="36"/>
      <c r="V90" s="36"/>
      <c r="W90" s="36"/>
      <c r="X90" s="36"/>
      <c r="Y90" s="36"/>
      <c r="Z90" s="36"/>
      <c r="AA90" s="36"/>
      <c r="AB90" s="36"/>
      <c r="AC90" s="36"/>
      <c r="AD90" s="36"/>
      <c r="AE90" s="36"/>
      <c r="AT90" s="19" t="s">
        <v>4057</v>
      </c>
      <c r="AU90" s="19" t="s">
        <v>80</v>
      </c>
    </row>
    <row r="91" spans="1:65" s="2" customFormat="1" ht="16.5" customHeight="1" x14ac:dyDescent="0.2">
      <c r="A91" s="36"/>
      <c r="B91" s="37"/>
      <c r="C91" s="255" t="s">
        <v>142</v>
      </c>
      <c r="D91" s="255" t="s">
        <v>751</v>
      </c>
      <c r="E91" s="256" t="s">
        <v>4059</v>
      </c>
      <c r="F91" s="257" t="s">
        <v>4060</v>
      </c>
      <c r="G91" s="258" t="s">
        <v>4051</v>
      </c>
      <c r="H91" s="259">
        <v>1</v>
      </c>
      <c r="I91" s="260"/>
      <c r="J91" s="261">
        <f t="shared" ref="J91:J102" si="0">ROUND(I91*H91,2)</f>
        <v>0</v>
      </c>
      <c r="K91" s="257" t="s">
        <v>21</v>
      </c>
      <c r="L91" s="262"/>
      <c r="M91" s="263" t="s">
        <v>21</v>
      </c>
      <c r="N91" s="264" t="s">
        <v>44</v>
      </c>
      <c r="O91" s="66"/>
      <c r="P91" s="204">
        <f t="shared" ref="P91:P102" si="1">O91*H91</f>
        <v>0</v>
      </c>
      <c r="Q91" s="204">
        <v>0</v>
      </c>
      <c r="R91" s="204">
        <f t="shared" ref="R91:R102" si="2">Q91*H91</f>
        <v>0</v>
      </c>
      <c r="S91" s="204">
        <v>0</v>
      </c>
      <c r="T91" s="205">
        <f t="shared" ref="T91:T102" si="3">S91*H91</f>
        <v>0</v>
      </c>
      <c r="U91" s="36"/>
      <c r="V91" s="36"/>
      <c r="W91" s="36"/>
      <c r="X91" s="36"/>
      <c r="Y91" s="36"/>
      <c r="Z91" s="36"/>
      <c r="AA91" s="36"/>
      <c r="AB91" s="36"/>
      <c r="AC91" s="36"/>
      <c r="AD91" s="36"/>
      <c r="AE91" s="36"/>
      <c r="AR91" s="206" t="s">
        <v>4052</v>
      </c>
      <c r="AT91" s="206" t="s">
        <v>751</v>
      </c>
      <c r="AU91" s="206" t="s">
        <v>80</v>
      </c>
      <c r="AY91" s="19" t="s">
        <v>267</v>
      </c>
      <c r="BE91" s="207">
        <f t="shared" ref="BE91:BE102" si="4">IF(N91="základní",J91,0)</f>
        <v>0</v>
      </c>
      <c r="BF91" s="207">
        <f t="shared" ref="BF91:BF102" si="5">IF(N91="snížená",J91,0)</f>
        <v>0</v>
      </c>
      <c r="BG91" s="207">
        <f t="shared" ref="BG91:BG102" si="6">IF(N91="zákl. přenesená",J91,0)</f>
        <v>0</v>
      </c>
      <c r="BH91" s="207">
        <f t="shared" ref="BH91:BH102" si="7">IF(N91="sníž. přenesená",J91,0)</f>
        <v>0</v>
      </c>
      <c r="BI91" s="207">
        <f t="shared" ref="BI91:BI102" si="8">IF(N91="nulová",J91,0)</f>
        <v>0</v>
      </c>
      <c r="BJ91" s="19" t="s">
        <v>80</v>
      </c>
      <c r="BK91" s="207">
        <f t="shared" ref="BK91:BK102" si="9">ROUND(I91*H91,2)</f>
        <v>0</v>
      </c>
      <c r="BL91" s="19" t="s">
        <v>4052</v>
      </c>
      <c r="BM91" s="206" t="s">
        <v>4061</v>
      </c>
    </row>
    <row r="92" spans="1:65" s="2" customFormat="1" ht="16.5" customHeight="1" x14ac:dyDescent="0.2">
      <c r="A92" s="36"/>
      <c r="B92" s="37"/>
      <c r="C92" s="255" t="s">
        <v>274</v>
      </c>
      <c r="D92" s="255" t="s">
        <v>751</v>
      </c>
      <c r="E92" s="256" t="s">
        <v>4062</v>
      </c>
      <c r="F92" s="257" t="s">
        <v>4063</v>
      </c>
      <c r="G92" s="258" t="s">
        <v>4051</v>
      </c>
      <c r="H92" s="259">
        <v>1</v>
      </c>
      <c r="I92" s="260"/>
      <c r="J92" s="261">
        <f t="shared" si="0"/>
        <v>0</v>
      </c>
      <c r="K92" s="257" t="s">
        <v>21</v>
      </c>
      <c r="L92" s="262"/>
      <c r="M92" s="263" t="s">
        <v>21</v>
      </c>
      <c r="N92" s="264" t="s">
        <v>44</v>
      </c>
      <c r="O92" s="66"/>
      <c r="P92" s="204">
        <f t="shared" si="1"/>
        <v>0</v>
      </c>
      <c r="Q92" s="204">
        <v>0</v>
      </c>
      <c r="R92" s="204">
        <f t="shared" si="2"/>
        <v>0</v>
      </c>
      <c r="S92" s="204">
        <v>0</v>
      </c>
      <c r="T92" s="205">
        <f t="shared" si="3"/>
        <v>0</v>
      </c>
      <c r="U92" s="36"/>
      <c r="V92" s="36"/>
      <c r="W92" s="36"/>
      <c r="X92" s="36"/>
      <c r="Y92" s="36"/>
      <c r="Z92" s="36"/>
      <c r="AA92" s="36"/>
      <c r="AB92" s="36"/>
      <c r="AC92" s="36"/>
      <c r="AD92" s="36"/>
      <c r="AE92" s="36"/>
      <c r="AR92" s="206" t="s">
        <v>4052</v>
      </c>
      <c r="AT92" s="206" t="s">
        <v>751</v>
      </c>
      <c r="AU92" s="206" t="s">
        <v>80</v>
      </c>
      <c r="AY92" s="19" t="s">
        <v>267</v>
      </c>
      <c r="BE92" s="207">
        <f t="shared" si="4"/>
        <v>0</v>
      </c>
      <c r="BF92" s="207">
        <f t="shared" si="5"/>
        <v>0</v>
      </c>
      <c r="BG92" s="207">
        <f t="shared" si="6"/>
        <v>0</v>
      </c>
      <c r="BH92" s="207">
        <f t="shared" si="7"/>
        <v>0</v>
      </c>
      <c r="BI92" s="207">
        <f t="shared" si="8"/>
        <v>0</v>
      </c>
      <c r="BJ92" s="19" t="s">
        <v>80</v>
      </c>
      <c r="BK92" s="207">
        <f t="shared" si="9"/>
        <v>0</v>
      </c>
      <c r="BL92" s="19" t="s">
        <v>4052</v>
      </c>
      <c r="BM92" s="206" t="s">
        <v>4064</v>
      </c>
    </row>
    <row r="93" spans="1:65" s="2" customFormat="1" ht="16.5" customHeight="1" x14ac:dyDescent="0.2">
      <c r="A93" s="36"/>
      <c r="B93" s="37"/>
      <c r="C93" s="255" t="s">
        <v>301</v>
      </c>
      <c r="D93" s="255" t="s">
        <v>751</v>
      </c>
      <c r="E93" s="256" t="s">
        <v>4065</v>
      </c>
      <c r="F93" s="257" t="s">
        <v>4066</v>
      </c>
      <c r="G93" s="258" t="s">
        <v>2484</v>
      </c>
      <c r="H93" s="259">
        <v>1</v>
      </c>
      <c r="I93" s="260"/>
      <c r="J93" s="261">
        <f t="shared" si="0"/>
        <v>0</v>
      </c>
      <c r="K93" s="257" t="s">
        <v>21</v>
      </c>
      <c r="L93" s="262"/>
      <c r="M93" s="263" t="s">
        <v>21</v>
      </c>
      <c r="N93" s="264" t="s">
        <v>44</v>
      </c>
      <c r="O93" s="66"/>
      <c r="P93" s="204">
        <f t="shared" si="1"/>
        <v>0</v>
      </c>
      <c r="Q93" s="204">
        <v>0</v>
      </c>
      <c r="R93" s="204">
        <f t="shared" si="2"/>
        <v>0</v>
      </c>
      <c r="S93" s="204">
        <v>0</v>
      </c>
      <c r="T93" s="205">
        <f t="shared" si="3"/>
        <v>0</v>
      </c>
      <c r="U93" s="36"/>
      <c r="V93" s="36"/>
      <c r="W93" s="36"/>
      <c r="X93" s="36"/>
      <c r="Y93" s="36"/>
      <c r="Z93" s="36"/>
      <c r="AA93" s="36"/>
      <c r="AB93" s="36"/>
      <c r="AC93" s="36"/>
      <c r="AD93" s="36"/>
      <c r="AE93" s="36"/>
      <c r="AR93" s="206" t="s">
        <v>4052</v>
      </c>
      <c r="AT93" s="206" t="s">
        <v>751</v>
      </c>
      <c r="AU93" s="206" t="s">
        <v>80</v>
      </c>
      <c r="AY93" s="19" t="s">
        <v>267</v>
      </c>
      <c r="BE93" s="207">
        <f t="shared" si="4"/>
        <v>0</v>
      </c>
      <c r="BF93" s="207">
        <f t="shared" si="5"/>
        <v>0</v>
      </c>
      <c r="BG93" s="207">
        <f t="shared" si="6"/>
        <v>0</v>
      </c>
      <c r="BH93" s="207">
        <f t="shared" si="7"/>
        <v>0</v>
      </c>
      <c r="BI93" s="207">
        <f t="shared" si="8"/>
        <v>0</v>
      </c>
      <c r="BJ93" s="19" t="s">
        <v>80</v>
      </c>
      <c r="BK93" s="207">
        <f t="shared" si="9"/>
        <v>0</v>
      </c>
      <c r="BL93" s="19" t="s">
        <v>4052</v>
      </c>
      <c r="BM93" s="206" t="s">
        <v>4067</v>
      </c>
    </row>
    <row r="94" spans="1:65" s="2" customFormat="1" ht="16.5" customHeight="1" x14ac:dyDescent="0.2">
      <c r="A94" s="36"/>
      <c r="B94" s="37"/>
      <c r="C94" s="255" t="s">
        <v>309</v>
      </c>
      <c r="D94" s="255" t="s">
        <v>751</v>
      </c>
      <c r="E94" s="256" t="s">
        <v>4068</v>
      </c>
      <c r="F94" s="257" t="s">
        <v>4069</v>
      </c>
      <c r="G94" s="258" t="s">
        <v>2484</v>
      </c>
      <c r="H94" s="259">
        <v>1</v>
      </c>
      <c r="I94" s="260"/>
      <c r="J94" s="261">
        <f t="shared" si="0"/>
        <v>0</v>
      </c>
      <c r="K94" s="257" t="s">
        <v>21</v>
      </c>
      <c r="L94" s="262"/>
      <c r="M94" s="263" t="s">
        <v>21</v>
      </c>
      <c r="N94" s="264" t="s">
        <v>44</v>
      </c>
      <c r="O94" s="66"/>
      <c r="P94" s="204">
        <f t="shared" si="1"/>
        <v>0</v>
      </c>
      <c r="Q94" s="204">
        <v>0</v>
      </c>
      <c r="R94" s="204">
        <f t="shared" si="2"/>
        <v>0</v>
      </c>
      <c r="S94" s="204">
        <v>0</v>
      </c>
      <c r="T94" s="205">
        <f t="shared" si="3"/>
        <v>0</v>
      </c>
      <c r="U94" s="36"/>
      <c r="V94" s="36"/>
      <c r="W94" s="36"/>
      <c r="X94" s="36"/>
      <c r="Y94" s="36"/>
      <c r="Z94" s="36"/>
      <c r="AA94" s="36"/>
      <c r="AB94" s="36"/>
      <c r="AC94" s="36"/>
      <c r="AD94" s="36"/>
      <c r="AE94" s="36"/>
      <c r="AR94" s="206" t="s">
        <v>4052</v>
      </c>
      <c r="AT94" s="206" t="s">
        <v>751</v>
      </c>
      <c r="AU94" s="206" t="s">
        <v>80</v>
      </c>
      <c r="AY94" s="19" t="s">
        <v>267</v>
      </c>
      <c r="BE94" s="207">
        <f t="shared" si="4"/>
        <v>0</v>
      </c>
      <c r="BF94" s="207">
        <f t="shared" si="5"/>
        <v>0</v>
      </c>
      <c r="BG94" s="207">
        <f t="shared" si="6"/>
        <v>0</v>
      </c>
      <c r="BH94" s="207">
        <f t="shared" si="7"/>
        <v>0</v>
      </c>
      <c r="BI94" s="207">
        <f t="shared" si="8"/>
        <v>0</v>
      </c>
      <c r="BJ94" s="19" t="s">
        <v>80</v>
      </c>
      <c r="BK94" s="207">
        <f t="shared" si="9"/>
        <v>0</v>
      </c>
      <c r="BL94" s="19" t="s">
        <v>4052</v>
      </c>
      <c r="BM94" s="206" t="s">
        <v>4070</v>
      </c>
    </row>
    <row r="95" spans="1:65" s="2" customFormat="1" ht="16.5" customHeight="1" x14ac:dyDescent="0.2">
      <c r="A95" s="36"/>
      <c r="B95" s="37"/>
      <c r="C95" s="255" t="s">
        <v>317</v>
      </c>
      <c r="D95" s="255" t="s">
        <v>751</v>
      </c>
      <c r="E95" s="256" t="s">
        <v>4071</v>
      </c>
      <c r="F95" s="257" t="s">
        <v>4072</v>
      </c>
      <c r="G95" s="258" t="s">
        <v>2484</v>
      </c>
      <c r="H95" s="259">
        <v>1</v>
      </c>
      <c r="I95" s="260"/>
      <c r="J95" s="261">
        <f t="shared" si="0"/>
        <v>0</v>
      </c>
      <c r="K95" s="257" t="s">
        <v>21</v>
      </c>
      <c r="L95" s="262"/>
      <c r="M95" s="263" t="s">
        <v>21</v>
      </c>
      <c r="N95" s="264" t="s">
        <v>44</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4052</v>
      </c>
      <c r="AT95" s="206" t="s">
        <v>751</v>
      </c>
      <c r="AU95" s="206" t="s">
        <v>80</v>
      </c>
      <c r="AY95" s="19" t="s">
        <v>267</v>
      </c>
      <c r="BE95" s="207">
        <f t="shared" si="4"/>
        <v>0</v>
      </c>
      <c r="BF95" s="207">
        <f t="shared" si="5"/>
        <v>0</v>
      </c>
      <c r="BG95" s="207">
        <f t="shared" si="6"/>
        <v>0</v>
      </c>
      <c r="BH95" s="207">
        <f t="shared" si="7"/>
        <v>0</v>
      </c>
      <c r="BI95" s="207">
        <f t="shared" si="8"/>
        <v>0</v>
      </c>
      <c r="BJ95" s="19" t="s">
        <v>80</v>
      </c>
      <c r="BK95" s="207">
        <f t="shared" si="9"/>
        <v>0</v>
      </c>
      <c r="BL95" s="19" t="s">
        <v>4052</v>
      </c>
      <c r="BM95" s="206" t="s">
        <v>4073</v>
      </c>
    </row>
    <row r="96" spans="1:65" s="2" customFormat="1" ht="16.5" customHeight="1" x14ac:dyDescent="0.2">
      <c r="A96" s="36"/>
      <c r="B96" s="37"/>
      <c r="C96" s="255" t="s">
        <v>356</v>
      </c>
      <c r="D96" s="255" t="s">
        <v>751</v>
      </c>
      <c r="E96" s="256" t="s">
        <v>4074</v>
      </c>
      <c r="F96" s="257" t="s">
        <v>4075</v>
      </c>
      <c r="G96" s="258" t="s">
        <v>2484</v>
      </c>
      <c r="H96" s="259">
        <v>1</v>
      </c>
      <c r="I96" s="260"/>
      <c r="J96" s="261">
        <f t="shared" si="0"/>
        <v>0</v>
      </c>
      <c r="K96" s="257" t="s">
        <v>21</v>
      </c>
      <c r="L96" s="262"/>
      <c r="M96" s="263" t="s">
        <v>21</v>
      </c>
      <c r="N96" s="264" t="s">
        <v>44</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4052</v>
      </c>
      <c r="AT96" s="206" t="s">
        <v>751</v>
      </c>
      <c r="AU96" s="206" t="s">
        <v>80</v>
      </c>
      <c r="AY96" s="19" t="s">
        <v>267</v>
      </c>
      <c r="BE96" s="207">
        <f t="shared" si="4"/>
        <v>0</v>
      </c>
      <c r="BF96" s="207">
        <f t="shared" si="5"/>
        <v>0</v>
      </c>
      <c r="BG96" s="207">
        <f t="shared" si="6"/>
        <v>0</v>
      </c>
      <c r="BH96" s="207">
        <f t="shared" si="7"/>
        <v>0</v>
      </c>
      <c r="BI96" s="207">
        <f t="shared" si="8"/>
        <v>0</v>
      </c>
      <c r="BJ96" s="19" t="s">
        <v>80</v>
      </c>
      <c r="BK96" s="207">
        <f t="shared" si="9"/>
        <v>0</v>
      </c>
      <c r="BL96" s="19" t="s">
        <v>4052</v>
      </c>
      <c r="BM96" s="206" t="s">
        <v>4076</v>
      </c>
    </row>
    <row r="97" spans="1:65" s="2" customFormat="1" ht="16.5" customHeight="1" x14ac:dyDescent="0.2">
      <c r="A97" s="36"/>
      <c r="B97" s="37"/>
      <c r="C97" s="255" t="s">
        <v>365</v>
      </c>
      <c r="D97" s="255" t="s">
        <v>751</v>
      </c>
      <c r="E97" s="256" t="s">
        <v>4077</v>
      </c>
      <c r="F97" s="257" t="s">
        <v>4078</v>
      </c>
      <c r="G97" s="258" t="s">
        <v>2484</v>
      </c>
      <c r="H97" s="259">
        <v>1</v>
      </c>
      <c r="I97" s="260"/>
      <c r="J97" s="261">
        <f t="shared" si="0"/>
        <v>0</v>
      </c>
      <c r="K97" s="257" t="s">
        <v>21</v>
      </c>
      <c r="L97" s="262"/>
      <c r="M97" s="263" t="s">
        <v>21</v>
      </c>
      <c r="N97" s="264"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4052</v>
      </c>
      <c r="AT97" s="206" t="s">
        <v>751</v>
      </c>
      <c r="AU97" s="206" t="s">
        <v>80</v>
      </c>
      <c r="AY97" s="19" t="s">
        <v>267</v>
      </c>
      <c r="BE97" s="207">
        <f t="shared" si="4"/>
        <v>0</v>
      </c>
      <c r="BF97" s="207">
        <f t="shared" si="5"/>
        <v>0</v>
      </c>
      <c r="BG97" s="207">
        <f t="shared" si="6"/>
        <v>0</v>
      </c>
      <c r="BH97" s="207">
        <f t="shared" si="7"/>
        <v>0</v>
      </c>
      <c r="BI97" s="207">
        <f t="shared" si="8"/>
        <v>0</v>
      </c>
      <c r="BJ97" s="19" t="s">
        <v>80</v>
      </c>
      <c r="BK97" s="207">
        <f t="shared" si="9"/>
        <v>0</v>
      </c>
      <c r="BL97" s="19" t="s">
        <v>4052</v>
      </c>
      <c r="BM97" s="206" t="s">
        <v>4079</v>
      </c>
    </row>
    <row r="98" spans="1:65" s="2" customFormat="1" ht="16.5" customHeight="1" x14ac:dyDescent="0.2">
      <c r="A98" s="36"/>
      <c r="B98" s="37"/>
      <c r="C98" s="255" t="s">
        <v>381</v>
      </c>
      <c r="D98" s="255" t="s">
        <v>751</v>
      </c>
      <c r="E98" s="256" t="s">
        <v>4080</v>
      </c>
      <c r="F98" s="257" t="s">
        <v>4081</v>
      </c>
      <c r="G98" s="258" t="s">
        <v>2484</v>
      </c>
      <c r="H98" s="259">
        <v>1</v>
      </c>
      <c r="I98" s="260"/>
      <c r="J98" s="261">
        <f t="shared" si="0"/>
        <v>0</v>
      </c>
      <c r="K98" s="257" t="s">
        <v>21</v>
      </c>
      <c r="L98" s="262"/>
      <c r="M98" s="263" t="s">
        <v>21</v>
      </c>
      <c r="N98" s="264"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4052</v>
      </c>
      <c r="AT98" s="206" t="s">
        <v>751</v>
      </c>
      <c r="AU98" s="206" t="s">
        <v>80</v>
      </c>
      <c r="AY98" s="19" t="s">
        <v>267</v>
      </c>
      <c r="BE98" s="207">
        <f t="shared" si="4"/>
        <v>0</v>
      </c>
      <c r="BF98" s="207">
        <f t="shared" si="5"/>
        <v>0</v>
      </c>
      <c r="BG98" s="207">
        <f t="shared" si="6"/>
        <v>0</v>
      </c>
      <c r="BH98" s="207">
        <f t="shared" si="7"/>
        <v>0</v>
      </c>
      <c r="BI98" s="207">
        <f t="shared" si="8"/>
        <v>0</v>
      </c>
      <c r="BJ98" s="19" t="s">
        <v>80</v>
      </c>
      <c r="BK98" s="207">
        <f t="shared" si="9"/>
        <v>0</v>
      </c>
      <c r="BL98" s="19" t="s">
        <v>4052</v>
      </c>
      <c r="BM98" s="206" t="s">
        <v>4082</v>
      </c>
    </row>
    <row r="99" spans="1:65" s="2" customFormat="1" ht="21.75" customHeight="1" x14ac:dyDescent="0.2">
      <c r="A99" s="36"/>
      <c r="B99" s="37"/>
      <c r="C99" s="255" t="s">
        <v>386</v>
      </c>
      <c r="D99" s="255" t="s">
        <v>751</v>
      </c>
      <c r="E99" s="256" t="s">
        <v>4083</v>
      </c>
      <c r="F99" s="257" t="s">
        <v>4084</v>
      </c>
      <c r="G99" s="258" t="s">
        <v>2484</v>
      </c>
      <c r="H99" s="259">
        <v>1</v>
      </c>
      <c r="I99" s="260"/>
      <c r="J99" s="261">
        <f t="shared" si="0"/>
        <v>0</v>
      </c>
      <c r="K99" s="257" t="s">
        <v>21</v>
      </c>
      <c r="L99" s="262"/>
      <c r="M99" s="263" t="s">
        <v>21</v>
      </c>
      <c r="N99" s="264"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4052</v>
      </c>
      <c r="AT99" s="206" t="s">
        <v>751</v>
      </c>
      <c r="AU99" s="206" t="s">
        <v>80</v>
      </c>
      <c r="AY99" s="19" t="s">
        <v>267</v>
      </c>
      <c r="BE99" s="207">
        <f t="shared" si="4"/>
        <v>0</v>
      </c>
      <c r="BF99" s="207">
        <f t="shared" si="5"/>
        <v>0</v>
      </c>
      <c r="BG99" s="207">
        <f t="shared" si="6"/>
        <v>0</v>
      </c>
      <c r="BH99" s="207">
        <f t="shared" si="7"/>
        <v>0</v>
      </c>
      <c r="BI99" s="207">
        <f t="shared" si="8"/>
        <v>0</v>
      </c>
      <c r="BJ99" s="19" t="s">
        <v>80</v>
      </c>
      <c r="BK99" s="207">
        <f t="shared" si="9"/>
        <v>0</v>
      </c>
      <c r="BL99" s="19" t="s">
        <v>4052</v>
      </c>
      <c r="BM99" s="206" t="s">
        <v>4085</v>
      </c>
    </row>
    <row r="100" spans="1:65" s="2" customFormat="1" ht="16.5" customHeight="1" x14ac:dyDescent="0.2">
      <c r="A100" s="36"/>
      <c r="B100" s="37"/>
      <c r="C100" s="255" t="s">
        <v>392</v>
      </c>
      <c r="D100" s="255" t="s">
        <v>751</v>
      </c>
      <c r="E100" s="256" t="s">
        <v>4086</v>
      </c>
      <c r="F100" s="257" t="s">
        <v>4087</v>
      </c>
      <c r="G100" s="258" t="s">
        <v>2484</v>
      </c>
      <c r="H100" s="259">
        <v>1</v>
      </c>
      <c r="I100" s="260"/>
      <c r="J100" s="261">
        <f t="shared" si="0"/>
        <v>0</v>
      </c>
      <c r="K100" s="257" t="s">
        <v>21</v>
      </c>
      <c r="L100" s="262"/>
      <c r="M100" s="263" t="s">
        <v>21</v>
      </c>
      <c r="N100" s="264"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4052</v>
      </c>
      <c r="AT100" s="206" t="s">
        <v>751</v>
      </c>
      <c r="AU100" s="206" t="s">
        <v>80</v>
      </c>
      <c r="AY100" s="19" t="s">
        <v>267</v>
      </c>
      <c r="BE100" s="207">
        <f t="shared" si="4"/>
        <v>0</v>
      </c>
      <c r="BF100" s="207">
        <f t="shared" si="5"/>
        <v>0</v>
      </c>
      <c r="BG100" s="207">
        <f t="shared" si="6"/>
        <v>0</v>
      </c>
      <c r="BH100" s="207">
        <f t="shared" si="7"/>
        <v>0</v>
      </c>
      <c r="BI100" s="207">
        <f t="shared" si="8"/>
        <v>0</v>
      </c>
      <c r="BJ100" s="19" t="s">
        <v>80</v>
      </c>
      <c r="BK100" s="207">
        <f t="shared" si="9"/>
        <v>0</v>
      </c>
      <c r="BL100" s="19" t="s">
        <v>4052</v>
      </c>
      <c r="BM100" s="206" t="s">
        <v>4088</v>
      </c>
    </row>
    <row r="101" spans="1:65" s="2" customFormat="1" ht="16.5" customHeight="1" x14ac:dyDescent="0.2">
      <c r="A101" s="36"/>
      <c r="B101" s="37"/>
      <c r="C101" s="255" t="s">
        <v>401</v>
      </c>
      <c r="D101" s="255" t="s">
        <v>751</v>
      </c>
      <c r="E101" s="256" t="s">
        <v>4089</v>
      </c>
      <c r="F101" s="257" t="s">
        <v>4090</v>
      </c>
      <c r="G101" s="258" t="s">
        <v>2484</v>
      </c>
      <c r="H101" s="259">
        <v>1</v>
      </c>
      <c r="I101" s="260"/>
      <c r="J101" s="261">
        <f t="shared" si="0"/>
        <v>0</v>
      </c>
      <c r="K101" s="257" t="s">
        <v>21</v>
      </c>
      <c r="L101" s="262"/>
      <c r="M101" s="263" t="s">
        <v>21</v>
      </c>
      <c r="N101" s="264"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4052</v>
      </c>
      <c r="AT101" s="206" t="s">
        <v>751</v>
      </c>
      <c r="AU101" s="206" t="s">
        <v>80</v>
      </c>
      <c r="AY101" s="19" t="s">
        <v>267</v>
      </c>
      <c r="BE101" s="207">
        <f t="shared" si="4"/>
        <v>0</v>
      </c>
      <c r="BF101" s="207">
        <f t="shared" si="5"/>
        <v>0</v>
      </c>
      <c r="BG101" s="207">
        <f t="shared" si="6"/>
        <v>0</v>
      </c>
      <c r="BH101" s="207">
        <f t="shared" si="7"/>
        <v>0</v>
      </c>
      <c r="BI101" s="207">
        <f t="shared" si="8"/>
        <v>0</v>
      </c>
      <c r="BJ101" s="19" t="s">
        <v>80</v>
      </c>
      <c r="BK101" s="207">
        <f t="shared" si="9"/>
        <v>0</v>
      </c>
      <c r="BL101" s="19" t="s">
        <v>4052</v>
      </c>
      <c r="BM101" s="206" t="s">
        <v>4091</v>
      </c>
    </row>
    <row r="102" spans="1:65" s="2" customFormat="1" ht="16.5" customHeight="1" x14ac:dyDescent="0.2">
      <c r="A102" s="36"/>
      <c r="B102" s="37"/>
      <c r="C102" s="255" t="s">
        <v>8</v>
      </c>
      <c r="D102" s="255" t="s">
        <v>751</v>
      </c>
      <c r="E102" s="256" t="s">
        <v>4092</v>
      </c>
      <c r="F102" s="257" t="s">
        <v>4093</v>
      </c>
      <c r="G102" s="258" t="s">
        <v>2484</v>
      </c>
      <c r="H102" s="259">
        <v>1</v>
      </c>
      <c r="I102" s="260"/>
      <c r="J102" s="261">
        <f t="shared" si="0"/>
        <v>0</v>
      </c>
      <c r="K102" s="257" t="s">
        <v>21</v>
      </c>
      <c r="L102" s="262"/>
      <c r="M102" s="263" t="s">
        <v>21</v>
      </c>
      <c r="N102" s="264" t="s">
        <v>44</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4052</v>
      </c>
      <c r="AT102" s="206" t="s">
        <v>751</v>
      </c>
      <c r="AU102" s="206" t="s">
        <v>80</v>
      </c>
      <c r="AY102" s="19" t="s">
        <v>267</v>
      </c>
      <c r="BE102" s="207">
        <f t="shared" si="4"/>
        <v>0</v>
      </c>
      <c r="BF102" s="207">
        <f t="shared" si="5"/>
        <v>0</v>
      </c>
      <c r="BG102" s="207">
        <f t="shared" si="6"/>
        <v>0</v>
      </c>
      <c r="BH102" s="207">
        <f t="shared" si="7"/>
        <v>0</v>
      </c>
      <c r="BI102" s="207">
        <f t="shared" si="8"/>
        <v>0</v>
      </c>
      <c r="BJ102" s="19" t="s">
        <v>80</v>
      </c>
      <c r="BK102" s="207">
        <f t="shared" si="9"/>
        <v>0</v>
      </c>
      <c r="BL102" s="19" t="s">
        <v>4052</v>
      </c>
      <c r="BM102" s="206" t="s">
        <v>4094</v>
      </c>
    </row>
    <row r="103" spans="1:65" s="2" customFormat="1" ht="39" x14ac:dyDescent="0.2">
      <c r="A103" s="36"/>
      <c r="B103" s="37"/>
      <c r="C103" s="38"/>
      <c r="D103" s="208" t="s">
        <v>4057</v>
      </c>
      <c r="E103" s="38"/>
      <c r="F103" s="209" t="s">
        <v>4095</v>
      </c>
      <c r="G103" s="38"/>
      <c r="H103" s="38"/>
      <c r="I103" s="118"/>
      <c r="J103" s="38"/>
      <c r="K103" s="38"/>
      <c r="L103" s="41"/>
      <c r="M103" s="210"/>
      <c r="N103" s="211"/>
      <c r="O103" s="66"/>
      <c r="P103" s="66"/>
      <c r="Q103" s="66"/>
      <c r="R103" s="66"/>
      <c r="S103" s="66"/>
      <c r="T103" s="67"/>
      <c r="U103" s="36"/>
      <c r="V103" s="36"/>
      <c r="W103" s="36"/>
      <c r="X103" s="36"/>
      <c r="Y103" s="36"/>
      <c r="Z103" s="36"/>
      <c r="AA103" s="36"/>
      <c r="AB103" s="36"/>
      <c r="AC103" s="36"/>
      <c r="AD103" s="36"/>
      <c r="AE103" s="36"/>
      <c r="AT103" s="19" t="s">
        <v>4057</v>
      </c>
      <c r="AU103" s="19" t="s">
        <v>80</v>
      </c>
    </row>
    <row r="104" spans="1:65" s="2" customFormat="1" ht="16.5" customHeight="1" x14ac:dyDescent="0.2">
      <c r="A104" s="36"/>
      <c r="B104" s="37"/>
      <c r="C104" s="255" t="s">
        <v>441</v>
      </c>
      <c r="D104" s="255" t="s">
        <v>751</v>
      </c>
      <c r="E104" s="256" t="s">
        <v>4096</v>
      </c>
      <c r="F104" s="257" t="s">
        <v>4097</v>
      </c>
      <c r="G104" s="258" t="s">
        <v>2484</v>
      </c>
      <c r="H104" s="259">
        <v>1</v>
      </c>
      <c r="I104" s="260"/>
      <c r="J104" s="261">
        <f>ROUND(I104*H104,2)</f>
        <v>0</v>
      </c>
      <c r="K104" s="257" t="s">
        <v>21</v>
      </c>
      <c r="L104" s="262"/>
      <c r="M104" s="263" t="s">
        <v>21</v>
      </c>
      <c r="N104" s="264" t="s">
        <v>44</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4052</v>
      </c>
      <c r="AT104" s="206" t="s">
        <v>751</v>
      </c>
      <c r="AU104" s="206" t="s">
        <v>80</v>
      </c>
      <c r="AY104" s="19" t="s">
        <v>267</v>
      </c>
      <c r="BE104" s="207">
        <f>IF(N104="základní",J104,0)</f>
        <v>0</v>
      </c>
      <c r="BF104" s="207">
        <f>IF(N104="snížená",J104,0)</f>
        <v>0</v>
      </c>
      <c r="BG104" s="207">
        <f>IF(N104="zákl. přenesená",J104,0)</f>
        <v>0</v>
      </c>
      <c r="BH104" s="207">
        <f>IF(N104="sníž. přenesená",J104,0)</f>
        <v>0</v>
      </c>
      <c r="BI104" s="207">
        <f>IF(N104="nulová",J104,0)</f>
        <v>0</v>
      </c>
      <c r="BJ104" s="19" t="s">
        <v>80</v>
      </c>
      <c r="BK104" s="207">
        <f>ROUND(I104*H104,2)</f>
        <v>0</v>
      </c>
      <c r="BL104" s="19" t="s">
        <v>4052</v>
      </c>
      <c r="BM104" s="206" t="s">
        <v>4098</v>
      </c>
    </row>
    <row r="105" spans="1:65" s="2" customFormat="1" ht="16.5" customHeight="1" x14ac:dyDescent="0.2">
      <c r="A105" s="36"/>
      <c r="B105" s="37"/>
      <c r="C105" s="255" t="s">
        <v>458</v>
      </c>
      <c r="D105" s="255" t="s">
        <v>751</v>
      </c>
      <c r="E105" s="256" t="s">
        <v>4099</v>
      </c>
      <c r="F105" s="257" t="s">
        <v>4100</v>
      </c>
      <c r="G105" s="258" t="s">
        <v>2484</v>
      </c>
      <c r="H105" s="259">
        <v>1</v>
      </c>
      <c r="I105" s="260"/>
      <c r="J105" s="261">
        <f>ROUND(I105*H105,2)</f>
        <v>0</v>
      </c>
      <c r="K105" s="257" t="s">
        <v>21</v>
      </c>
      <c r="L105" s="262"/>
      <c r="M105" s="263" t="s">
        <v>21</v>
      </c>
      <c r="N105" s="264" t="s">
        <v>44</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4052</v>
      </c>
      <c r="AT105" s="206" t="s">
        <v>751</v>
      </c>
      <c r="AU105" s="206" t="s">
        <v>80</v>
      </c>
      <c r="AY105" s="19" t="s">
        <v>267</v>
      </c>
      <c r="BE105" s="207">
        <f>IF(N105="základní",J105,0)</f>
        <v>0</v>
      </c>
      <c r="BF105" s="207">
        <f>IF(N105="snížená",J105,0)</f>
        <v>0</v>
      </c>
      <c r="BG105" s="207">
        <f>IF(N105="zákl. přenesená",J105,0)</f>
        <v>0</v>
      </c>
      <c r="BH105" s="207">
        <f>IF(N105="sníž. přenesená",J105,0)</f>
        <v>0</v>
      </c>
      <c r="BI105" s="207">
        <f>IF(N105="nulová",J105,0)</f>
        <v>0</v>
      </c>
      <c r="BJ105" s="19" t="s">
        <v>80</v>
      </c>
      <c r="BK105" s="207">
        <f>ROUND(I105*H105,2)</f>
        <v>0</v>
      </c>
      <c r="BL105" s="19" t="s">
        <v>4052</v>
      </c>
      <c r="BM105" s="206" t="s">
        <v>4101</v>
      </c>
    </row>
    <row r="106" spans="1:65" s="2" customFormat="1" ht="16.5" customHeight="1" x14ac:dyDescent="0.2">
      <c r="A106" s="36"/>
      <c r="B106" s="37"/>
      <c r="C106" s="255" t="s">
        <v>483</v>
      </c>
      <c r="D106" s="255" t="s">
        <v>751</v>
      </c>
      <c r="E106" s="256" t="s">
        <v>4102</v>
      </c>
      <c r="F106" s="257" t="s">
        <v>4103</v>
      </c>
      <c r="G106" s="258" t="s">
        <v>2484</v>
      </c>
      <c r="H106" s="259">
        <v>1</v>
      </c>
      <c r="I106" s="260"/>
      <c r="J106" s="261">
        <f>ROUND(I106*H106,2)</f>
        <v>0</v>
      </c>
      <c r="K106" s="257" t="s">
        <v>21</v>
      </c>
      <c r="L106" s="262"/>
      <c r="M106" s="263" t="s">
        <v>21</v>
      </c>
      <c r="N106" s="264" t="s">
        <v>44</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4052</v>
      </c>
      <c r="AT106" s="206" t="s">
        <v>751</v>
      </c>
      <c r="AU106" s="206" t="s">
        <v>80</v>
      </c>
      <c r="AY106" s="19" t="s">
        <v>267</v>
      </c>
      <c r="BE106" s="207">
        <f>IF(N106="základní",J106,0)</f>
        <v>0</v>
      </c>
      <c r="BF106" s="207">
        <f>IF(N106="snížená",J106,0)</f>
        <v>0</v>
      </c>
      <c r="BG106" s="207">
        <f>IF(N106="zákl. přenesená",J106,0)</f>
        <v>0</v>
      </c>
      <c r="BH106" s="207">
        <f>IF(N106="sníž. přenesená",J106,0)</f>
        <v>0</v>
      </c>
      <c r="BI106" s="207">
        <f>IF(N106="nulová",J106,0)</f>
        <v>0</v>
      </c>
      <c r="BJ106" s="19" t="s">
        <v>80</v>
      </c>
      <c r="BK106" s="207">
        <f>ROUND(I106*H106,2)</f>
        <v>0</v>
      </c>
      <c r="BL106" s="19" t="s">
        <v>4052</v>
      </c>
      <c r="BM106" s="206" t="s">
        <v>4104</v>
      </c>
    </row>
    <row r="107" spans="1:65" s="2" customFormat="1" ht="16.5" customHeight="1" x14ac:dyDescent="0.2">
      <c r="A107" s="36"/>
      <c r="B107" s="37"/>
      <c r="C107" s="255" t="s">
        <v>496</v>
      </c>
      <c r="D107" s="255" t="s">
        <v>751</v>
      </c>
      <c r="E107" s="256" t="s">
        <v>4105</v>
      </c>
      <c r="F107" s="257" t="s">
        <v>4106</v>
      </c>
      <c r="G107" s="258" t="s">
        <v>2484</v>
      </c>
      <c r="H107" s="259">
        <v>1</v>
      </c>
      <c r="I107" s="260"/>
      <c r="J107" s="261">
        <f>ROUND(I107*H107,2)</f>
        <v>0</v>
      </c>
      <c r="K107" s="257" t="s">
        <v>21</v>
      </c>
      <c r="L107" s="262"/>
      <c r="M107" s="263" t="s">
        <v>21</v>
      </c>
      <c r="N107" s="264" t="s">
        <v>44</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4052</v>
      </c>
      <c r="AT107" s="206" t="s">
        <v>751</v>
      </c>
      <c r="AU107" s="206" t="s">
        <v>80</v>
      </c>
      <c r="AY107" s="19" t="s">
        <v>267</v>
      </c>
      <c r="BE107" s="207">
        <f>IF(N107="základní",J107,0)</f>
        <v>0</v>
      </c>
      <c r="BF107" s="207">
        <f>IF(N107="snížená",J107,0)</f>
        <v>0</v>
      </c>
      <c r="BG107" s="207">
        <f>IF(N107="zákl. přenesená",J107,0)</f>
        <v>0</v>
      </c>
      <c r="BH107" s="207">
        <f>IF(N107="sníž. přenesená",J107,0)</f>
        <v>0</v>
      </c>
      <c r="BI107" s="207">
        <f>IF(N107="nulová",J107,0)</f>
        <v>0</v>
      </c>
      <c r="BJ107" s="19" t="s">
        <v>80</v>
      </c>
      <c r="BK107" s="207">
        <f>ROUND(I107*H107,2)</f>
        <v>0</v>
      </c>
      <c r="BL107" s="19" t="s">
        <v>4052</v>
      </c>
      <c r="BM107" s="206" t="s">
        <v>4107</v>
      </c>
    </row>
    <row r="108" spans="1:65" s="2" customFormat="1" ht="16.5" customHeight="1" x14ac:dyDescent="0.2">
      <c r="A108" s="36"/>
      <c r="B108" s="37"/>
      <c r="C108" s="255" t="s">
        <v>7</v>
      </c>
      <c r="D108" s="255" t="s">
        <v>751</v>
      </c>
      <c r="E108" s="256" t="s">
        <v>4108</v>
      </c>
      <c r="F108" s="257" t="s">
        <v>4109</v>
      </c>
      <c r="G108" s="258" t="s">
        <v>2484</v>
      </c>
      <c r="H108" s="259">
        <v>1</v>
      </c>
      <c r="I108" s="260"/>
      <c r="J108" s="261">
        <f>ROUND(I108*H108,2)</f>
        <v>0</v>
      </c>
      <c r="K108" s="257" t="s">
        <v>21</v>
      </c>
      <c r="L108" s="262"/>
      <c r="M108" s="263" t="s">
        <v>21</v>
      </c>
      <c r="N108" s="264" t="s">
        <v>44</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4052</v>
      </c>
      <c r="AT108" s="206" t="s">
        <v>751</v>
      </c>
      <c r="AU108" s="206" t="s">
        <v>80</v>
      </c>
      <c r="AY108" s="19" t="s">
        <v>267</v>
      </c>
      <c r="BE108" s="207">
        <f>IF(N108="základní",J108,0)</f>
        <v>0</v>
      </c>
      <c r="BF108" s="207">
        <f>IF(N108="snížená",J108,0)</f>
        <v>0</v>
      </c>
      <c r="BG108" s="207">
        <f>IF(N108="zákl. přenesená",J108,0)</f>
        <v>0</v>
      </c>
      <c r="BH108" s="207">
        <f>IF(N108="sníž. přenesená",J108,0)</f>
        <v>0</v>
      </c>
      <c r="BI108" s="207">
        <f>IF(N108="nulová",J108,0)</f>
        <v>0</v>
      </c>
      <c r="BJ108" s="19" t="s">
        <v>80</v>
      </c>
      <c r="BK108" s="207">
        <f>ROUND(I108*H108,2)</f>
        <v>0</v>
      </c>
      <c r="BL108" s="19" t="s">
        <v>4052</v>
      </c>
      <c r="BM108" s="206" t="s">
        <v>4110</v>
      </c>
    </row>
    <row r="109" spans="1:65" s="13" customFormat="1" x14ac:dyDescent="0.2">
      <c r="B109" s="212"/>
      <c r="C109" s="213"/>
      <c r="D109" s="208" t="s">
        <v>278</v>
      </c>
      <c r="E109" s="214" t="s">
        <v>21</v>
      </c>
      <c r="F109" s="215" t="s">
        <v>4111</v>
      </c>
      <c r="G109" s="213"/>
      <c r="H109" s="214" t="s">
        <v>21</v>
      </c>
      <c r="I109" s="216"/>
      <c r="J109" s="213"/>
      <c r="K109" s="213"/>
      <c r="L109" s="217"/>
      <c r="M109" s="218"/>
      <c r="N109" s="219"/>
      <c r="O109" s="219"/>
      <c r="P109" s="219"/>
      <c r="Q109" s="219"/>
      <c r="R109" s="219"/>
      <c r="S109" s="219"/>
      <c r="T109" s="220"/>
      <c r="AT109" s="221" t="s">
        <v>278</v>
      </c>
      <c r="AU109" s="221" t="s">
        <v>80</v>
      </c>
      <c r="AV109" s="13" t="s">
        <v>80</v>
      </c>
      <c r="AW109" s="13" t="s">
        <v>35</v>
      </c>
      <c r="AX109" s="13" t="s">
        <v>73</v>
      </c>
      <c r="AY109" s="221" t="s">
        <v>267</v>
      </c>
    </row>
    <row r="110" spans="1:65" s="13" customFormat="1" x14ac:dyDescent="0.2">
      <c r="B110" s="212"/>
      <c r="C110" s="213"/>
      <c r="D110" s="208" t="s">
        <v>278</v>
      </c>
      <c r="E110" s="214" t="s">
        <v>21</v>
      </c>
      <c r="F110" s="215" t="s">
        <v>4112</v>
      </c>
      <c r="G110" s="213"/>
      <c r="H110" s="214" t="s">
        <v>21</v>
      </c>
      <c r="I110" s="216"/>
      <c r="J110" s="213"/>
      <c r="K110" s="213"/>
      <c r="L110" s="217"/>
      <c r="M110" s="218"/>
      <c r="N110" s="219"/>
      <c r="O110" s="219"/>
      <c r="P110" s="219"/>
      <c r="Q110" s="219"/>
      <c r="R110" s="219"/>
      <c r="S110" s="219"/>
      <c r="T110" s="220"/>
      <c r="AT110" s="221" t="s">
        <v>278</v>
      </c>
      <c r="AU110" s="221" t="s">
        <v>80</v>
      </c>
      <c r="AV110" s="13" t="s">
        <v>80</v>
      </c>
      <c r="AW110" s="13" t="s">
        <v>35</v>
      </c>
      <c r="AX110" s="13" t="s">
        <v>73</v>
      </c>
      <c r="AY110" s="221" t="s">
        <v>267</v>
      </c>
    </row>
    <row r="111" spans="1:65" s="13" customFormat="1" x14ac:dyDescent="0.2">
      <c r="B111" s="212"/>
      <c r="C111" s="213"/>
      <c r="D111" s="208" t="s">
        <v>278</v>
      </c>
      <c r="E111" s="214" t="s">
        <v>21</v>
      </c>
      <c r="F111" s="215" t="s">
        <v>4113</v>
      </c>
      <c r="G111" s="213"/>
      <c r="H111" s="214" t="s">
        <v>21</v>
      </c>
      <c r="I111" s="216"/>
      <c r="J111" s="213"/>
      <c r="K111" s="213"/>
      <c r="L111" s="217"/>
      <c r="M111" s="218"/>
      <c r="N111" s="219"/>
      <c r="O111" s="219"/>
      <c r="P111" s="219"/>
      <c r="Q111" s="219"/>
      <c r="R111" s="219"/>
      <c r="S111" s="219"/>
      <c r="T111" s="220"/>
      <c r="AT111" s="221" t="s">
        <v>278</v>
      </c>
      <c r="AU111" s="221" t="s">
        <v>80</v>
      </c>
      <c r="AV111" s="13" t="s">
        <v>80</v>
      </c>
      <c r="AW111" s="13" t="s">
        <v>35</v>
      </c>
      <c r="AX111" s="13" t="s">
        <v>73</v>
      </c>
      <c r="AY111" s="221" t="s">
        <v>267</v>
      </c>
    </row>
    <row r="112" spans="1:65" s="13" customFormat="1" x14ac:dyDescent="0.2">
      <c r="B112" s="212"/>
      <c r="C112" s="213"/>
      <c r="D112" s="208" t="s">
        <v>278</v>
      </c>
      <c r="E112" s="214" t="s">
        <v>21</v>
      </c>
      <c r="F112" s="215" t="s">
        <v>4114</v>
      </c>
      <c r="G112" s="213"/>
      <c r="H112" s="214" t="s">
        <v>21</v>
      </c>
      <c r="I112" s="216"/>
      <c r="J112" s="213"/>
      <c r="K112" s="213"/>
      <c r="L112" s="217"/>
      <c r="M112" s="218"/>
      <c r="N112" s="219"/>
      <c r="O112" s="219"/>
      <c r="P112" s="219"/>
      <c r="Q112" s="219"/>
      <c r="R112" s="219"/>
      <c r="S112" s="219"/>
      <c r="T112" s="220"/>
      <c r="AT112" s="221" t="s">
        <v>278</v>
      </c>
      <c r="AU112" s="221" t="s">
        <v>80</v>
      </c>
      <c r="AV112" s="13" t="s">
        <v>80</v>
      </c>
      <c r="AW112" s="13" t="s">
        <v>35</v>
      </c>
      <c r="AX112" s="13" t="s">
        <v>73</v>
      </c>
      <c r="AY112" s="221" t="s">
        <v>267</v>
      </c>
    </row>
    <row r="113" spans="1:65" s="13" customFormat="1" x14ac:dyDescent="0.2">
      <c r="B113" s="212"/>
      <c r="C113" s="213"/>
      <c r="D113" s="208" t="s">
        <v>278</v>
      </c>
      <c r="E113" s="214" t="s">
        <v>21</v>
      </c>
      <c r="F113" s="215" t="s">
        <v>4115</v>
      </c>
      <c r="G113" s="213"/>
      <c r="H113" s="214" t="s">
        <v>21</v>
      </c>
      <c r="I113" s="216"/>
      <c r="J113" s="213"/>
      <c r="K113" s="213"/>
      <c r="L113" s="217"/>
      <c r="M113" s="218"/>
      <c r="N113" s="219"/>
      <c r="O113" s="219"/>
      <c r="P113" s="219"/>
      <c r="Q113" s="219"/>
      <c r="R113" s="219"/>
      <c r="S113" s="219"/>
      <c r="T113" s="220"/>
      <c r="AT113" s="221" t="s">
        <v>278</v>
      </c>
      <c r="AU113" s="221" t="s">
        <v>80</v>
      </c>
      <c r="AV113" s="13" t="s">
        <v>80</v>
      </c>
      <c r="AW113" s="13" t="s">
        <v>35</v>
      </c>
      <c r="AX113" s="13" t="s">
        <v>73</v>
      </c>
      <c r="AY113" s="221" t="s">
        <v>267</v>
      </c>
    </row>
    <row r="114" spans="1:65" s="13" customFormat="1" x14ac:dyDescent="0.2">
      <c r="B114" s="212"/>
      <c r="C114" s="213"/>
      <c r="D114" s="208" t="s">
        <v>278</v>
      </c>
      <c r="E114" s="214" t="s">
        <v>21</v>
      </c>
      <c r="F114" s="215" t="s">
        <v>4116</v>
      </c>
      <c r="G114" s="213"/>
      <c r="H114" s="214" t="s">
        <v>21</v>
      </c>
      <c r="I114" s="216"/>
      <c r="J114" s="213"/>
      <c r="K114" s="213"/>
      <c r="L114" s="217"/>
      <c r="M114" s="218"/>
      <c r="N114" s="219"/>
      <c r="O114" s="219"/>
      <c r="P114" s="219"/>
      <c r="Q114" s="219"/>
      <c r="R114" s="219"/>
      <c r="S114" s="219"/>
      <c r="T114" s="220"/>
      <c r="AT114" s="221" t="s">
        <v>278</v>
      </c>
      <c r="AU114" s="221" t="s">
        <v>80</v>
      </c>
      <c r="AV114" s="13" t="s">
        <v>80</v>
      </c>
      <c r="AW114" s="13" t="s">
        <v>35</v>
      </c>
      <c r="AX114" s="13" t="s">
        <v>73</v>
      </c>
      <c r="AY114" s="221" t="s">
        <v>267</v>
      </c>
    </row>
    <row r="115" spans="1:65" s="14" customFormat="1" x14ac:dyDescent="0.2">
      <c r="B115" s="222"/>
      <c r="C115" s="223"/>
      <c r="D115" s="208" t="s">
        <v>278</v>
      </c>
      <c r="E115" s="224" t="s">
        <v>21</v>
      </c>
      <c r="F115" s="225" t="s">
        <v>80</v>
      </c>
      <c r="G115" s="223"/>
      <c r="H115" s="226">
        <v>1</v>
      </c>
      <c r="I115" s="227"/>
      <c r="J115" s="223"/>
      <c r="K115" s="223"/>
      <c r="L115" s="228"/>
      <c r="M115" s="229"/>
      <c r="N115" s="230"/>
      <c r="O115" s="230"/>
      <c r="P115" s="230"/>
      <c r="Q115" s="230"/>
      <c r="R115" s="230"/>
      <c r="S115" s="230"/>
      <c r="T115" s="231"/>
      <c r="AT115" s="232" t="s">
        <v>278</v>
      </c>
      <c r="AU115" s="232" t="s">
        <v>80</v>
      </c>
      <c r="AV115" s="14" t="s">
        <v>82</v>
      </c>
      <c r="AW115" s="14" t="s">
        <v>35</v>
      </c>
      <c r="AX115" s="14" t="s">
        <v>80</v>
      </c>
      <c r="AY115" s="232" t="s">
        <v>267</v>
      </c>
    </row>
    <row r="116" spans="1:65" s="2" customFormat="1" ht="21.75" customHeight="1" x14ac:dyDescent="0.2">
      <c r="A116" s="36"/>
      <c r="B116" s="37"/>
      <c r="C116" s="255" t="s">
        <v>529</v>
      </c>
      <c r="D116" s="255" t="s">
        <v>751</v>
      </c>
      <c r="E116" s="256" t="s">
        <v>4117</v>
      </c>
      <c r="F116" s="257" t="s">
        <v>4118</v>
      </c>
      <c r="G116" s="258" t="s">
        <v>2484</v>
      </c>
      <c r="H116" s="259">
        <v>1</v>
      </c>
      <c r="I116" s="260"/>
      <c r="J116" s="261">
        <f t="shared" ref="J116:J125" si="10">ROUND(I116*H116,2)</f>
        <v>0</v>
      </c>
      <c r="K116" s="257" t="s">
        <v>21</v>
      </c>
      <c r="L116" s="262"/>
      <c r="M116" s="263" t="s">
        <v>21</v>
      </c>
      <c r="N116" s="264" t="s">
        <v>44</v>
      </c>
      <c r="O116" s="66"/>
      <c r="P116" s="204">
        <f t="shared" ref="P116:P125" si="11">O116*H116</f>
        <v>0</v>
      </c>
      <c r="Q116" s="204">
        <v>0</v>
      </c>
      <c r="R116" s="204">
        <f t="shared" ref="R116:R125" si="12">Q116*H116</f>
        <v>0</v>
      </c>
      <c r="S116" s="204">
        <v>0</v>
      </c>
      <c r="T116" s="205">
        <f t="shared" ref="T116:T125" si="13">S116*H116</f>
        <v>0</v>
      </c>
      <c r="U116" s="36"/>
      <c r="V116" s="36"/>
      <c r="W116" s="36"/>
      <c r="X116" s="36"/>
      <c r="Y116" s="36"/>
      <c r="Z116" s="36"/>
      <c r="AA116" s="36"/>
      <c r="AB116" s="36"/>
      <c r="AC116" s="36"/>
      <c r="AD116" s="36"/>
      <c r="AE116" s="36"/>
      <c r="AR116" s="206" t="s">
        <v>4052</v>
      </c>
      <c r="AT116" s="206" t="s">
        <v>751</v>
      </c>
      <c r="AU116" s="206" t="s">
        <v>80</v>
      </c>
      <c r="AY116" s="19" t="s">
        <v>267</v>
      </c>
      <c r="BE116" s="207">
        <f t="shared" ref="BE116:BE125" si="14">IF(N116="základní",J116,0)</f>
        <v>0</v>
      </c>
      <c r="BF116" s="207">
        <f t="shared" ref="BF116:BF125" si="15">IF(N116="snížená",J116,0)</f>
        <v>0</v>
      </c>
      <c r="BG116" s="207">
        <f t="shared" ref="BG116:BG125" si="16">IF(N116="zákl. přenesená",J116,0)</f>
        <v>0</v>
      </c>
      <c r="BH116" s="207">
        <f t="shared" ref="BH116:BH125" si="17">IF(N116="sníž. přenesená",J116,0)</f>
        <v>0</v>
      </c>
      <c r="BI116" s="207">
        <f t="shared" ref="BI116:BI125" si="18">IF(N116="nulová",J116,0)</f>
        <v>0</v>
      </c>
      <c r="BJ116" s="19" t="s">
        <v>80</v>
      </c>
      <c r="BK116" s="207">
        <f t="shared" ref="BK116:BK125" si="19">ROUND(I116*H116,2)</f>
        <v>0</v>
      </c>
      <c r="BL116" s="19" t="s">
        <v>4052</v>
      </c>
      <c r="BM116" s="206" t="s">
        <v>4119</v>
      </c>
    </row>
    <row r="117" spans="1:65" s="2" customFormat="1" ht="16.5" customHeight="1" x14ac:dyDescent="0.2">
      <c r="A117" s="36"/>
      <c r="B117" s="37"/>
      <c r="C117" s="255" t="s">
        <v>542</v>
      </c>
      <c r="D117" s="255" t="s">
        <v>751</v>
      </c>
      <c r="E117" s="256" t="s">
        <v>4120</v>
      </c>
      <c r="F117" s="257" t="s">
        <v>4121</v>
      </c>
      <c r="G117" s="258" t="s">
        <v>2484</v>
      </c>
      <c r="H117" s="259">
        <v>1</v>
      </c>
      <c r="I117" s="260"/>
      <c r="J117" s="261">
        <f t="shared" si="10"/>
        <v>0</v>
      </c>
      <c r="K117" s="257" t="s">
        <v>21</v>
      </c>
      <c r="L117" s="262"/>
      <c r="M117" s="263" t="s">
        <v>21</v>
      </c>
      <c r="N117" s="264" t="s">
        <v>44</v>
      </c>
      <c r="O117" s="66"/>
      <c r="P117" s="204">
        <f t="shared" si="11"/>
        <v>0</v>
      </c>
      <c r="Q117" s="204">
        <v>0</v>
      </c>
      <c r="R117" s="204">
        <f t="shared" si="12"/>
        <v>0</v>
      </c>
      <c r="S117" s="204">
        <v>0</v>
      </c>
      <c r="T117" s="205">
        <f t="shared" si="13"/>
        <v>0</v>
      </c>
      <c r="U117" s="36"/>
      <c r="V117" s="36"/>
      <c r="W117" s="36"/>
      <c r="X117" s="36"/>
      <c r="Y117" s="36"/>
      <c r="Z117" s="36"/>
      <c r="AA117" s="36"/>
      <c r="AB117" s="36"/>
      <c r="AC117" s="36"/>
      <c r="AD117" s="36"/>
      <c r="AE117" s="36"/>
      <c r="AR117" s="206" t="s">
        <v>4052</v>
      </c>
      <c r="AT117" s="206" t="s">
        <v>751</v>
      </c>
      <c r="AU117" s="206" t="s">
        <v>80</v>
      </c>
      <c r="AY117" s="19" t="s">
        <v>267</v>
      </c>
      <c r="BE117" s="207">
        <f t="shared" si="14"/>
        <v>0</v>
      </c>
      <c r="BF117" s="207">
        <f t="shared" si="15"/>
        <v>0</v>
      </c>
      <c r="BG117" s="207">
        <f t="shared" si="16"/>
        <v>0</v>
      </c>
      <c r="BH117" s="207">
        <f t="shared" si="17"/>
        <v>0</v>
      </c>
      <c r="BI117" s="207">
        <f t="shared" si="18"/>
        <v>0</v>
      </c>
      <c r="BJ117" s="19" t="s">
        <v>80</v>
      </c>
      <c r="BK117" s="207">
        <f t="shared" si="19"/>
        <v>0</v>
      </c>
      <c r="BL117" s="19" t="s">
        <v>4052</v>
      </c>
      <c r="BM117" s="206" t="s">
        <v>4122</v>
      </c>
    </row>
    <row r="118" spans="1:65" s="2" customFormat="1" ht="16.5" customHeight="1" x14ac:dyDescent="0.2">
      <c r="A118" s="36"/>
      <c r="B118" s="37"/>
      <c r="C118" s="255" t="s">
        <v>552</v>
      </c>
      <c r="D118" s="255" t="s">
        <v>751</v>
      </c>
      <c r="E118" s="256" t="s">
        <v>4123</v>
      </c>
      <c r="F118" s="257" t="s">
        <v>4124</v>
      </c>
      <c r="G118" s="258" t="s">
        <v>2484</v>
      </c>
      <c r="H118" s="259">
        <v>1</v>
      </c>
      <c r="I118" s="260"/>
      <c r="J118" s="261">
        <f t="shared" si="10"/>
        <v>0</v>
      </c>
      <c r="K118" s="257" t="s">
        <v>21</v>
      </c>
      <c r="L118" s="262"/>
      <c r="M118" s="263" t="s">
        <v>21</v>
      </c>
      <c r="N118" s="264" t="s">
        <v>44</v>
      </c>
      <c r="O118" s="66"/>
      <c r="P118" s="204">
        <f t="shared" si="11"/>
        <v>0</v>
      </c>
      <c r="Q118" s="204">
        <v>0</v>
      </c>
      <c r="R118" s="204">
        <f t="shared" si="12"/>
        <v>0</v>
      </c>
      <c r="S118" s="204">
        <v>0</v>
      </c>
      <c r="T118" s="205">
        <f t="shared" si="13"/>
        <v>0</v>
      </c>
      <c r="U118" s="36"/>
      <c r="V118" s="36"/>
      <c r="W118" s="36"/>
      <c r="X118" s="36"/>
      <c r="Y118" s="36"/>
      <c r="Z118" s="36"/>
      <c r="AA118" s="36"/>
      <c r="AB118" s="36"/>
      <c r="AC118" s="36"/>
      <c r="AD118" s="36"/>
      <c r="AE118" s="36"/>
      <c r="AR118" s="206" t="s">
        <v>4052</v>
      </c>
      <c r="AT118" s="206" t="s">
        <v>751</v>
      </c>
      <c r="AU118" s="206" t="s">
        <v>80</v>
      </c>
      <c r="AY118" s="19" t="s">
        <v>267</v>
      </c>
      <c r="BE118" s="207">
        <f t="shared" si="14"/>
        <v>0</v>
      </c>
      <c r="BF118" s="207">
        <f t="shared" si="15"/>
        <v>0</v>
      </c>
      <c r="BG118" s="207">
        <f t="shared" si="16"/>
        <v>0</v>
      </c>
      <c r="BH118" s="207">
        <f t="shared" si="17"/>
        <v>0</v>
      </c>
      <c r="BI118" s="207">
        <f t="shared" si="18"/>
        <v>0</v>
      </c>
      <c r="BJ118" s="19" t="s">
        <v>80</v>
      </c>
      <c r="BK118" s="207">
        <f t="shared" si="19"/>
        <v>0</v>
      </c>
      <c r="BL118" s="19" t="s">
        <v>4052</v>
      </c>
      <c r="BM118" s="206" t="s">
        <v>4125</v>
      </c>
    </row>
    <row r="119" spans="1:65" s="2" customFormat="1" ht="16.5" customHeight="1" x14ac:dyDescent="0.2">
      <c r="A119" s="36"/>
      <c r="B119" s="37"/>
      <c r="C119" s="255" t="s">
        <v>557</v>
      </c>
      <c r="D119" s="255" t="s">
        <v>751</v>
      </c>
      <c r="E119" s="256" t="s">
        <v>4126</v>
      </c>
      <c r="F119" s="257" t="s">
        <v>4127</v>
      </c>
      <c r="G119" s="258" t="s">
        <v>2484</v>
      </c>
      <c r="H119" s="259">
        <v>1</v>
      </c>
      <c r="I119" s="260"/>
      <c r="J119" s="261">
        <f t="shared" si="10"/>
        <v>0</v>
      </c>
      <c r="K119" s="257" t="s">
        <v>21</v>
      </c>
      <c r="L119" s="262"/>
      <c r="M119" s="263" t="s">
        <v>21</v>
      </c>
      <c r="N119" s="264" t="s">
        <v>44</v>
      </c>
      <c r="O119" s="66"/>
      <c r="P119" s="204">
        <f t="shared" si="11"/>
        <v>0</v>
      </c>
      <c r="Q119" s="204">
        <v>0</v>
      </c>
      <c r="R119" s="204">
        <f t="shared" si="12"/>
        <v>0</v>
      </c>
      <c r="S119" s="204">
        <v>0</v>
      </c>
      <c r="T119" s="205">
        <f t="shared" si="13"/>
        <v>0</v>
      </c>
      <c r="U119" s="36"/>
      <c r="V119" s="36"/>
      <c r="W119" s="36"/>
      <c r="X119" s="36"/>
      <c r="Y119" s="36"/>
      <c r="Z119" s="36"/>
      <c r="AA119" s="36"/>
      <c r="AB119" s="36"/>
      <c r="AC119" s="36"/>
      <c r="AD119" s="36"/>
      <c r="AE119" s="36"/>
      <c r="AR119" s="206" t="s">
        <v>4052</v>
      </c>
      <c r="AT119" s="206" t="s">
        <v>751</v>
      </c>
      <c r="AU119" s="206" t="s">
        <v>80</v>
      </c>
      <c r="AY119" s="19" t="s">
        <v>267</v>
      </c>
      <c r="BE119" s="207">
        <f t="shared" si="14"/>
        <v>0</v>
      </c>
      <c r="BF119" s="207">
        <f t="shared" si="15"/>
        <v>0</v>
      </c>
      <c r="BG119" s="207">
        <f t="shared" si="16"/>
        <v>0</v>
      </c>
      <c r="BH119" s="207">
        <f t="shared" si="17"/>
        <v>0</v>
      </c>
      <c r="BI119" s="207">
        <f t="shared" si="18"/>
        <v>0</v>
      </c>
      <c r="BJ119" s="19" t="s">
        <v>80</v>
      </c>
      <c r="BK119" s="207">
        <f t="shared" si="19"/>
        <v>0</v>
      </c>
      <c r="BL119" s="19" t="s">
        <v>4052</v>
      </c>
      <c r="BM119" s="206" t="s">
        <v>4128</v>
      </c>
    </row>
    <row r="120" spans="1:65" s="2" customFormat="1" ht="16.5" customHeight="1" x14ac:dyDescent="0.2">
      <c r="A120" s="36"/>
      <c r="B120" s="37"/>
      <c r="C120" s="195" t="s">
        <v>639</v>
      </c>
      <c r="D120" s="195" t="s">
        <v>269</v>
      </c>
      <c r="E120" s="196" t="s">
        <v>4129</v>
      </c>
      <c r="F120" s="197" t="s">
        <v>4130</v>
      </c>
      <c r="G120" s="198" t="s">
        <v>2484</v>
      </c>
      <c r="H120" s="199">
        <v>1</v>
      </c>
      <c r="I120" s="200"/>
      <c r="J120" s="201">
        <f t="shared" si="10"/>
        <v>0</v>
      </c>
      <c r="K120" s="197" t="s">
        <v>21</v>
      </c>
      <c r="L120" s="41"/>
      <c r="M120" s="202" t="s">
        <v>21</v>
      </c>
      <c r="N120" s="203" t="s">
        <v>44</v>
      </c>
      <c r="O120" s="66"/>
      <c r="P120" s="204">
        <f t="shared" si="11"/>
        <v>0</v>
      </c>
      <c r="Q120" s="204">
        <v>0</v>
      </c>
      <c r="R120" s="204">
        <f t="shared" si="12"/>
        <v>0</v>
      </c>
      <c r="S120" s="204">
        <v>0</v>
      </c>
      <c r="T120" s="205">
        <f t="shared" si="13"/>
        <v>0</v>
      </c>
      <c r="U120" s="36"/>
      <c r="V120" s="36"/>
      <c r="W120" s="36"/>
      <c r="X120" s="36"/>
      <c r="Y120" s="36"/>
      <c r="Z120" s="36"/>
      <c r="AA120" s="36"/>
      <c r="AB120" s="36"/>
      <c r="AC120" s="36"/>
      <c r="AD120" s="36"/>
      <c r="AE120" s="36"/>
      <c r="AR120" s="206" t="s">
        <v>4052</v>
      </c>
      <c r="AT120" s="206" t="s">
        <v>269</v>
      </c>
      <c r="AU120" s="206" t="s">
        <v>80</v>
      </c>
      <c r="AY120" s="19" t="s">
        <v>267</v>
      </c>
      <c r="BE120" s="207">
        <f t="shared" si="14"/>
        <v>0</v>
      </c>
      <c r="BF120" s="207">
        <f t="shared" si="15"/>
        <v>0</v>
      </c>
      <c r="BG120" s="207">
        <f t="shared" si="16"/>
        <v>0</v>
      </c>
      <c r="BH120" s="207">
        <f t="shared" si="17"/>
        <v>0</v>
      </c>
      <c r="BI120" s="207">
        <f t="shared" si="18"/>
        <v>0</v>
      </c>
      <c r="BJ120" s="19" t="s">
        <v>80</v>
      </c>
      <c r="BK120" s="207">
        <f t="shared" si="19"/>
        <v>0</v>
      </c>
      <c r="BL120" s="19" t="s">
        <v>4052</v>
      </c>
      <c r="BM120" s="206" t="s">
        <v>4131</v>
      </c>
    </row>
    <row r="121" spans="1:65" s="2" customFormat="1" ht="33" customHeight="1" x14ac:dyDescent="0.2">
      <c r="A121" s="36"/>
      <c r="B121" s="37"/>
      <c r="C121" s="195" t="s">
        <v>736</v>
      </c>
      <c r="D121" s="195" t="s">
        <v>269</v>
      </c>
      <c r="E121" s="196" t="s">
        <v>4132</v>
      </c>
      <c r="F121" s="197" t="s">
        <v>4133</v>
      </c>
      <c r="G121" s="198" t="s">
        <v>2484</v>
      </c>
      <c r="H121" s="199">
        <v>1</v>
      </c>
      <c r="I121" s="200"/>
      <c r="J121" s="201">
        <f t="shared" si="10"/>
        <v>0</v>
      </c>
      <c r="K121" s="197" t="s">
        <v>21</v>
      </c>
      <c r="L121" s="41"/>
      <c r="M121" s="202" t="s">
        <v>21</v>
      </c>
      <c r="N121" s="203" t="s">
        <v>44</v>
      </c>
      <c r="O121" s="66"/>
      <c r="P121" s="204">
        <f t="shared" si="11"/>
        <v>0</v>
      </c>
      <c r="Q121" s="204">
        <v>0</v>
      </c>
      <c r="R121" s="204">
        <f t="shared" si="12"/>
        <v>0</v>
      </c>
      <c r="S121" s="204">
        <v>0</v>
      </c>
      <c r="T121" s="205">
        <f t="shared" si="13"/>
        <v>0</v>
      </c>
      <c r="U121" s="36"/>
      <c r="V121" s="36"/>
      <c r="W121" s="36"/>
      <c r="X121" s="36"/>
      <c r="Y121" s="36"/>
      <c r="Z121" s="36"/>
      <c r="AA121" s="36"/>
      <c r="AB121" s="36"/>
      <c r="AC121" s="36"/>
      <c r="AD121" s="36"/>
      <c r="AE121" s="36"/>
      <c r="AR121" s="206" t="s">
        <v>4052</v>
      </c>
      <c r="AT121" s="206" t="s">
        <v>269</v>
      </c>
      <c r="AU121" s="206" t="s">
        <v>80</v>
      </c>
      <c r="AY121" s="19" t="s">
        <v>267</v>
      </c>
      <c r="BE121" s="207">
        <f t="shared" si="14"/>
        <v>0</v>
      </c>
      <c r="BF121" s="207">
        <f t="shared" si="15"/>
        <v>0</v>
      </c>
      <c r="BG121" s="207">
        <f t="shared" si="16"/>
        <v>0</v>
      </c>
      <c r="BH121" s="207">
        <f t="shared" si="17"/>
        <v>0</v>
      </c>
      <c r="BI121" s="207">
        <f t="shared" si="18"/>
        <v>0</v>
      </c>
      <c r="BJ121" s="19" t="s">
        <v>80</v>
      </c>
      <c r="BK121" s="207">
        <f t="shared" si="19"/>
        <v>0</v>
      </c>
      <c r="BL121" s="19" t="s">
        <v>4052</v>
      </c>
      <c r="BM121" s="206" t="s">
        <v>4134</v>
      </c>
    </row>
    <row r="122" spans="1:65" s="2" customFormat="1" ht="16.5" customHeight="1" x14ac:dyDescent="0.2">
      <c r="A122" s="36"/>
      <c r="B122" s="37"/>
      <c r="C122" s="195" t="s">
        <v>742</v>
      </c>
      <c r="D122" s="195" t="s">
        <v>269</v>
      </c>
      <c r="E122" s="196" t="s">
        <v>4135</v>
      </c>
      <c r="F122" s="197" t="s">
        <v>4136</v>
      </c>
      <c r="G122" s="198" t="s">
        <v>2484</v>
      </c>
      <c r="H122" s="199">
        <v>1</v>
      </c>
      <c r="I122" s="200"/>
      <c r="J122" s="201">
        <f t="shared" si="10"/>
        <v>0</v>
      </c>
      <c r="K122" s="197" t="s">
        <v>21</v>
      </c>
      <c r="L122" s="41"/>
      <c r="M122" s="202" t="s">
        <v>21</v>
      </c>
      <c r="N122" s="203" t="s">
        <v>44</v>
      </c>
      <c r="O122" s="66"/>
      <c r="P122" s="204">
        <f t="shared" si="11"/>
        <v>0</v>
      </c>
      <c r="Q122" s="204">
        <v>0</v>
      </c>
      <c r="R122" s="204">
        <f t="shared" si="12"/>
        <v>0</v>
      </c>
      <c r="S122" s="204">
        <v>0</v>
      </c>
      <c r="T122" s="205">
        <f t="shared" si="13"/>
        <v>0</v>
      </c>
      <c r="U122" s="36"/>
      <c r="V122" s="36"/>
      <c r="W122" s="36"/>
      <c r="X122" s="36"/>
      <c r="Y122" s="36"/>
      <c r="Z122" s="36"/>
      <c r="AA122" s="36"/>
      <c r="AB122" s="36"/>
      <c r="AC122" s="36"/>
      <c r="AD122" s="36"/>
      <c r="AE122" s="36"/>
      <c r="AR122" s="206" t="s">
        <v>4052</v>
      </c>
      <c r="AT122" s="206" t="s">
        <v>269</v>
      </c>
      <c r="AU122" s="206" t="s">
        <v>80</v>
      </c>
      <c r="AY122" s="19" t="s">
        <v>267</v>
      </c>
      <c r="BE122" s="207">
        <f t="shared" si="14"/>
        <v>0</v>
      </c>
      <c r="BF122" s="207">
        <f t="shared" si="15"/>
        <v>0</v>
      </c>
      <c r="BG122" s="207">
        <f t="shared" si="16"/>
        <v>0</v>
      </c>
      <c r="BH122" s="207">
        <f t="shared" si="17"/>
        <v>0</v>
      </c>
      <c r="BI122" s="207">
        <f t="shared" si="18"/>
        <v>0</v>
      </c>
      <c r="BJ122" s="19" t="s">
        <v>80</v>
      </c>
      <c r="BK122" s="207">
        <f t="shared" si="19"/>
        <v>0</v>
      </c>
      <c r="BL122" s="19" t="s">
        <v>4052</v>
      </c>
      <c r="BM122" s="206" t="s">
        <v>4137</v>
      </c>
    </row>
    <row r="123" spans="1:65" s="2" customFormat="1" ht="22.5" customHeight="1" x14ac:dyDescent="0.2">
      <c r="A123" s="36"/>
      <c r="B123" s="37"/>
      <c r="C123" s="195" t="s">
        <v>750</v>
      </c>
      <c r="D123" s="195" t="s">
        <v>269</v>
      </c>
      <c r="E123" s="196" t="s">
        <v>4138</v>
      </c>
      <c r="F123" s="197" t="s">
        <v>4139</v>
      </c>
      <c r="G123" s="198" t="s">
        <v>545</v>
      </c>
      <c r="H123" s="199">
        <v>1</v>
      </c>
      <c r="I123" s="200"/>
      <c r="J123" s="201">
        <f t="shared" si="10"/>
        <v>0</v>
      </c>
      <c r="K123" s="197" t="s">
        <v>21</v>
      </c>
      <c r="L123" s="41"/>
      <c r="M123" s="202" t="s">
        <v>21</v>
      </c>
      <c r="N123" s="203" t="s">
        <v>44</v>
      </c>
      <c r="O123" s="66"/>
      <c r="P123" s="204">
        <f t="shared" si="11"/>
        <v>0</v>
      </c>
      <c r="Q123" s="204">
        <v>0</v>
      </c>
      <c r="R123" s="204">
        <f t="shared" si="12"/>
        <v>0</v>
      </c>
      <c r="S123" s="204">
        <v>0</v>
      </c>
      <c r="T123" s="205">
        <f t="shared" si="13"/>
        <v>0</v>
      </c>
      <c r="U123" s="36"/>
      <c r="V123" s="36"/>
      <c r="W123" s="36"/>
      <c r="X123" s="36"/>
      <c r="Y123" s="36"/>
      <c r="Z123" s="36"/>
      <c r="AA123" s="36"/>
      <c r="AB123" s="36"/>
      <c r="AC123" s="36"/>
      <c r="AD123" s="36"/>
      <c r="AE123" s="36"/>
      <c r="AR123" s="206" t="s">
        <v>4052</v>
      </c>
      <c r="AT123" s="206" t="s">
        <v>269</v>
      </c>
      <c r="AU123" s="206" t="s">
        <v>80</v>
      </c>
      <c r="AY123" s="19" t="s">
        <v>267</v>
      </c>
      <c r="BE123" s="207">
        <f t="shared" si="14"/>
        <v>0</v>
      </c>
      <c r="BF123" s="207">
        <f t="shared" si="15"/>
        <v>0</v>
      </c>
      <c r="BG123" s="207">
        <f t="shared" si="16"/>
        <v>0</v>
      </c>
      <c r="BH123" s="207">
        <f t="shared" si="17"/>
        <v>0</v>
      </c>
      <c r="BI123" s="207">
        <f t="shared" si="18"/>
        <v>0</v>
      </c>
      <c r="BJ123" s="19" t="s">
        <v>80</v>
      </c>
      <c r="BK123" s="207">
        <f t="shared" si="19"/>
        <v>0</v>
      </c>
      <c r="BL123" s="19" t="s">
        <v>4052</v>
      </c>
      <c r="BM123" s="206" t="s">
        <v>4140</v>
      </c>
    </row>
    <row r="124" spans="1:65" s="2" customFormat="1" ht="16.5" customHeight="1" x14ac:dyDescent="0.2">
      <c r="A124" s="36"/>
      <c r="B124" s="37"/>
      <c r="C124" s="195" t="s">
        <v>756</v>
      </c>
      <c r="D124" s="195" t="s">
        <v>269</v>
      </c>
      <c r="E124" s="196" t="s">
        <v>4141</v>
      </c>
      <c r="F124" s="197" t="s">
        <v>4142</v>
      </c>
      <c r="G124" s="198" t="s">
        <v>2484</v>
      </c>
      <c r="H124" s="199">
        <v>1</v>
      </c>
      <c r="I124" s="200"/>
      <c r="J124" s="201">
        <f t="shared" si="10"/>
        <v>0</v>
      </c>
      <c r="K124" s="197" t="s">
        <v>21</v>
      </c>
      <c r="L124" s="41"/>
      <c r="M124" s="202" t="s">
        <v>21</v>
      </c>
      <c r="N124" s="203" t="s">
        <v>44</v>
      </c>
      <c r="O124" s="66"/>
      <c r="P124" s="204">
        <f t="shared" si="11"/>
        <v>0</v>
      </c>
      <c r="Q124" s="204">
        <v>0</v>
      </c>
      <c r="R124" s="204">
        <f t="shared" si="12"/>
        <v>0</v>
      </c>
      <c r="S124" s="204">
        <v>0</v>
      </c>
      <c r="T124" s="205">
        <f t="shared" si="13"/>
        <v>0</v>
      </c>
      <c r="U124" s="36"/>
      <c r="V124" s="36"/>
      <c r="W124" s="36"/>
      <c r="X124" s="36"/>
      <c r="Y124" s="36"/>
      <c r="Z124" s="36"/>
      <c r="AA124" s="36"/>
      <c r="AB124" s="36"/>
      <c r="AC124" s="36"/>
      <c r="AD124" s="36"/>
      <c r="AE124" s="36"/>
      <c r="AR124" s="206" t="s">
        <v>4052</v>
      </c>
      <c r="AT124" s="206" t="s">
        <v>269</v>
      </c>
      <c r="AU124" s="206" t="s">
        <v>80</v>
      </c>
      <c r="AY124" s="19" t="s">
        <v>267</v>
      </c>
      <c r="BE124" s="207">
        <f t="shared" si="14"/>
        <v>0</v>
      </c>
      <c r="BF124" s="207">
        <f t="shared" si="15"/>
        <v>0</v>
      </c>
      <c r="BG124" s="207">
        <f t="shared" si="16"/>
        <v>0</v>
      </c>
      <c r="BH124" s="207">
        <f t="shared" si="17"/>
        <v>0</v>
      </c>
      <c r="BI124" s="207">
        <f t="shared" si="18"/>
        <v>0</v>
      </c>
      <c r="BJ124" s="19" t="s">
        <v>80</v>
      </c>
      <c r="BK124" s="207">
        <f t="shared" si="19"/>
        <v>0</v>
      </c>
      <c r="BL124" s="19" t="s">
        <v>4052</v>
      </c>
      <c r="BM124" s="206" t="s">
        <v>4143</v>
      </c>
    </row>
    <row r="125" spans="1:65" s="2" customFormat="1" ht="21.75" customHeight="1" x14ac:dyDescent="0.2">
      <c r="A125" s="36"/>
      <c r="B125" s="37"/>
      <c r="C125" s="195" t="s">
        <v>764</v>
      </c>
      <c r="D125" s="195" t="s">
        <v>269</v>
      </c>
      <c r="E125" s="196" t="s">
        <v>4144</v>
      </c>
      <c r="F125" s="197" t="s">
        <v>4145</v>
      </c>
      <c r="G125" s="198" t="s">
        <v>2484</v>
      </c>
      <c r="H125" s="199">
        <v>1</v>
      </c>
      <c r="I125" s="200"/>
      <c r="J125" s="201">
        <f t="shared" si="10"/>
        <v>0</v>
      </c>
      <c r="K125" s="197" t="s">
        <v>21</v>
      </c>
      <c r="L125" s="41"/>
      <c r="M125" s="265" t="s">
        <v>21</v>
      </c>
      <c r="N125" s="266" t="s">
        <v>44</v>
      </c>
      <c r="O125" s="267"/>
      <c r="P125" s="268">
        <f t="shared" si="11"/>
        <v>0</v>
      </c>
      <c r="Q125" s="268">
        <v>0</v>
      </c>
      <c r="R125" s="268">
        <f t="shared" si="12"/>
        <v>0</v>
      </c>
      <c r="S125" s="268">
        <v>0</v>
      </c>
      <c r="T125" s="269">
        <f t="shared" si="13"/>
        <v>0</v>
      </c>
      <c r="U125" s="36"/>
      <c r="V125" s="36"/>
      <c r="W125" s="36"/>
      <c r="X125" s="36"/>
      <c r="Y125" s="36"/>
      <c r="Z125" s="36"/>
      <c r="AA125" s="36"/>
      <c r="AB125" s="36"/>
      <c r="AC125" s="36"/>
      <c r="AD125" s="36"/>
      <c r="AE125" s="36"/>
      <c r="AR125" s="206" t="s">
        <v>4052</v>
      </c>
      <c r="AT125" s="206" t="s">
        <v>269</v>
      </c>
      <c r="AU125" s="206" t="s">
        <v>80</v>
      </c>
      <c r="AY125" s="19" t="s">
        <v>267</v>
      </c>
      <c r="BE125" s="207">
        <f t="shared" si="14"/>
        <v>0</v>
      </c>
      <c r="BF125" s="207">
        <f t="shared" si="15"/>
        <v>0</v>
      </c>
      <c r="BG125" s="207">
        <f t="shared" si="16"/>
        <v>0</v>
      </c>
      <c r="BH125" s="207">
        <f t="shared" si="17"/>
        <v>0</v>
      </c>
      <c r="BI125" s="207">
        <f t="shared" si="18"/>
        <v>0</v>
      </c>
      <c r="BJ125" s="19" t="s">
        <v>80</v>
      </c>
      <c r="BK125" s="207">
        <f t="shared" si="19"/>
        <v>0</v>
      </c>
      <c r="BL125" s="19" t="s">
        <v>4052</v>
      </c>
      <c r="BM125" s="206" t="s">
        <v>4146</v>
      </c>
    </row>
    <row r="126" spans="1:65" s="2" customFormat="1" ht="6.95" customHeight="1" x14ac:dyDescent="0.2">
      <c r="A126" s="36"/>
      <c r="B126" s="49"/>
      <c r="C126" s="50"/>
      <c r="D126" s="50"/>
      <c r="E126" s="50"/>
      <c r="F126" s="50"/>
      <c r="G126" s="50"/>
      <c r="H126" s="50"/>
      <c r="I126" s="145"/>
      <c r="J126" s="50"/>
      <c r="K126" s="50"/>
      <c r="L126" s="41"/>
      <c r="M126" s="36"/>
      <c r="O126" s="36"/>
      <c r="P126" s="36"/>
      <c r="Q126" s="36"/>
      <c r="R126" s="36"/>
      <c r="S126" s="36"/>
      <c r="T126" s="36"/>
      <c r="U126" s="36"/>
      <c r="V126" s="36"/>
      <c r="W126" s="36"/>
      <c r="X126" s="36"/>
      <c r="Y126" s="36"/>
      <c r="Z126" s="36"/>
      <c r="AA126" s="36"/>
      <c r="AB126" s="36"/>
      <c r="AC126" s="36"/>
      <c r="AD126" s="36"/>
      <c r="AE126" s="36"/>
    </row>
  </sheetData>
  <sheetProtection algorithmName="SHA-512" hashValue="GdC0oKsGj3ObS4FOUsG2Arv0mwwdBoe0K128VlSmv6zdrWwvl6FAK38E/9TMo2IgAYoRfRmJZJ1QyyoIVw02uw==" saltValue="3wkK3FyOwJYezI3Pzxg/YZiLvKY/gd2vIg9EPbTX3BpRAh7Qqs9mfToUGWPaBPf0MyTspCwRxz5GgpKfFoDENg==" spinCount="100000" sheet="1" objects="1" scenarios="1" formatColumns="0" formatRows="0" autoFilter="0"/>
  <autoFilter ref="C85:K125" xr:uid="{00000000-0009-0000-0000-000010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37"/>
  <sheetViews>
    <sheetView showGridLines="0" workbookViewId="0"/>
  </sheetViews>
  <sheetFormatPr defaultRowHeight="11.25" x14ac:dyDescent="0.2"/>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x14ac:dyDescent="0.2"/>
    <row r="2" spans="1:8" s="1" customFormat="1" ht="36.950000000000003" customHeight="1" x14ac:dyDescent="0.2"/>
    <row r="3" spans="1:8" s="1" customFormat="1" ht="6.95" customHeight="1" x14ac:dyDescent="0.2">
      <c r="B3" s="112"/>
      <c r="C3" s="113"/>
      <c r="D3" s="113"/>
      <c r="E3" s="113"/>
      <c r="F3" s="113"/>
      <c r="G3" s="113"/>
      <c r="H3" s="22"/>
    </row>
    <row r="4" spans="1:8" s="1" customFormat="1" ht="24.95" customHeight="1" x14ac:dyDescent="0.2">
      <c r="B4" s="22"/>
      <c r="C4" s="115" t="s">
        <v>4147</v>
      </c>
      <c r="H4" s="22"/>
    </row>
    <row r="5" spans="1:8" s="1" customFormat="1" ht="12" customHeight="1" x14ac:dyDescent="0.2">
      <c r="B5" s="22"/>
      <c r="C5" s="276" t="s">
        <v>13</v>
      </c>
      <c r="D5" s="421" t="s">
        <v>14</v>
      </c>
      <c r="E5" s="387"/>
      <c r="F5" s="387"/>
      <c r="H5" s="22"/>
    </row>
    <row r="6" spans="1:8" s="1" customFormat="1" ht="36.950000000000003" customHeight="1" x14ac:dyDescent="0.2">
      <c r="B6" s="22"/>
      <c r="C6" s="277" t="s">
        <v>16</v>
      </c>
      <c r="D6" s="422" t="s">
        <v>17</v>
      </c>
      <c r="E6" s="387"/>
      <c r="F6" s="387"/>
      <c r="H6" s="22"/>
    </row>
    <row r="7" spans="1:8" s="1" customFormat="1" ht="16.5" customHeight="1" x14ac:dyDescent="0.2">
      <c r="B7" s="22"/>
      <c r="C7" s="117" t="s">
        <v>24</v>
      </c>
      <c r="D7" s="121" t="str">
        <f>'Rekapitulace stavby'!AN8</f>
        <v>17. 4. 2020</v>
      </c>
      <c r="H7" s="22"/>
    </row>
    <row r="8" spans="1:8" s="2" customFormat="1" ht="10.9" customHeight="1" x14ac:dyDescent="0.2">
      <c r="A8" s="36"/>
      <c r="B8" s="41"/>
      <c r="C8" s="36"/>
      <c r="D8" s="36"/>
      <c r="E8" s="36"/>
      <c r="F8" s="36"/>
      <c r="G8" s="36"/>
      <c r="H8" s="41"/>
    </row>
    <row r="9" spans="1:8" s="11" customFormat="1" ht="29.25" customHeight="1" x14ac:dyDescent="0.2">
      <c r="A9" s="167"/>
      <c r="B9" s="278"/>
      <c r="C9" s="279" t="s">
        <v>54</v>
      </c>
      <c r="D9" s="280" t="s">
        <v>55</v>
      </c>
      <c r="E9" s="280" t="s">
        <v>254</v>
      </c>
      <c r="F9" s="281" t="s">
        <v>4148</v>
      </c>
      <c r="G9" s="167"/>
      <c r="H9" s="278"/>
    </row>
    <row r="10" spans="1:8" s="2" customFormat="1" ht="26.45" customHeight="1" x14ac:dyDescent="0.2">
      <c r="A10" s="36"/>
      <c r="B10" s="41"/>
      <c r="C10" s="282" t="s">
        <v>4149</v>
      </c>
      <c r="D10" s="282" t="s">
        <v>85</v>
      </c>
      <c r="E10" s="36"/>
      <c r="F10" s="36"/>
      <c r="G10" s="36"/>
      <c r="H10" s="41"/>
    </row>
    <row r="11" spans="1:8" s="2" customFormat="1" ht="16.899999999999999" customHeight="1" x14ac:dyDescent="0.2">
      <c r="A11" s="36"/>
      <c r="B11" s="41"/>
      <c r="C11" s="283" t="s">
        <v>205</v>
      </c>
      <c r="D11" s="284" t="s">
        <v>206</v>
      </c>
      <c r="E11" s="285" t="s">
        <v>21</v>
      </c>
      <c r="F11" s="286">
        <v>422.00299999999999</v>
      </c>
      <c r="G11" s="36"/>
      <c r="H11" s="41"/>
    </row>
    <row r="12" spans="1:8" s="2" customFormat="1" ht="16.899999999999999" customHeight="1" x14ac:dyDescent="0.2">
      <c r="A12" s="36"/>
      <c r="B12" s="41"/>
      <c r="C12" s="287" t="s">
        <v>21</v>
      </c>
      <c r="D12" s="287" t="s">
        <v>4150</v>
      </c>
      <c r="E12" s="19" t="s">
        <v>21</v>
      </c>
      <c r="F12" s="288">
        <v>422.00299999999999</v>
      </c>
      <c r="G12" s="36"/>
      <c r="H12" s="41"/>
    </row>
    <row r="13" spans="1:8" s="2" customFormat="1" ht="16.899999999999999" customHeight="1" x14ac:dyDescent="0.2">
      <c r="A13" s="36"/>
      <c r="B13" s="41"/>
      <c r="C13" s="289" t="s">
        <v>4151</v>
      </c>
      <c r="D13" s="36"/>
      <c r="E13" s="36"/>
      <c r="F13" s="36"/>
      <c r="G13" s="36"/>
      <c r="H13" s="41"/>
    </row>
    <row r="14" spans="1:8" s="2" customFormat="1" ht="16.899999999999999" customHeight="1" x14ac:dyDescent="0.2">
      <c r="A14" s="36"/>
      <c r="B14" s="41"/>
      <c r="C14" s="287" t="s">
        <v>1215</v>
      </c>
      <c r="D14" s="287" t="s">
        <v>4152</v>
      </c>
      <c r="E14" s="19" t="s">
        <v>320</v>
      </c>
      <c r="F14" s="288">
        <v>42.2</v>
      </c>
      <c r="G14" s="36"/>
      <c r="H14" s="41"/>
    </row>
    <row r="15" spans="1:8" s="2" customFormat="1" ht="16.899999999999999" customHeight="1" x14ac:dyDescent="0.2">
      <c r="A15" s="36"/>
      <c r="B15" s="41"/>
      <c r="C15" s="287" t="s">
        <v>1221</v>
      </c>
      <c r="D15" s="287" t="s">
        <v>4153</v>
      </c>
      <c r="E15" s="19" t="s">
        <v>320</v>
      </c>
      <c r="F15" s="288">
        <v>42.2</v>
      </c>
      <c r="G15" s="36"/>
      <c r="H15" s="41"/>
    </row>
    <row r="16" spans="1:8" s="2" customFormat="1" ht="16.899999999999999" customHeight="1" x14ac:dyDescent="0.2">
      <c r="A16" s="36"/>
      <c r="B16" s="41"/>
      <c r="C16" s="287" t="s">
        <v>1237</v>
      </c>
      <c r="D16" s="287" t="s">
        <v>4154</v>
      </c>
      <c r="E16" s="19" t="s">
        <v>395</v>
      </c>
      <c r="F16" s="288">
        <v>1.857</v>
      </c>
      <c r="G16" s="36"/>
      <c r="H16" s="41"/>
    </row>
    <row r="17" spans="1:8" s="2" customFormat="1" ht="16.899999999999999" customHeight="1" x14ac:dyDescent="0.2">
      <c r="A17" s="36"/>
      <c r="B17" s="41"/>
      <c r="C17" s="287" t="s">
        <v>1580</v>
      </c>
      <c r="D17" s="287" t="s">
        <v>4155</v>
      </c>
      <c r="E17" s="19" t="s">
        <v>272</v>
      </c>
      <c r="F17" s="288">
        <v>422.00299999999999</v>
      </c>
      <c r="G17" s="36"/>
      <c r="H17" s="41"/>
    </row>
    <row r="18" spans="1:8" s="2" customFormat="1" ht="16.899999999999999" customHeight="1" x14ac:dyDescent="0.2">
      <c r="A18" s="36"/>
      <c r="B18" s="41"/>
      <c r="C18" s="287" t="s">
        <v>1591</v>
      </c>
      <c r="D18" s="287" t="s">
        <v>4156</v>
      </c>
      <c r="E18" s="19" t="s">
        <v>272</v>
      </c>
      <c r="F18" s="288">
        <v>422.00299999999999</v>
      </c>
      <c r="G18" s="36"/>
      <c r="H18" s="41"/>
    </row>
    <row r="19" spans="1:8" s="2" customFormat="1" ht="16.899999999999999" customHeight="1" x14ac:dyDescent="0.2">
      <c r="A19" s="36"/>
      <c r="B19" s="41"/>
      <c r="C19" s="287" t="s">
        <v>1601</v>
      </c>
      <c r="D19" s="287" t="s">
        <v>4157</v>
      </c>
      <c r="E19" s="19" t="s">
        <v>272</v>
      </c>
      <c r="F19" s="288">
        <v>459.55700000000002</v>
      </c>
      <c r="G19" s="36"/>
      <c r="H19" s="41"/>
    </row>
    <row r="20" spans="1:8" s="2" customFormat="1" ht="16.899999999999999" customHeight="1" x14ac:dyDescent="0.2">
      <c r="A20" s="36"/>
      <c r="B20" s="41"/>
      <c r="C20" s="287" t="s">
        <v>1612</v>
      </c>
      <c r="D20" s="287" t="s">
        <v>4158</v>
      </c>
      <c r="E20" s="19" t="s">
        <v>272</v>
      </c>
      <c r="F20" s="288">
        <v>459.55700000000002</v>
      </c>
      <c r="G20" s="36"/>
      <c r="H20" s="41"/>
    </row>
    <row r="21" spans="1:8" s="2" customFormat="1" ht="16.899999999999999" customHeight="1" x14ac:dyDescent="0.2">
      <c r="A21" s="36"/>
      <c r="B21" s="41"/>
      <c r="C21" s="287" t="s">
        <v>1618</v>
      </c>
      <c r="D21" s="287" t="s">
        <v>4159</v>
      </c>
      <c r="E21" s="19" t="s">
        <v>272</v>
      </c>
      <c r="F21" s="288">
        <v>459.55700000000002</v>
      </c>
      <c r="G21" s="36"/>
      <c r="H21" s="41"/>
    </row>
    <row r="22" spans="1:8" s="2" customFormat="1" ht="16.899999999999999" customHeight="1" x14ac:dyDescent="0.2">
      <c r="A22" s="36"/>
      <c r="B22" s="41"/>
      <c r="C22" s="287" t="s">
        <v>1671</v>
      </c>
      <c r="D22" s="287" t="s">
        <v>4160</v>
      </c>
      <c r="E22" s="19" t="s">
        <v>272</v>
      </c>
      <c r="F22" s="288">
        <v>422.00299999999999</v>
      </c>
      <c r="G22" s="36"/>
      <c r="H22" s="41"/>
    </row>
    <row r="23" spans="1:8" s="2" customFormat="1" ht="16.899999999999999" customHeight="1" x14ac:dyDescent="0.2">
      <c r="A23" s="36"/>
      <c r="B23" s="41"/>
      <c r="C23" s="287" t="s">
        <v>2158</v>
      </c>
      <c r="D23" s="287" t="s">
        <v>21</v>
      </c>
      <c r="E23" s="19" t="s">
        <v>272</v>
      </c>
      <c r="F23" s="288">
        <v>422.00299999999999</v>
      </c>
      <c r="G23" s="36"/>
      <c r="H23" s="41"/>
    </row>
    <row r="24" spans="1:8" s="2" customFormat="1" ht="16.899999999999999" customHeight="1" x14ac:dyDescent="0.2">
      <c r="A24" s="36"/>
      <c r="B24" s="41"/>
      <c r="C24" s="287" t="s">
        <v>1585</v>
      </c>
      <c r="D24" s="287" t="s">
        <v>1586</v>
      </c>
      <c r="E24" s="19" t="s">
        <v>1587</v>
      </c>
      <c r="F24" s="288">
        <v>126.601</v>
      </c>
      <c r="G24" s="36"/>
      <c r="H24" s="41"/>
    </row>
    <row r="25" spans="1:8" s="2" customFormat="1" ht="16.899999999999999" customHeight="1" x14ac:dyDescent="0.2">
      <c r="A25" s="36"/>
      <c r="B25" s="41"/>
      <c r="C25" s="287" t="s">
        <v>1606</v>
      </c>
      <c r="D25" s="287" t="s">
        <v>1607</v>
      </c>
      <c r="E25" s="19" t="s">
        <v>272</v>
      </c>
      <c r="F25" s="288">
        <v>505.512</v>
      </c>
      <c r="G25" s="36"/>
      <c r="H25" s="41"/>
    </row>
    <row r="26" spans="1:8" s="2" customFormat="1" ht="16.899999999999999" customHeight="1" x14ac:dyDescent="0.2">
      <c r="A26" s="36"/>
      <c r="B26" s="41"/>
      <c r="C26" s="287" t="s">
        <v>1677</v>
      </c>
      <c r="D26" s="287" t="s">
        <v>1678</v>
      </c>
      <c r="E26" s="19" t="s">
        <v>320</v>
      </c>
      <c r="F26" s="288">
        <v>106.767</v>
      </c>
      <c r="G26" s="36"/>
      <c r="H26" s="41"/>
    </row>
    <row r="27" spans="1:8" s="2" customFormat="1" ht="16.899999999999999" customHeight="1" x14ac:dyDescent="0.2">
      <c r="A27" s="36"/>
      <c r="B27" s="41"/>
      <c r="C27" s="287" t="s">
        <v>1596</v>
      </c>
      <c r="D27" s="287" t="s">
        <v>1597</v>
      </c>
      <c r="E27" s="19" t="s">
        <v>272</v>
      </c>
      <c r="F27" s="288">
        <v>485.303</v>
      </c>
      <c r="G27" s="36"/>
      <c r="H27" s="41"/>
    </row>
    <row r="28" spans="1:8" s="2" customFormat="1" ht="16.899999999999999" customHeight="1" x14ac:dyDescent="0.2">
      <c r="A28" s="36"/>
      <c r="B28" s="41"/>
      <c r="C28" s="287" t="s">
        <v>1622</v>
      </c>
      <c r="D28" s="287" t="s">
        <v>1623</v>
      </c>
      <c r="E28" s="19" t="s">
        <v>272</v>
      </c>
      <c r="F28" s="288">
        <v>965.06899999999996</v>
      </c>
      <c r="G28" s="36"/>
      <c r="H28" s="41"/>
    </row>
    <row r="29" spans="1:8" s="2" customFormat="1" ht="16.899999999999999" customHeight="1" x14ac:dyDescent="0.2">
      <c r="A29" s="36"/>
      <c r="B29" s="41"/>
      <c r="C29" s="283" t="s">
        <v>208</v>
      </c>
      <c r="D29" s="284" t="s">
        <v>209</v>
      </c>
      <c r="E29" s="285" t="s">
        <v>21</v>
      </c>
      <c r="F29" s="286">
        <v>37.554000000000002</v>
      </c>
      <c r="G29" s="36"/>
      <c r="H29" s="41"/>
    </row>
    <row r="30" spans="1:8" s="2" customFormat="1" ht="16.899999999999999" customHeight="1" x14ac:dyDescent="0.2">
      <c r="A30" s="36"/>
      <c r="B30" s="41"/>
      <c r="C30" s="287" t="s">
        <v>21</v>
      </c>
      <c r="D30" s="287" t="s">
        <v>1652</v>
      </c>
      <c r="E30" s="19" t="s">
        <v>21</v>
      </c>
      <c r="F30" s="288">
        <v>3.2229999999999999</v>
      </c>
      <c r="G30" s="36"/>
      <c r="H30" s="41"/>
    </row>
    <row r="31" spans="1:8" s="2" customFormat="1" ht="16.899999999999999" customHeight="1" x14ac:dyDescent="0.2">
      <c r="A31" s="36"/>
      <c r="B31" s="41"/>
      <c r="C31" s="287" t="s">
        <v>21</v>
      </c>
      <c r="D31" s="287" t="s">
        <v>1653</v>
      </c>
      <c r="E31" s="19" t="s">
        <v>21</v>
      </c>
      <c r="F31" s="288">
        <v>31.111000000000001</v>
      </c>
      <c r="G31" s="36"/>
      <c r="H31" s="41"/>
    </row>
    <row r="32" spans="1:8" s="2" customFormat="1" ht="16.899999999999999" customHeight="1" x14ac:dyDescent="0.2">
      <c r="A32" s="36"/>
      <c r="B32" s="41"/>
      <c r="C32" s="287" t="s">
        <v>21</v>
      </c>
      <c r="D32" s="287" t="s">
        <v>1654</v>
      </c>
      <c r="E32" s="19" t="s">
        <v>21</v>
      </c>
      <c r="F32" s="288">
        <v>3.22</v>
      </c>
      <c r="G32" s="36"/>
      <c r="H32" s="41"/>
    </row>
    <row r="33" spans="1:8" s="2" customFormat="1" ht="16.899999999999999" customHeight="1" x14ac:dyDescent="0.2">
      <c r="A33" s="36"/>
      <c r="B33" s="41"/>
      <c r="C33" s="287" t="s">
        <v>21</v>
      </c>
      <c r="D33" s="287" t="s">
        <v>355</v>
      </c>
      <c r="E33" s="19" t="s">
        <v>21</v>
      </c>
      <c r="F33" s="288">
        <v>37.554000000000002</v>
      </c>
      <c r="G33" s="36"/>
      <c r="H33" s="41"/>
    </row>
    <row r="34" spans="1:8" s="2" customFormat="1" ht="16.899999999999999" customHeight="1" x14ac:dyDescent="0.2">
      <c r="A34" s="36"/>
      <c r="B34" s="41"/>
      <c r="C34" s="289" t="s">
        <v>4151</v>
      </c>
      <c r="D34" s="36"/>
      <c r="E34" s="36"/>
      <c r="F34" s="36"/>
      <c r="G34" s="36"/>
      <c r="H34" s="41"/>
    </row>
    <row r="35" spans="1:8" s="2" customFormat="1" ht="16.899999999999999" customHeight="1" x14ac:dyDescent="0.2">
      <c r="A35" s="36"/>
      <c r="B35" s="41"/>
      <c r="C35" s="287" t="s">
        <v>1601</v>
      </c>
      <c r="D35" s="287" t="s">
        <v>4157</v>
      </c>
      <c r="E35" s="19" t="s">
        <v>272</v>
      </c>
      <c r="F35" s="288">
        <v>459.55700000000002</v>
      </c>
      <c r="G35" s="36"/>
      <c r="H35" s="41"/>
    </row>
    <row r="36" spans="1:8" s="2" customFormat="1" ht="16.899999999999999" customHeight="1" x14ac:dyDescent="0.2">
      <c r="A36" s="36"/>
      <c r="B36" s="41"/>
      <c r="C36" s="287" t="s">
        <v>1612</v>
      </c>
      <c r="D36" s="287" t="s">
        <v>4158</v>
      </c>
      <c r="E36" s="19" t="s">
        <v>272</v>
      </c>
      <c r="F36" s="288">
        <v>459.55700000000002</v>
      </c>
      <c r="G36" s="36"/>
      <c r="H36" s="41"/>
    </row>
    <row r="37" spans="1:8" s="2" customFormat="1" ht="16.899999999999999" customHeight="1" x14ac:dyDescent="0.2">
      <c r="A37" s="36"/>
      <c r="B37" s="41"/>
      <c r="C37" s="287" t="s">
        <v>1618</v>
      </c>
      <c r="D37" s="287" t="s">
        <v>4159</v>
      </c>
      <c r="E37" s="19" t="s">
        <v>272</v>
      </c>
      <c r="F37" s="288">
        <v>459.55700000000002</v>
      </c>
      <c r="G37" s="36"/>
      <c r="H37" s="41"/>
    </row>
    <row r="38" spans="1:8" s="2" customFormat="1" ht="16.899999999999999" customHeight="1" x14ac:dyDescent="0.2">
      <c r="A38" s="36"/>
      <c r="B38" s="41"/>
      <c r="C38" s="287" t="s">
        <v>1646</v>
      </c>
      <c r="D38" s="287" t="s">
        <v>4161</v>
      </c>
      <c r="E38" s="19" t="s">
        <v>272</v>
      </c>
      <c r="F38" s="288">
        <v>555.00699999999995</v>
      </c>
      <c r="G38" s="36"/>
      <c r="H38" s="41"/>
    </row>
    <row r="39" spans="1:8" s="2" customFormat="1" ht="16.899999999999999" customHeight="1" x14ac:dyDescent="0.2">
      <c r="A39" s="36"/>
      <c r="B39" s="41"/>
      <c r="C39" s="287" t="s">
        <v>1606</v>
      </c>
      <c r="D39" s="287" t="s">
        <v>1607</v>
      </c>
      <c r="E39" s="19" t="s">
        <v>272</v>
      </c>
      <c r="F39" s="288">
        <v>505.512</v>
      </c>
      <c r="G39" s="36"/>
      <c r="H39" s="41"/>
    </row>
    <row r="40" spans="1:8" s="2" customFormat="1" ht="16.899999999999999" customHeight="1" x14ac:dyDescent="0.2">
      <c r="A40" s="36"/>
      <c r="B40" s="41"/>
      <c r="C40" s="287" t="s">
        <v>1622</v>
      </c>
      <c r="D40" s="287" t="s">
        <v>1623</v>
      </c>
      <c r="E40" s="19" t="s">
        <v>272</v>
      </c>
      <c r="F40" s="288">
        <v>965.06899999999996</v>
      </c>
      <c r="G40" s="36"/>
      <c r="H40" s="41"/>
    </row>
    <row r="41" spans="1:8" s="2" customFormat="1" ht="16.899999999999999" customHeight="1" x14ac:dyDescent="0.2">
      <c r="A41" s="36"/>
      <c r="B41" s="41"/>
      <c r="C41" s="283" t="s">
        <v>187</v>
      </c>
      <c r="D41" s="284" t="s">
        <v>188</v>
      </c>
      <c r="E41" s="285" t="s">
        <v>21</v>
      </c>
      <c r="F41" s="286">
        <v>606.21500000000003</v>
      </c>
      <c r="G41" s="36"/>
      <c r="H41" s="41"/>
    </row>
    <row r="42" spans="1:8" s="2" customFormat="1" ht="16.899999999999999" customHeight="1" x14ac:dyDescent="0.2">
      <c r="A42" s="36"/>
      <c r="B42" s="41"/>
      <c r="C42" s="287" t="s">
        <v>21</v>
      </c>
      <c r="D42" s="287" t="s">
        <v>4162</v>
      </c>
      <c r="E42" s="19" t="s">
        <v>21</v>
      </c>
      <c r="F42" s="288">
        <v>0</v>
      </c>
      <c r="G42" s="36"/>
      <c r="H42" s="41"/>
    </row>
    <row r="43" spans="1:8" s="2" customFormat="1" ht="16.899999999999999" customHeight="1" x14ac:dyDescent="0.2">
      <c r="A43" s="36"/>
      <c r="B43" s="41"/>
      <c r="C43" s="287" t="s">
        <v>21</v>
      </c>
      <c r="D43" s="287" t="s">
        <v>4163</v>
      </c>
      <c r="E43" s="19" t="s">
        <v>21</v>
      </c>
      <c r="F43" s="288">
        <v>270.31900000000002</v>
      </c>
      <c r="G43" s="36"/>
      <c r="H43" s="41"/>
    </row>
    <row r="44" spans="1:8" s="2" customFormat="1" ht="16.899999999999999" customHeight="1" x14ac:dyDescent="0.2">
      <c r="A44" s="36"/>
      <c r="B44" s="41"/>
      <c r="C44" s="287" t="s">
        <v>21</v>
      </c>
      <c r="D44" s="287" t="s">
        <v>4164</v>
      </c>
      <c r="E44" s="19" t="s">
        <v>21</v>
      </c>
      <c r="F44" s="288">
        <v>0</v>
      </c>
      <c r="G44" s="36"/>
      <c r="H44" s="41"/>
    </row>
    <row r="45" spans="1:8" s="2" customFormat="1" ht="16.899999999999999" customHeight="1" x14ac:dyDescent="0.2">
      <c r="A45" s="36"/>
      <c r="B45" s="41"/>
      <c r="C45" s="287" t="s">
        <v>21</v>
      </c>
      <c r="D45" s="287" t="s">
        <v>4165</v>
      </c>
      <c r="E45" s="19" t="s">
        <v>21</v>
      </c>
      <c r="F45" s="288">
        <v>55.743000000000002</v>
      </c>
      <c r="G45" s="36"/>
      <c r="H45" s="41"/>
    </row>
    <row r="46" spans="1:8" s="2" customFormat="1" ht="16.899999999999999" customHeight="1" x14ac:dyDescent="0.2">
      <c r="A46" s="36"/>
      <c r="B46" s="41"/>
      <c r="C46" s="287" t="s">
        <v>21</v>
      </c>
      <c r="D46" s="287" t="s">
        <v>4166</v>
      </c>
      <c r="E46" s="19" t="s">
        <v>21</v>
      </c>
      <c r="F46" s="288">
        <v>0</v>
      </c>
      <c r="G46" s="36"/>
      <c r="H46" s="41"/>
    </row>
    <row r="47" spans="1:8" s="2" customFormat="1" ht="16.899999999999999" customHeight="1" x14ac:dyDescent="0.2">
      <c r="A47" s="36"/>
      <c r="B47" s="41"/>
      <c r="C47" s="287" t="s">
        <v>21</v>
      </c>
      <c r="D47" s="287" t="s">
        <v>4167</v>
      </c>
      <c r="E47" s="19" t="s">
        <v>21</v>
      </c>
      <c r="F47" s="288">
        <v>200.66399999999999</v>
      </c>
      <c r="G47" s="36"/>
      <c r="H47" s="41"/>
    </row>
    <row r="48" spans="1:8" s="2" customFormat="1" ht="16.899999999999999" customHeight="1" x14ac:dyDescent="0.2">
      <c r="A48" s="36"/>
      <c r="B48" s="41"/>
      <c r="C48" s="287" t="s">
        <v>21</v>
      </c>
      <c r="D48" s="287" t="s">
        <v>4168</v>
      </c>
      <c r="E48" s="19" t="s">
        <v>21</v>
      </c>
      <c r="F48" s="288">
        <v>-9.891</v>
      </c>
      <c r="G48" s="36"/>
      <c r="H48" s="41"/>
    </row>
    <row r="49" spans="1:8" s="2" customFormat="1" ht="16.899999999999999" customHeight="1" x14ac:dyDescent="0.2">
      <c r="A49" s="36"/>
      <c r="B49" s="41"/>
      <c r="C49" s="287" t="s">
        <v>21</v>
      </c>
      <c r="D49" s="287" t="s">
        <v>326</v>
      </c>
      <c r="E49" s="19" t="s">
        <v>21</v>
      </c>
      <c r="F49" s="288">
        <v>516.83500000000004</v>
      </c>
      <c r="G49" s="36"/>
      <c r="H49" s="41"/>
    </row>
    <row r="50" spans="1:8" s="2" customFormat="1" ht="16.899999999999999" customHeight="1" x14ac:dyDescent="0.2">
      <c r="A50" s="36"/>
      <c r="B50" s="41"/>
      <c r="C50" s="287" t="s">
        <v>21</v>
      </c>
      <c r="D50" s="287" t="s">
        <v>4169</v>
      </c>
      <c r="E50" s="19" t="s">
        <v>21</v>
      </c>
      <c r="F50" s="288">
        <v>0</v>
      </c>
      <c r="G50" s="36"/>
      <c r="H50" s="41"/>
    </row>
    <row r="51" spans="1:8" s="2" customFormat="1" ht="16.899999999999999" customHeight="1" x14ac:dyDescent="0.2">
      <c r="A51" s="36"/>
      <c r="B51" s="41"/>
      <c r="C51" s="287" t="s">
        <v>21</v>
      </c>
      <c r="D51" s="287" t="s">
        <v>4170</v>
      </c>
      <c r="E51" s="19" t="s">
        <v>21</v>
      </c>
      <c r="F51" s="288">
        <v>79.69</v>
      </c>
      <c r="G51" s="36"/>
      <c r="H51" s="41"/>
    </row>
    <row r="52" spans="1:8" s="2" customFormat="1" ht="16.899999999999999" customHeight="1" x14ac:dyDescent="0.2">
      <c r="A52" s="36"/>
      <c r="B52" s="41"/>
      <c r="C52" s="287" t="s">
        <v>21</v>
      </c>
      <c r="D52" s="287" t="s">
        <v>326</v>
      </c>
      <c r="E52" s="19" t="s">
        <v>21</v>
      </c>
      <c r="F52" s="288">
        <v>79.69</v>
      </c>
      <c r="G52" s="36"/>
      <c r="H52" s="41"/>
    </row>
    <row r="53" spans="1:8" s="2" customFormat="1" ht="16.899999999999999" customHeight="1" x14ac:dyDescent="0.2">
      <c r="A53" s="36"/>
      <c r="B53" s="41"/>
      <c r="C53" s="287" t="s">
        <v>21</v>
      </c>
      <c r="D53" s="287" t="s">
        <v>4171</v>
      </c>
      <c r="E53" s="19" t="s">
        <v>21</v>
      </c>
      <c r="F53" s="288">
        <v>0</v>
      </c>
      <c r="G53" s="36"/>
      <c r="H53" s="41"/>
    </row>
    <row r="54" spans="1:8" s="2" customFormat="1" ht="16.899999999999999" customHeight="1" x14ac:dyDescent="0.2">
      <c r="A54" s="36"/>
      <c r="B54" s="41"/>
      <c r="C54" s="287" t="s">
        <v>21</v>
      </c>
      <c r="D54" s="287" t="s">
        <v>4172</v>
      </c>
      <c r="E54" s="19" t="s">
        <v>21</v>
      </c>
      <c r="F54" s="288">
        <v>9.69</v>
      </c>
      <c r="G54" s="36"/>
      <c r="H54" s="41"/>
    </row>
    <row r="55" spans="1:8" s="2" customFormat="1" ht="16.899999999999999" customHeight="1" x14ac:dyDescent="0.2">
      <c r="A55" s="36"/>
      <c r="B55" s="41"/>
      <c r="C55" s="287" t="s">
        <v>21</v>
      </c>
      <c r="D55" s="287" t="s">
        <v>326</v>
      </c>
      <c r="E55" s="19" t="s">
        <v>21</v>
      </c>
      <c r="F55" s="288">
        <v>9.69</v>
      </c>
      <c r="G55" s="36"/>
      <c r="H55" s="41"/>
    </row>
    <row r="56" spans="1:8" s="2" customFormat="1" ht="16.899999999999999" customHeight="1" x14ac:dyDescent="0.2">
      <c r="A56" s="36"/>
      <c r="B56" s="41"/>
      <c r="C56" s="287" t="s">
        <v>21</v>
      </c>
      <c r="D56" s="287" t="s">
        <v>355</v>
      </c>
      <c r="E56" s="19" t="s">
        <v>21</v>
      </c>
      <c r="F56" s="288">
        <v>606.21500000000003</v>
      </c>
      <c r="G56" s="36"/>
      <c r="H56" s="41"/>
    </row>
    <row r="57" spans="1:8" s="2" customFormat="1" ht="16.899999999999999" customHeight="1" x14ac:dyDescent="0.2">
      <c r="A57" s="36"/>
      <c r="B57" s="41"/>
      <c r="C57" s="289" t="s">
        <v>4151</v>
      </c>
      <c r="D57" s="36"/>
      <c r="E57" s="36"/>
      <c r="F57" s="36"/>
      <c r="G57" s="36"/>
      <c r="H57" s="41"/>
    </row>
    <row r="58" spans="1:8" s="2" customFormat="1" ht="16.899999999999999" customHeight="1" x14ac:dyDescent="0.2">
      <c r="A58" s="36"/>
      <c r="B58" s="41"/>
      <c r="C58" s="287" t="s">
        <v>1517</v>
      </c>
      <c r="D58" s="287" t="s">
        <v>4173</v>
      </c>
      <c r="E58" s="19" t="s">
        <v>272</v>
      </c>
      <c r="F58" s="288">
        <v>606.21500000000003</v>
      </c>
      <c r="G58" s="36"/>
      <c r="H58" s="41"/>
    </row>
    <row r="59" spans="1:8" s="2" customFormat="1" ht="16.899999999999999" customHeight="1" x14ac:dyDescent="0.2">
      <c r="A59" s="36"/>
      <c r="B59" s="41"/>
      <c r="C59" s="287" t="s">
        <v>1540</v>
      </c>
      <c r="D59" s="287" t="s">
        <v>4174</v>
      </c>
      <c r="E59" s="19" t="s">
        <v>272</v>
      </c>
      <c r="F59" s="288">
        <v>618.55200000000002</v>
      </c>
      <c r="G59" s="36"/>
      <c r="H59" s="41"/>
    </row>
    <row r="60" spans="1:8" s="2" customFormat="1" ht="16.899999999999999" customHeight="1" x14ac:dyDescent="0.2">
      <c r="A60" s="36"/>
      <c r="B60" s="41"/>
      <c r="C60" s="287" t="s">
        <v>1658</v>
      </c>
      <c r="D60" s="287" t="s">
        <v>4175</v>
      </c>
      <c r="E60" s="19" t="s">
        <v>272</v>
      </c>
      <c r="F60" s="288">
        <v>606.21500000000003</v>
      </c>
      <c r="G60" s="36"/>
      <c r="H60" s="41"/>
    </row>
    <row r="61" spans="1:8" s="2" customFormat="1" ht="16.899999999999999" customHeight="1" x14ac:dyDescent="0.2">
      <c r="A61" s="36"/>
      <c r="B61" s="41"/>
      <c r="C61" s="283" t="s">
        <v>190</v>
      </c>
      <c r="D61" s="284" t="s">
        <v>191</v>
      </c>
      <c r="E61" s="285" t="s">
        <v>21</v>
      </c>
      <c r="F61" s="286">
        <v>136.55199999999999</v>
      </c>
      <c r="G61" s="36"/>
      <c r="H61" s="41"/>
    </row>
    <row r="62" spans="1:8" s="2" customFormat="1" ht="16.899999999999999" customHeight="1" x14ac:dyDescent="0.2">
      <c r="A62" s="36"/>
      <c r="B62" s="41"/>
      <c r="C62" s="287" t="s">
        <v>21</v>
      </c>
      <c r="D62" s="287" t="s">
        <v>4176</v>
      </c>
      <c r="E62" s="19" t="s">
        <v>21</v>
      </c>
      <c r="F62" s="288">
        <v>0</v>
      </c>
      <c r="G62" s="36"/>
      <c r="H62" s="41"/>
    </row>
    <row r="63" spans="1:8" s="2" customFormat="1" ht="16.899999999999999" customHeight="1" x14ac:dyDescent="0.2">
      <c r="A63" s="36"/>
      <c r="B63" s="41"/>
      <c r="C63" s="287" t="s">
        <v>21</v>
      </c>
      <c r="D63" s="287" t="s">
        <v>4177</v>
      </c>
      <c r="E63" s="19" t="s">
        <v>21</v>
      </c>
      <c r="F63" s="288">
        <v>276.02600000000001</v>
      </c>
      <c r="G63" s="36"/>
      <c r="H63" s="41"/>
    </row>
    <row r="64" spans="1:8" s="2" customFormat="1" ht="16.899999999999999" customHeight="1" x14ac:dyDescent="0.2">
      <c r="A64" s="36"/>
      <c r="B64" s="41"/>
      <c r="C64" s="287" t="s">
        <v>21</v>
      </c>
      <c r="D64" s="287" t="s">
        <v>4178</v>
      </c>
      <c r="E64" s="19" t="s">
        <v>21</v>
      </c>
      <c r="F64" s="288">
        <v>-119.577</v>
      </c>
      <c r="G64" s="36"/>
      <c r="H64" s="41"/>
    </row>
    <row r="65" spans="1:8" s="2" customFormat="1" ht="16.899999999999999" customHeight="1" x14ac:dyDescent="0.2">
      <c r="A65" s="36"/>
      <c r="B65" s="41"/>
      <c r="C65" s="287" t="s">
        <v>21</v>
      </c>
      <c r="D65" s="287" t="s">
        <v>4179</v>
      </c>
      <c r="E65" s="19" t="s">
        <v>21</v>
      </c>
      <c r="F65" s="288">
        <v>-7.56</v>
      </c>
      <c r="G65" s="36"/>
      <c r="H65" s="41"/>
    </row>
    <row r="66" spans="1:8" s="2" customFormat="1" ht="16.899999999999999" customHeight="1" x14ac:dyDescent="0.2">
      <c r="A66" s="36"/>
      <c r="B66" s="41"/>
      <c r="C66" s="287" t="s">
        <v>21</v>
      </c>
      <c r="D66" s="287" t="s">
        <v>4180</v>
      </c>
      <c r="E66" s="19" t="s">
        <v>21</v>
      </c>
      <c r="F66" s="288">
        <v>0</v>
      </c>
      <c r="G66" s="36"/>
      <c r="H66" s="41"/>
    </row>
    <row r="67" spans="1:8" s="2" customFormat="1" ht="16.899999999999999" customHeight="1" x14ac:dyDescent="0.2">
      <c r="A67" s="36"/>
      <c r="B67" s="41"/>
      <c r="C67" s="287" t="s">
        <v>21</v>
      </c>
      <c r="D67" s="287" t="s">
        <v>4181</v>
      </c>
      <c r="E67" s="19" t="s">
        <v>21</v>
      </c>
      <c r="F67" s="288">
        <v>-12.337</v>
      </c>
      <c r="G67" s="36"/>
      <c r="H67" s="41"/>
    </row>
    <row r="68" spans="1:8" s="2" customFormat="1" ht="16.899999999999999" customHeight="1" x14ac:dyDescent="0.2">
      <c r="A68" s="36"/>
      <c r="B68" s="41"/>
      <c r="C68" s="287" t="s">
        <v>21</v>
      </c>
      <c r="D68" s="287" t="s">
        <v>355</v>
      </c>
      <c r="E68" s="19" t="s">
        <v>21</v>
      </c>
      <c r="F68" s="288">
        <v>136.55199999999999</v>
      </c>
      <c r="G68" s="36"/>
      <c r="H68" s="41"/>
    </row>
    <row r="69" spans="1:8" s="2" customFormat="1" ht="16.899999999999999" customHeight="1" x14ac:dyDescent="0.2">
      <c r="A69" s="36"/>
      <c r="B69" s="41"/>
      <c r="C69" s="289" t="s">
        <v>4151</v>
      </c>
      <c r="D69" s="36"/>
      <c r="E69" s="36"/>
      <c r="F69" s="36"/>
      <c r="G69" s="36"/>
      <c r="H69" s="41"/>
    </row>
    <row r="70" spans="1:8" s="2" customFormat="1" ht="16.899999999999999" customHeight="1" x14ac:dyDescent="0.2">
      <c r="A70" s="36"/>
      <c r="B70" s="41"/>
      <c r="C70" s="287" t="s">
        <v>1190</v>
      </c>
      <c r="D70" s="287" t="s">
        <v>4182</v>
      </c>
      <c r="E70" s="19" t="s">
        <v>272</v>
      </c>
      <c r="F70" s="288">
        <v>148.88900000000001</v>
      </c>
      <c r="G70" s="36"/>
      <c r="H70" s="41"/>
    </row>
    <row r="71" spans="1:8" s="2" customFormat="1" ht="16.899999999999999" customHeight="1" x14ac:dyDescent="0.2">
      <c r="A71" s="36"/>
      <c r="B71" s="41"/>
      <c r="C71" s="287" t="s">
        <v>1207</v>
      </c>
      <c r="D71" s="287" t="s">
        <v>4183</v>
      </c>
      <c r="E71" s="19" t="s">
        <v>272</v>
      </c>
      <c r="F71" s="288">
        <v>336.435</v>
      </c>
      <c r="G71" s="36"/>
      <c r="H71" s="41"/>
    </row>
    <row r="72" spans="1:8" s="2" customFormat="1" ht="16.899999999999999" customHeight="1" x14ac:dyDescent="0.2">
      <c r="A72" s="36"/>
      <c r="B72" s="41"/>
      <c r="C72" s="287" t="s">
        <v>1196</v>
      </c>
      <c r="D72" s="287" t="s">
        <v>1197</v>
      </c>
      <c r="E72" s="19" t="s">
        <v>272</v>
      </c>
      <c r="F72" s="288">
        <v>143.38</v>
      </c>
      <c r="G72" s="36"/>
      <c r="H72" s="41"/>
    </row>
    <row r="73" spans="1:8" s="2" customFormat="1" ht="16.899999999999999" customHeight="1" x14ac:dyDescent="0.2">
      <c r="A73" s="36"/>
      <c r="B73" s="41"/>
      <c r="C73" s="283" t="s">
        <v>193</v>
      </c>
      <c r="D73" s="284" t="s">
        <v>194</v>
      </c>
      <c r="E73" s="285" t="s">
        <v>21</v>
      </c>
      <c r="F73" s="286">
        <v>12.337</v>
      </c>
      <c r="G73" s="36"/>
      <c r="H73" s="41"/>
    </row>
    <row r="74" spans="1:8" s="2" customFormat="1" ht="16.899999999999999" customHeight="1" x14ac:dyDescent="0.2">
      <c r="A74" s="36"/>
      <c r="B74" s="41"/>
      <c r="C74" s="287" t="s">
        <v>21</v>
      </c>
      <c r="D74" s="287" t="s">
        <v>4184</v>
      </c>
      <c r="E74" s="19" t="s">
        <v>21</v>
      </c>
      <c r="F74" s="288">
        <v>0</v>
      </c>
      <c r="G74" s="36"/>
      <c r="H74" s="41"/>
    </row>
    <row r="75" spans="1:8" s="2" customFormat="1" ht="16.899999999999999" customHeight="1" x14ac:dyDescent="0.2">
      <c r="A75" s="36"/>
      <c r="B75" s="41"/>
      <c r="C75" s="287" t="s">
        <v>21</v>
      </c>
      <c r="D75" s="287" t="s">
        <v>4185</v>
      </c>
      <c r="E75" s="19" t="s">
        <v>21</v>
      </c>
      <c r="F75" s="288">
        <v>27.87</v>
      </c>
      <c r="G75" s="36"/>
      <c r="H75" s="41"/>
    </row>
    <row r="76" spans="1:8" s="2" customFormat="1" ht="16.899999999999999" customHeight="1" x14ac:dyDescent="0.2">
      <c r="A76" s="36"/>
      <c r="B76" s="41"/>
      <c r="C76" s="287" t="s">
        <v>21</v>
      </c>
      <c r="D76" s="287" t="s">
        <v>4186</v>
      </c>
      <c r="E76" s="19" t="s">
        <v>21</v>
      </c>
      <c r="F76" s="288">
        <v>-13.632999999999999</v>
      </c>
      <c r="G76" s="36"/>
      <c r="H76" s="41"/>
    </row>
    <row r="77" spans="1:8" s="2" customFormat="1" ht="16.899999999999999" customHeight="1" x14ac:dyDescent="0.2">
      <c r="A77" s="36"/>
      <c r="B77" s="41"/>
      <c r="C77" s="287" t="s">
        <v>21</v>
      </c>
      <c r="D77" s="287" t="s">
        <v>4187</v>
      </c>
      <c r="E77" s="19" t="s">
        <v>21</v>
      </c>
      <c r="F77" s="288">
        <v>-1.9</v>
      </c>
      <c r="G77" s="36"/>
      <c r="H77" s="41"/>
    </row>
    <row r="78" spans="1:8" s="2" customFormat="1" ht="16.899999999999999" customHeight="1" x14ac:dyDescent="0.2">
      <c r="A78" s="36"/>
      <c r="B78" s="41"/>
      <c r="C78" s="287" t="s">
        <v>21</v>
      </c>
      <c r="D78" s="287" t="s">
        <v>355</v>
      </c>
      <c r="E78" s="19" t="s">
        <v>21</v>
      </c>
      <c r="F78" s="288">
        <v>12.337</v>
      </c>
      <c r="G78" s="36"/>
      <c r="H78" s="41"/>
    </row>
    <row r="79" spans="1:8" s="2" customFormat="1" ht="16.899999999999999" customHeight="1" x14ac:dyDescent="0.2">
      <c r="A79" s="36"/>
      <c r="B79" s="41"/>
      <c r="C79" s="289" t="s">
        <v>4151</v>
      </c>
      <c r="D79" s="36"/>
      <c r="E79" s="36"/>
      <c r="F79" s="36"/>
      <c r="G79" s="36"/>
      <c r="H79" s="41"/>
    </row>
    <row r="80" spans="1:8" s="2" customFormat="1" ht="16.899999999999999" customHeight="1" x14ac:dyDescent="0.2">
      <c r="A80" s="36"/>
      <c r="B80" s="41"/>
      <c r="C80" s="287" t="s">
        <v>1190</v>
      </c>
      <c r="D80" s="287" t="s">
        <v>4182</v>
      </c>
      <c r="E80" s="19" t="s">
        <v>272</v>
      </c>
      <c r="F80" s="288">
        <v>148.88900000000001</v>
      </c>
      <c r="G80" s="36"/>
      <c r="H80" s="41"/>
    </row>
    <row r="81" spans="1:8" s="2" customFormat="1" ht="16.899999999999999" customHeight="1" x14ac:dyDescent="0.2">
      <c r="A81" s="36"/>
      <c r="B81" s="41"/>
      <c r="C81" s="287" t="s">
        <v>1207</v>
      </c>
      <c r="D81" s="287" t="s">
        <v>4183</v>
      </c>
      <c r="E81" s="19" t="s">
        <v>272</v>
      </c>
      <c r="F81" s="288">
        <v>336.435</v>
      </c>
      <c r="G81" s="36"/>
      <c r="H81" s="41"/>
    </row>
    <row r="82" spans="1:8" s="2" customFormat="1" ht="16.899999999999999" customHeight="1" x14ac:dyDescent="0.2">
      <c r="A82" s="36"/>
      <c r="B82" s="41"/>
      <c r="C82" s="287" t="s">
        <v>1540</v>
      </c>
      <c r="D82" s="287" t="s">
        <v>4174</v>
      </c>
      <c r="E82" s="19" t="s">
        <v>272</v>
      </c>
      <c r="F82" s="288">
        <v>618.55200000000002</v>
      </c>
      <c r="G82" s="36"/>
      <c r="H82" s="41"/>
    </row>
    <row r="83" spans="1:8" s="2" customFormat="1" ht="16.899999999999999" customHeight="1" x14ac:dyDescent="0.2">
      <c r="A83" s="36"/>
      <c r="B83" s="41"/>
      <c r="C83" s="287" t="s">
        <v>1202</v>
      </c>
      <c r="D83" s="287" t="s">
        <v>1203</v>
      </c>
      <c r="E83" s="19" t="s">
        <v>272</v>
      </c>
      <c r="F83" s="288">
        <v>12.954000000000001</v>
      </c>
      <c r="G83" s="36"/>
      <c r="H83" s="41"/>
    </row>
    <row r="84" spans="1:8" s="2" customFormat="1" ht="16.899999999999999" customHeight="1" x14ac:dyDescent="0.2">
      <c r="A84" s="36"/>
      <c r="B84" s="41"/>
      <c r="C84" s="283" t="s">
        <v>196</v>
      </c>
      <c r="D84" s="284" t="s">
        <v>197</v>
      </c>
      <c r="E84" s="285" t="s">
        <v>21</v>
      </c>
      <c r="F84" s="286">
        <v>166.85</v>
      </c>
      <c r="G84" s="36"/>
      <c r="H84" s="41"/>
    </row>
    <row r="85" spans="1:8" s="2" customFormat="1" ht="16.899999999999999" customHeight="1" x14ac:dyDescent="0.2">
      <c r="A85" s="36"/>
      <c r="B85" s="41"/>
      <c r="C85" s="287" t="s">
        <v>21</v>
      </c>
      <c r="D85" s="287" t="s">
        <v>4188</v>
      </c>
      <c r="E85" s="19" t="s">
        <v>21</v>
      </c>
      <c r="F85" s="288">
        <v>0</v>
      </c>
      <c r="G85" s="36"/>
      <c r="H85" s="41"/>
    </row>
    <row r="86" spans="1:8" s="2" customFormat="1" ht="16.899999999999999" customHeight="1" x14ac:dyDescent="0.2">
      <c r="A86" s="36"/>
      <c r="B86" s="41"/>
      <c r="C86" s="287" t="s">
        <v>21</v>
      </c>
      <c r="D86" s="287" t="s">
        <v>4189</v>
      </c>
      <c r="E86" s="19" t="s">
        <v>21</v>
      </c>
      <c r="F86" s="288">
        <v>82.5</v>
      </c>
      <c r="G86" s="36"/>
      <c r="H86" s="41"/>
    </row>
    <row r="87" spans="1:8" s="2" customFormat="1" ht="16.899999999999999" customHeight="1" x14ac:dyDescent="0.2">
      <c r="A87" s="36"/>
      <c r="B87" s="41"/>
      <c r="C87" s="287" t="s">
        <v>21</v>
      </c>
      <c r="D87" s="287" t="s">
        <v>4190</v>
      </c>
      <c r="E87" s="19" t="s">
        <v>21</v>
      </c>
      <c r="F87" s="288">
        <v>57.15</v>
      </c>
      <c r="G87" s="36"/>
      <c r="H87" s="41"/>
    </row>
    <row r="88" spans="1:8" s="2" customFormat="1" ht="16.899999999999999" customHeight="1" x14ac:dyDescent="0.2">
      <c r="A88" s="36"/>
      <c r="B88" s="41"/>
      <c r="C88" s="287" t="s">
        <v>21</v>
      </c>
      <c r="D88" s="287" t="s">
        <v>4191</v>
      </c>
      <c r="E88" s="19" t="s">
        <v>21</v>
      </c>
      <c r="F88" s="288">
        <v>0</v>
      </c>
      <c r="G88" s="36"/>
      <c r="H88" s="41"/>
    </row>
    <row r="89" spans="1:8" s="2" customFormat="1" ht="16.899999999999999" customHeight="1" x14ac:dyDescent="0.2">
      <c r="A89" s="36"/>
      <c r="B89" s="41"/>
      <c r="C89" s="287" t="s">
        <v>21</v>
      </c>
      <c r="D89" s="287" t="s">
        <v>4192</v>
      </c>
      <c r="E89" s="19" t="s">
        <v>21</v>
      </c>
      <c r="F89" s="288">
        <v>27.2</v>
      </c>
      <c r="G89" s="36"/>
      <c r="H89" s="41"/>
    </row>
    <row r="90" spans="1:8" s="2" customFormat="1" ht="16.899999999999999" customHeight="1" x14ac:dyDescent="0.2">
      <c r="A90" s="36"/>
      <c r="B90" s="41"/>
      <c r="C90" s="287" t="s">
        <v>21</v>
      </c>
      <c r="D90" s="287" t="s">
        <v>355</v>
      </c>
      <c r="E90" s="19" t="s">
        <v>21</v>
      </c>
      <c r="F90" s="288">
        <v>166.85</v>
      </c>
      <c r="G90" s="36"/>
      <c r="H90" s="41"/>
    </row>
    <row r="91" spans="1:8" s="2" customFormat="1" ht="16.899999999999999" customHeight="1" x14ac:dyDescent="0.2">
      <c r="A91" s="36"/>
      <c r="B91" s="41"/>
      <c r="C91" s="289" t="s">
        <v>4151</v>
      </c>
      <c r="D91" s="36"/>
      <c r="E91" s="36"/>
      <c r="F91" s="36"/>
      <c r="G91" s="36"/>
      <c r="H91" s="41"/>
    </row>
    <row r="92" spans="1:8" s="2" customFormat="1" ht="16.899999999999999" customHeight="1" x14ac:dyDescent="0.2">
      <c r="A92" s="36"/>
      <c r="B92" s="41"/>
      <c r="C92" s="287" t="s">
        <v>1207</v>
      </c>
      <c r="D92" s="287" t="s">
        <v>4183</v>
      </c>
      <c r="E92" s="19" t="s">
        <v>272</v>
      </c>
      <c r="F92" s="288">
        <v>336.435</v>
      </c>
      <c r="G92" s="36"/>
      <c r="H92" s="41"/>
    </row>
    <row r="93" spans="1:8" s="2" customFormat="1" ht="16.899999999999999" customHeight="1" x14ac:dyDescent="0.2">
      <c r="A93" s="36"/>
      <c r="B93" s="41"/>
      <c r="C93" s="283" t="s">
        <v>139</v>
      </c>
      <c r="D93" s="284" t="s">
        <v>140</v>
      </c>
      <c r="E93" s="285" t="s">
        <v>21</v>
      </c>
      <c r="F93" s="286">
        <v>45.59</v>
      </c>
      <c r="G93" s="36"/>
      <c r="H93" s="41"/>
    </row>
    <row r="94" spans="1:8" s="2" customFormat="1" ht="16.899999999999999" customHeight="1" x14ac:dyDescent="0.2">
      <c r="A94" s="36"/>
      <c r="B94" s="41"/>
      <c r="C94" s="287" t="s">
        <v>21</v>
      </c>
      <c r="D94" s="287" t="s">
        <v>586</v>
      </c>
      <c r="E94" s="19" t="s">
        <v>21</v>
      </c>
      <c r="F94" s="288">
        <v>0</v>
      </c>
      <c r="G94" s="36"/>
      <c r="H94" s="41"/>
    </row>
    <row r="95" spans="1:8" s="2" customFormat="1" ht="16.899999999999999" customHeight="1" x14ac:dyDescent="0.2">
      <c r="A95" s="36"/>
      <c r="B95" s="41"/>
      <c r="C95" s="287" t="s">
        <v>21</v>
      </c>
      <c r="D95" s="287" t="s">
        <v>4193</v>
      </c>
      <c r="E95" s="19" t="s">
        <v>21</v>
      </c>
      <c r="F95" s="288">
        <v>12.93</v>
      </c>
      <c r="G95" s="36"/>
      <c r="H95" s="41"/>
    </row>
    <row r="96" spans="1:8" s="2" customFormat="1" ht="16.899999999999999" customHeight="1" x14ac:dyDescent="0.2">
      <c r="A96" s="36"/>
      <c r="B96" s="41"/>
      <c r="C96" s="287" t="s">
        <v>21</v>
      </c>
      <c r="D96" s="287" t="s">
        <v>4194</v>
      </c>
      <c r="E96" s="19" t="s">
        <v>21</v>
      </c>
      <c r="F96" s="288">
        <v>13.21</v>
      </c>
      <c r="G96" s="36"/>
      <c r="H96" s="41"/>
    </row>
    <row r="97" spans="1:8" s="2" customFormat="1" ht="16.899999999999999" customHeight="1" x14ac:dyDescent="0.2">
      <c r="A97" s="36"/>
      <c r="B97" s="41"/>
      <c r="C97" s="287" t="s">
        <v>21</v>
      </c>
      <c r="D97" s="287" t="s">
        <v>602</v>
      </c>
      <c r="E97" s="19" t="s">
        <v>21</v>
      </c>
      <c r="F97" s="288">
        <v>0</v>
      </c>
      <c r="G97" s="36"/>
      <c r="H97" s="41"/>
    </row>
    <row r="98" spans="1:8" s="2" customFormat="1" ht="16.899999999999999" customHeight="1" x14ac:dyDescent="0.2">
      <c r="A98" s="36"/>
      <c r="B98" s="41"/>
      <c r="C98" s="287" t="s">
        <v>21</v>
      </c>
      <c r="D98" s="287" t="s">
        <v>4195</v>
      </c>
      <c r="E98" s="19" t="s">
        <v>21</v>
      </c>
      <c r="F98" s="288">
        <v>19.45</v>
      </c>
      <c r="G98" s="36"/>
      <c r="H98" s="41"/>
    </row>
    <row r="99" spans="1:8" s="2" customFormat="1" ht="16.899999999999999" customHeight="1" x14ac:dyDescent="0.2">
      <c r="A99" s="36"/>
      <c r="B99" s="41"/>
      <c r="C99" s="287" t="s">
        <v>21</v>
      </c>
      <c r="D99" s="287" t="s">
        <v>355</v>
      </c>
      <c r="E99" s="19" t="s">
        <v>21</v>
      </c>
      <c r="F99" s="288">
        <v>45.59</v>
      </c>
      <c r="G99" s="36"/>
      <c r="H99" s="41"/>
    </row>
    <row r="100" spans="1:8" s="2" customFormat="1" ht="16.899999999999999" customHeight="1" x14ac:dyDescent="0.2">
      <c r="A100" s="36"/>
      <c r="B100" s="41"/>
      <c r="C100" s="289" t="s">
        <v>4151</v>
      </c>
      <c r="D100" s="36"/>
      <c r="E100" s="36"/>
      <c r="F100" s="36"/>
      <c r="G100" s="36"/>
      <c r="H100" s="41"/>
    </row>
    <row r="101" spans="1:8" s="2" customFormat="1" ht="16.899999999999999" customHeight="1" x14ac:dyDescent="0.2">
      <c r="A101" s="36"/>
      <c r="B101" s="41"/>
      <c r="C101" s="287" t="s">
        <v>1816</v>
      </c>
      <c r="D101" s="287" t="s">
        <v>4196</v>
      </c>
      <c r="E101" s="19" t="s">
        <v>272</v>
      </c>
      <c r="F101" s="288">
        <v>45.59</v>
      </c>
      <c r="G101" s="36"/>
      <c r="H101" s="41"/>
    </row>
    <row r="102" spans="1:8" s="2" customFormat="1" ht="16.899999999999999" customHeight="1" x14ac:dyDescent="0.2">
      <c r="A102" s="36"/>
      <c r="B102" s="41"/>
      <c r="C102" s="287" t="s">
        <v>1821</v>
      </c>
      <c r="D102" s="287" t="s">
        <v>1822</v>
      </c>
      <c r="E102" s="19" t="s">
        <v>272</v>
      </c>
      <c r="F102" s="288">
        <v>47.87</v>
      </c>
      <c r="G102" s="36"/>
      <c r="H102" s="41"/>
    </row>
    <row r="103" spans="1:8" s="2" customFormat="1" ht="16.899999999999999" customHeight="1" x14ac:dyDescent="0.2">
      <c r="A103" s="36"/>
      <c r="B103" s="41"/>
      <c r="C103" s="283" t="s">
        <v>143</v>
      </c>
      <c r="D103" s="284" t="s">
        <v>144</v>
      </c>
      <c r="E103" s="285" t="s">
        <v>21</v>
      </c>
      <c r="F103" s="286">
        <v>25.06</v>
      </c>
      <c r="G103" s="36"/>
      <c r="H103" s="41"/>
    </row>
    <row r="104" spans="1:8" s="2" customFormat="1" ht="16.899999999999999" customHeight="1" x14ac:dyDescent="0.2">
      <c r="A104" s="36"/>
      <c r="B104" s="41"/>
      <c r="C104" s="287" t="s">
        <v>21</v>
      </c>
      <c r="D104" s="287" t="s">
        <v>586</v>
      </c>
      <c r="E104" s="19" t="s">
        <v>21</v>
      </c>
      <c r="F104" s="288">
        <v>0</v>
      </c>
      <c r="G104" s="36"/>
      <c r="H104" s="41"/>
    </row>
    <row r="105" spans="1:8" s="2" customFormat="1" ht="16.899999999999999" customHeight="1" x14ac:dyDescent="0.2">
      <c r="A105" s="36"/>
      <c r="B105" s="41"/>
      <c r="C105" s="287" t="s">
        <v>21</v>
      </c>
      <c r="D105" s="287" t="s">
        <v>4197</v>
      </c>
      <c r="E105" s="19" t="s">
        <v>21</v>
      </c>
      <c r="F105" s="288">
        <v>12.71</v>
      </c>
      <c r="G105" s="36"/>
      <c r="H105" s="41"/>
    </row>
    <row r="106" spans="1:8" s="2" customFormat="1" ht="16.899999999999999" customHeight="1" x14ac:dyDescent="0.2">
      <c r="A106" s="36"/>
      <c r="B106" s="41"/>
      <c r="C106" s="287" t="s">
        <v>21</v>
      </c>
      <c r="D106" s="287" t="s">
        <v>4198</v>
      </c>
      <c r="E106" s="19" t="s">
        <v>21</v>
      </c>
      <c r="F106" s="288">
        <v>12.35</v>
      </c>
      <c r="G106" s="36"/>
      <c r="H106" s="41"/>
    </row>
    <row r="107" spans="1:8" s="2" customFormat="1" ht="16.899999999999999" customHeight="1" x14ac:dyDescent="0.2">
      <c r="A107" s="36"/>
      <c r="B107" s="41"/>
      <c r="C107" s="287" t="s">
        <v>21</v>
      </c>
      <c r="D107" s="287" t="s">
        <v>355</v>
      </c>
      <c r="E107" s="19" t="s">
        <v>21</v>
      </c>
      <c r="F107" s="288">
        <v>25.06</v>
      </c>
      <c r="G107" s="36"/>
      <c r="H107" s="41"/>
    </row>
    <row r="108" spans="1:8" s="2" customFormat="1" ht="16.899999999999999" customHeight="1" x14ac:dyDescent="0.2">
      <c r="A108" s="36"/>
      <c r="B108" s="41"/>
      <c r="C108" s="289" t="s">
        <v>4151</v>
      </c>
      <c r="D108" s="36"/>
      <c r="E108" s="36"/>
      <c r="F108" s="36"/>
      <c r="G108" s="36"/>
      <c r="H108" s="41"/>
    </row>
    <row r="109" spans="1:8" s="2" customFormat="1" ht="16.899999999999999" customHeight="1" x14ac:dyDescent="0.2">
      <c r="A109" s="36"/>
      <c r="B109" s="41"/>
      <c r="C109" s="287" t="s">
        <v>1801</v>
      </c>
      <c r="D109" s="287" t="s">
        <v>21</v>
      </c>
      <c r="E109" s="19" t="s">
        <v>272</v>
      </c>
      <c r="F109" s="288">
        <v>26.995999999999999</v>
      </c>
      <c r="G109" s="36"/>
      <c r="H109" s="41"/>
    </row>
    <row r="110" spans="1:8" s="2" customFormat="1" ht="16.899999999999999" customHeight="1" x14ac:dyDescent="0.2">
      <c r="A110" s="36"/>
      <c r="B110" s="41"/>
      <c r="C110" s="287" t="s">
        <v>1793</v>
      </c>
      <c r="D110" s="287" t="s">
        <v>4199</v>
      </c>
      <c r="E110" s="19" t="s">
        <v>272</v>
      </c>
      <c r="F110" s="288">
        <v>26.995999999999999</v>
      </c>
      <c r="G110" s="36"/>
      <c r="H110" s="41"/>
    </row>
    <row r="111" spans="1:8" s="2" customFormat="1" ht="16.899999999999999" customHeight="1" x14ac:dyDescent="0.2">
      <c r="A111" s="36"/>
      <c r="B111" s="41"/>
      <c r="C111" s="287" t="s">
        <v>2392</v>
      </c>
      <c r="D111" s="287" t="s">
        <v>4200</v>
      </c>
      <c r="E111" s="19" t="s">
        <v>272</v>
      </c>
      <c r="F111" s="288">
        <v>740.01499999999999</v>
      </c>
      <c r="G111" s="36"/>
      <c r="H111" s="41"/>
    </row>
    <row r="112" spans="1:8" s="2" customFormat="1" ht="16.899999999999999" customHeight="1" x14ac:dyDescent="0.2">
      <c r="A112" s="36"/>
      <c r="B112" s="41"/>
      <c r="C112" s="283" t="s">
        <v>147</v>
      </c>
      <c r="D112" s="284" t="s">
        <v>148</v>
      </c>
      <c r="E112" s="285" t="s">
        <v>21</v>
      </c>
      <c r="F112" s="286">
        <v>319.072</v>
      </c>
      <c r="G112" s="36"/>
      <c r="H112" s="41"/>
    </row>
    <row r="113" spans="1:8" s="2" customFormat="1" ht="16.899999999999999" customHeight="1" x14ac:dyDescent="0.2">
      <c r="A113" s="36"/>
      <c r="B113" s="41"/>
      <c r="C113" s="287" t="s">
        <v>21</v>
      </c>
      <c r="D113" s="287" t="s">
        <v>4201</v>
      </c>
      <c r="E113" s="19" t="s">
        <v>21</v>
      </c>
      <c r="F113" s="288">
        <v>0</v>
      </c>
      <c r="G113" s="36"/>
      <c r="H113" s="41"/>
    </row>
    <row r="114" spans="1:8" s="2" customFormat="1" ht="16.899999999999999" customHeight="1" x14ac:dyDescent="0.2">
      <c r="A114" s="36"/>
      <c r="B114" s="41"/>
      <c r="C114" s="287" t="s">
        <v>21</v>
      </c>
      <c r="D114" s="287" t="s">
        <v>4202</v>
      </c>
      <c r="E114" s="19" t="s">
        <v>21</v>
      </c>
      <c r="F114" s="288">
        <v>203.923</v>
      </c>
      <c r="G114" s="36"/>
      <c r="H114" s="41"/>
    </row>
    <row r="115" spans="1:8" s="2" customFormat="1" ht="16.899999999999999" customHeight="1" x14ac:dyDescent="0.2">
      <c r="A115" s="36"/>
      <c r="B115" s="41"/>
      <c r="C115" s="287" t="s">
        <v>21</v>
      </c>
      <c r="D115" s="287" t="s">
        <v>4203</v>
      </c>
      <c r="E115" s="19" t="s">
        <v>21</v>
      </c>
      <c r="F115" s="288">
        <v>83.147999999999996</v>
      </c>
      <c r="G115" s="36"/>
      <c r="H115" s="41"/>
    </row>
    <row r="116" spans="1:8" s="2" customFormat="1" ht="16.899999999999999" customHeight="1" x14ac:dyDescent="0.2">
      <c r="A116" s="36"/>
      <c r="B116" s="41"/>
      <c r="C116" s="287" t="s">
        <v>21</v>
      </c>
      <c r="D116" s="287" t="s">
        <v>4204</v>
      </c>
      <c r="E116" s="19" t="s">
        <v>21</v>
      </c>
      <c r="F116" s="288">
        <v>32.000999999999998</v>
      </c>
      <c r="G116" s="36"/>
      <c r="H116" s="41"/>
    </row>
    <row r="117" spans="1:8" s="2" customFormat="1" ht="16.899999999999999" customHeight="1" x14ac:dyDescent="0.2">
      <c r="A117" s="36"/>
      <c r="B117" s="41"/>
      <c r="C117" s="287" t="s">
        <v>21</v>
      </c>
      <c r="D117" s="287" t="s">
        <v>355</v>
      </c>
      <c r="E117" s="19" t="s">
        <v>21</v>
      </c>
      <c r="F117" s="288">
        <v>319.072</v>
      </c>
      <c r="G117" s="36"/>
      <c r="H117" s="41"/>
    </row>
    <row r="118" spans="1:8" s="2" customFormat="1" ht="16.899999999999999" customHeight="1" x14ac:dyDescent="0.2">
      <c r="A118" s="36"/>
      <c r="B118" s="41"/>
      <c r="C118" s="289" t="s">
        <v>4151</v>
      </c>
      <c r="D118" s="36"/>
      <c r="E118" s="36"/>
      <c r="F118" s="36"/>
      <c r="G118" s="36"/>
      <c r="H118" s="41"/>
    </row>
    <row r="119" spans="1:8" s="2" customFormat="1" ht="16.899999999999999" customHeight="1" x14ac:dyDescent="0.2">
      <c r="A119" s="36"/>
      <c r="B119" s="41"/>
      <c r="C119" s="287" t="s">
        <v>1826</v>
      </c>
      <c r="D119" s="287" t="s">
        <v>4205</v>
      </c>
      <c r="E119" s="19" t="s">
        <v>272</v>
      </c>
      <c r="F119" s="288">
        <v>406.072</v>
      </c>
      <c r="G119" s="36"/>
      <c r="H119" s="41"/>
    </row>
    <row r="120" spans="1:8" s="2" customFormat="1" ht="16.899999999999999" customHeight="1" x14ac:dyDescent="0.2">
      <c r="A120" s="36"/>
      <c r="B120" s="41"/>
      <c r="C120" s="287" t="s">
        <v>1845</v>
      </c>
      <c r="D120" s="287" t="s">
        <v>21</v>
      </c>
      <c r="E120" s="19" t="s">
        <v>272</v>
      </c>
      <c r="F120" s="288">
        <v>319.072</v>
      </c>
      <c r="G120" s="36"/>
      <c r="H120" s="41"/>
    </row>
    <row r="121" spans="1:8" s="2" customFormat="1" ht="16.899999999999999" customHeight="1" x14ac:dyDescent="0.2">
      <c r="A121" s="36"/>
      <c r="B121" s="41"/>
      <c r="C121" s="287" t="s">
        <v>1833</v>
      </c>
      <c r="D121" s="287" t="s">
        <v>1834</v>
      </c>
      <c r="E121" s="19" t="s">
        <v>272</v>
      </c>
      <c r="F121" s="288">
        <v>335.02600000000001</v>
      </c>
      <c r="G121" s="36"/>
      <c r="H121" s="41"/>
    </row>
    <row r="122" spans="1:8" s="2" customFormat="1" ht="16.899999999999999" customHeight="1" x14ac:dyDescent="0.2">
      <c r="A122" s="36"/>
      <c r="B122" s="41"/>
      <c r="C122" s="283" t="s">
        <v>150</v>
      </c>
      <c r="D122" s="284" t="s">
        <v>151</v>
      </c>
      <c r="E122" s="285" t="s">
        <v>21</v>
      </c>
      <c r="F122" s="286">
        <v>138.4</v>
      </c>
      <c r="G122" s="36"/>
      <c r="H122" s="41"/>
    </row>
    <row r="123" spans="1:8" s="2" customFormat="1" ht="16.899999999999999" customHeight="1" x14ac:dyDescent="0.2">
      <c r="A123" s="36"/>
      <c r="B123" s="41"/>
      <c r="C123" s="287" t="s">
        <v>21</v>
      </c>
      <c r="D123" s="287" t="s">
        <v>602</v>
      </c>
      <c r="E123" s="19" t="s">
        <v>21</v>
      </c>
      <c r="F123" s="288">
        <v>0</v>
      </c>
      <c r="G123" s="36"/>
      <c r="H123" s="41"/>
    </row>
    <row r="124" spans="1:8" s="2" customFormat="1" ht="16.899999999999999" customHeight="1" x14ac:dyDescent="0.2">
      <c r="A124" s="36"/>
      <c r="B124" s="41"/>
      <c r="C124" s="287" t="s">
        <v>21</v>
      </c>
      <c r="D124" s="287" t="s">
        <v>4206</v>
      </c>
      <c r="E124" s="19" t="s">
        <v>21</v>
      </c>
      <c r="F124" s="288">
        <v>48.53</v>
      </c>
      <c r="G124" s="36"/>
      <c r="H124" s="41"/>
    </row>
    <row r="125" spans="1:8" s="2" customFormat="1" ht="16.899999999999999" customHeight="1" x14ac:dyDescent="0.2">
      <c r="A125" s="36"/>
      <c r="B125" s="41"/>
      <c r="C125" s="287" t="s">
        <v>21</v>
      </c>
      <c r="D125" s="287" t="s">
        <v>586</v>
      </c>
      <c r="E125" s="19" t="s">
        <v>21</v>
      </c>
      <c r="F125" s="288">
        <v>0</v>
      </c>
      <c r="G125" s="36"/>
      <c r="H125" s="41"/>
    </row>
    <row r="126" spans="1:8" s="2" customFormat="1" ht="16.899999999999999" customHeight="1" x14ac:dyDescent="0.2">
      <c r="A126" s="36"/>
      <c r="B126" s="41"/>
      <c r="C126" s="287" t="s">
        <v>21</v>
      </c>
      <c r="D126" s="287" t="s">
        <v>4207</v>
      </c>
      <c r="E126" s="19" t="s">
        <v>21</v>
      </c>
      <c r="F126" s="288">
        <v>41.79</v>
      </c>
      <c r="G126" s="36"/>
      <c r="H126" s="41"/>
    </row>
    <row r="127" spans="1:8" s="2" customFormat="1" ht="16.899999999999999" customHeight="1" x14ac:dyDescent="0.2">
      <c r="A127" s="36"/>
      <c r="B127" s="41"/>
      <c r="C127" s="287" t="s">
        <v>21</v>
      </c>
      <c r="D127" s="287" t="s">
        <v>4208</v>
      </c>
      <c r="E127" s="19" t="s">
        <v>21</v>
      </c>
      <c r="F127" s="288">
        <v>48.08</v>
      </c>
      <c r="G127" s="36"/>
      <c r="H127" s="41"/>
    </row>
    <row r="128" spans="1:8" s="2" customFormat="1" ht="16.899999999999999" customHeight="1" x14ac:dyDescent="0.2">
      <c r="A128" s="36"/>
      <c r="B128" s="41"/>
      <c r="C128" s="287" t="s">
        <v>21</v>
      </c>
      <c r="D128" s="287" t="s">
        <v>355</v>
      </c>
      <c r="E128" s="19" t="s">
        <v>21</v>
      </c>
      <c r="F128" s="288">
        <v>138.4</v>
      </c>
      <c r="G128" s="36"/>
      <c r="H128" s="41"/>
    </row>
    <row r="129" spans="1:8" s="2" customFormat="1" ht="16.899999999999999" customHeight="1" x14ac:dyDescent="0.2">
      <c r="A129" s="36"/>
      <c r="B129" s="41"/>
      <c r="C129" s="289" t="s">
        <v>4151</v>
      </c>
      <c r="D129" s="36"/>
      <c r="E129" s="36"/>
      <c r="F129" s="36"/>
      <c r="G129" s="36"/>
      <c r="H129" s="41"/>
    </row>
    <row r="130" spans="1:8" s="2" customFormat="1" ht="16.899999999999999" customHeight="1" x14ac:dyDescent="0.2">
      <c r="A130" s="36"/>
      <c r="B130" s="41"/>
      <c r="C130" s="287" t="s">
        <v>2367</v>
      </c>
      <c r="D130" s="287" t="s">
        <v>4209</v>
      </c>
      <c r="E130" s="19" t="s">
        <v>272</v>
      </c>
      <c r="F130" s="288">
        <v>358.56099999999998</v>
      </c>
      <c r="G130" s="36"/>
      <c r="H130" s="41"/>
    </row>
    <row r="131" spans="1:8" s="2" customFormat="1" ht="16.899999999999999" customHeight="1" x14ac:dyDescent="0.2">
      <c r="A131" s="36"/>
      <c r="B131" s="41"/>
      <c r="C131" s="283" t="s">
        <v>153</v>
      </c>
      <c r="D131" s="284" t="s">
        <v>154</v>
      </c>
      <c r="E131" s="285" t="s">
        <v>21</v>
      </c>
      <c r="F131" s="286">
        <v>298.56</v>
      </c>
      <c r="G131" s="36"/>
      <c r="H131" s="41"/>
    </row>
    <row r="132" spans="1:8" s="2" customFormat="1" ht="16.899999999999999" customHeight="1" x14ac:dyDescent="0.2">
      <c r="A132" s="36"/>
      <c r="B132" s="41"/>
      <c r="C132" s="287" t="s">
        <v>21</v>
      </c>
      <c r="D132" s="287" t="s">
        <v>4210</v>
      </c>
      <c r="E132" s="19" t="s">
        <v>21</v>
      </c>
      <c r="F132" s="288">
        <v>298.56</v>
      </c>
      <c r="G132" s="36"/>
      <c r="H132" s="41"/>
    </row>
    <row r="133" spans="1:8" s="2" customFormat="1" ht="16.899999999999999" customHeight="1" x14ac:dyDescent="0.2">
      <c r="A133" s="36"/>
      <c r="B133" s="41"/>
      <c r="C133" s="289" t="s">
        <v>4151</v>
      </c>
      <c r="D133" s="36"/>
      <c r="E133" s="36"/>
      <c r="F133" s="36"/>
      <c r="G133" s="36"/>
      <c r="H133" s="41"/>
    </row>
    <row r="134" spans="1:8" s="2" customFormat="1" ht="16.899999999999999" customHeight="1" x14ac:dyDescent="0.2">
      <c r="A134" s="36"/>
      <c r="B134" s="41"/>
      <c r="C134" s="287" t="s">
        <v>1249</v>
      </c>
      <c r="D134" s="287" t="s">
        <v>4211</v>
      </c>
      <c r="E134" s="19" t="s">
        <v>272</v>
      </c>
      <c r="F134" s="288">
        <v>537.66499999999996</v>
      </c>
      <c r="G134" s="36"/>
      <c r="H134" s="41"/>
    </row>
    <row r="135" spans="1:8" s="2" customFormat="1" ht="16.899999999999999" customHeight="1" x14ac:dyDescent="0.2">
      <c r="A135" s="36"/>
      <c r="B135" s="41"/>
      <c r="C135" s="287" t="s">
        <v>2163</v>
      </c>
      <c r="D135" s="287" t="s">
        <v>21</v>
      </c>
      <c r="E135" s="19" t="s">
        <v>272</v>
      </c>
      <c r="F135" s="288">
        <v>298.56</v>
      </c>
      <c r="G135" s="36"/>
      <c r="H135" s="41"/>
    </row>
    <row r="136" spans="1:8" s="2" customFormat="1" ht="16.899999999999999" customHeight="1" x14ac:dyDescent="0.2">
      <c r="A136" s="36"/>
      <c r="B136" s="41"/>
      <c r="C136" s="283" t="s">
        <v>156</v>
      </c>
      <c r="D136" s="284" t="s">
        <v>157</v>
      </c>
      <c r="E136" s="285" t="s">
        <v>21</v>
      </c>
      <c r="F136" s="286">
        <v>50.9</v>
      </c>
      <c r="G136" s="36"/>
      <c r="H136" s="41"/>
    </row>
    <row r="137" spans="1:8" s="2" customFormat="1" ht="16.899999999999999" customHeight="1" x14ac:dyDescent="0.2">
      <c r="A137" s="36"/>
      <c r="B137" s="41"/>
      <c r="C137" s="287" t="s">
        <v>21</v>
      </c>
      <c r="D137" s="287" t="s">
        <v>4212</v>
      </c>
      <c r="E137" s="19" t="s">
        <v>21</v>
      </c>
      <c r="F137" s="288">
        <v>8.66</v>
      </c>
      <c r="G137" s="36"/>
      <c r="H137" s="41"/>
    </row>
    <row r="138" spans="1:8" s="2" customFormat="1" ht="16.899999999999999" customHeight="1" x14ac:dyDescent="0.2">
      <c r="A138" s="36"/>
      <c r="B138" s="41"/>
      <c r="C138" s="287" t="s">
        <v>21</v>
      </c>
      <c r="D138" s="287" t="s">
        <v>4213</v>
      </c>
      <c r="E138" s="19" t="s">
        <v>21</v>
      </c>
      <c r="F138" s="288">
        <v>30.6</v>
      </c>
      <c r="G138" s="36"/>
      <c r="H138" s="41"/>
    </row>
    <row r="139" spans="1:8" s="2" customFormat="1" ht="16.899999999999999" customHeight="1" x14ac:dyDescent="0.2">
      <c r="A139" s="36"/>
      <c r="B139" s="41"/>
      <c r="C139" s="287" t="s">
        <v>21</v>
      </c>
      <c r="D139" s="287" t="s">
        <v>4214</v>
      </c>
      <c r="E139" s="19" t="s">
        <v>21</v>
      </c>
      <c r="F139" s="288">
        <v>2.2000000000000002</v>
      </c>
      <c r="G139" s="36"/>
      <c r="H139" s="41"/>
    </row>
    <row r="140" spans="1:8" s="2" customFormat="1" ht="16.899999999999999" customHeight="1" x14ac:dyDescent="0.2">
      <c r="A140" s="36"/>
      <c r="B140" s="41"/>
      <c r="C140" s="287" t="s">
        <v>21</v>
      </c>
      <c r="D140" s="287" t="s">
        <v>4215</v>
      </c>
      <c r="E140" s="19" t="s">
        <v>21</v>
      </c>
      <c r="F140" s="288">
        <v>3.65</v>
      </c>
      <c r="G140" s="36"/>
      <c r="H140" s="41"/>
    </row>
    <row r="141" spans="1:8" s="2" customFormat="1" ht="16.899999999999999" customHeight="1" x14ac:dyDescent="0.2">
      <c r="A141" s="36"/>
      <c r="B141" s="41"/>
      <c r="C141" s="287" t="s">
        <v>21</v>
      </c>
      <c r="D141" s="287" t="s">
        <v>4216</v>
      </c>
      <c r="E141" s="19" t="s">
        <v>21</v>
      </c>
      <c r="F141" s="288">
        <v>5.79</v>
      </c>
      <c r="G141" s="36"/>
      <c r="H141" s="41"/>
    </row>
    <row r="142" spans="1:8" s="2" customFormat="1" ht="16.899999999999999" customHeight="1" x14ac:dyDescent="0.2">
      <c r="A142" s="36"/>
      <c r="B142" s="41"/>
      <c r="C142" s="287" t="s">
        <v>21</v>
      </c>
      <c r="D142" s="287" t="s">
        <v>355</v>
      </c>
      <c r="E142" s="19" t="s">
        <v>21</v>
      </c>
      <c r="F142" s="288">
        <v>50.9</v>
      </c>
      <c r="G142" s="36"/>
      <c r="H142" s="41"/>
    </row>
    <row r="143" spans="1:8" s="2" customFormat="1" ht="16.899999999999999" customHeight="1" x14ac:dyDescent="0.2">
      <c r="A143" s="36"/>
      <c r="B143" s="41"/>
      <c r="C143" s="289" t="s">
        <v>4151</v>
      </c>
      <c r="D143" s="36"/>
      <c r="E143" s="36"/>
      <c r="F143" s="36"/>
      <c r="G143" s="36"/>
      <c r="H143" s="41"/>
    </row>
    <row r="144" spans="1:8" s="2" customFormat="1" ht="16.899999999999999" customHeight="1" x14ac:dyDescent="0.2">
      <c r="A144" s="36"/>
      <c r="B144" s="41"/>
      <c r="C144" s="287" t="s">
        <v>1249</v>
      </c>
      <c r="D144" s="287" t="s">
        <v>4211</v>
      </c>
      <c r="E144" s="19" t="s">
        <v>272</v>
      </c>
      <c r="F144" s="288">
        <v>537.66499999999996</v>
      </c>
      <c r="G144" s="36"/>
      <c r="H144" s="41"/>
    </row>
    <row r="145" spans="1:8" s="2" customFormat="1" ht="16.899999999999999" customHeight="1" x14ac:dyDescent="0.2">
      <c r="A145" s="36"/>
      <c r="B145" s="41"/>
      <c r="C145" s="287" t="s">
        <v>1254</v>
      </c>
      <c r="D145" s="287" t="s">
        <v>4217</v>
      </c>
      <c r="E145" s="19" t="s">
        <v>272</v>
      </c>
      <c r="F145" s="288">
        <v>275.83</v>
      </c>
      <c r="G145" s="36"/>
      <c r="H145" s="41"/>
    </row>
    <row r="146" spans="1:8" s="2" customFormat="1" ht="16.899999999999999" customHeight="1" x14ac:dyDescent="0.2">
      <c r="A146" s="36"/>
      <c r="B146" s="41"/>
      <c r="C146" s="287" t="s">
        <v>1259</v>
      </c>
      <c r="D146" s="287" t="s">
        <v>4218</v>
      </c>
      <c r="E146" s="19" t="s">
        <v>272</v>
      </c>
      <c r="F146" s="288">
        <v>725.09</v>
      </c>
      <c r="G146" s="36"/>
      <c r="H146" s="41"/>
    </row>
    <row r="147" spans="1:8" s="2" customFormat="1" ht="16.899999999999999" customHeight="1" x14ac:dyDescent="0.2">
      <c r="A147" s="36"/>
      <c r="B147" s="41"/>
      <c r="C147" s="287" t="s">
        <v>1635</v>
      </c>
      <c r="D147" s="287" t="s">
        <v>4219</v>
      </c>
      <c r="E147" s="19" t="s">
        <v>272</v>
      </c>
      <c r="F147" s="288">
        <v>275.83</v>
      </c>
      <c r="G147" s="36"/>
      <c r="H147" s="41"/>
    </row>
    <row r="148" spans="1:8" s="2" customFormat="1" ht="16.899999999999999" customHeight="1" x14ac:dyDescent="0.2">
      <c r="A148" s="36"/>
      <c r="B148" s="41"/>
      <c r="C148" s="287" t="s">
        <v>1683</v>
      </c>
      <c r="D148" s="287" t="s">
        <v>4220</v>
      </c>
      <c r="E148" s="19" t="s">
        <v>272</v>
      </c>
      <c r="F148" s="288">
        <v>870.39400000000001</v>
      </c>
      <c r="G148" s="36"/>
      <c r="H148" s="41"/>
    </row>
    <row r="149" spans="1:8" s="2" customFormat="1" ht="16.899999999999999" customHeight="1" x14ac:dyDescent="0.2">
      <c r="A149" s="36"/>
      <c r="B149" s="41"/>
      <c r="C149" s="287" t="s">
        <v>2191</v>
      </c>
      <c r="D149" s="287" t="s">
        <v>4221</v>
      </c>
      <c r="E149" s="19" t="s">
        <v>272</v>
      </c>
      <c r="F149" s="288">
        <v>163.79499999999999</v>
      </c>
      <c r="G149" s="36"/>
      <c r="H149" s="41"/>
    </row>
    <row r="150" spans="1:8" s="2" customFormat="1" ht="16.899999999999999" customHeight="1" x14ac:dyDescent="0.2">
      <c r="A150" s="36"/>
      <c r="B150" s="41"/>
      <c r="C150" s="287" t="s">
        <v>2207</v>
      </c>
      <c r="D150" s="287" t="s">
        <v>4222</v>
      </c>
      <c r="E150" s="19" t="s">
        <v>272</v>
      </c>
      <c r="F150" s="288">
        <v>163.79499999999999</v>
      </c>
      <c r="G150" s="36"/>
      <c r="H150" s="41"/>
    </row>
    <row r="151" spans="1:8" s="2" customFormat="1" ht="16.899999999999999" customHeight="1" x14ac:dyDescent="0.2">
      <c r="A151" s="36"/>
      <c r="B151" s="41"/>
      <c r="C151" s="287" t="s">
        <v>1694</v>
      </c>
      <c r="D151" s="287" t="s">
        <v>1695</v>
      </c>
      <c r="E151" s="19" t="s">
        <v>272</v>
      </c>
      <c r="F151" s="288">
        <v>957.43299999999999</v>
      </c>
      <c r="G151" s="36"/>
      <c r="H151" s="41"/>
    </row>
    <row r="152" spans="1:8" s="2" customFormat="1" ht="16.899999999999999" customHeight="1" x14ac:dyDescent="0.2">
      <c r="A152" s="36"/>
      <c r="B152" s="41"/>
      <c r="C152" s="287" t="s">
        <v>2211</v>
      </c>
      <c r="D152" s="287" t="s">
        <v>2212</v>
      </c>
      <c r="E152" s="19" t="s">
        <v>272</v>
      </c>
      <c r="F152" s="288">
        <v>188.61</v>
      </c>
      <c r="G152" s="36"/>
      <c r="H152" s="41"/>
    </row>
    <row r="153" spans="1:8" s="2" customFormat="1" ht="16.899999999999999" customHeight="1" x14ac:dyDescent="0.2">
      <c r="A153" s="36"/>
      <c r="B153" s="41"/>
      <c r="C153" s="283" t="s">
        <v>160</v>
      </c>
      <c r="D153" s="284" t="s">
        <v>161</v>
      </c>
      <c r="E153" s="285" t="s">
        <v>21</v>
      </c>
      <c r="F153" s="286">
        <v>44.671999999999997</v>
      </c>
      <c r="G153" s="36"/>
      <c r="H153" s="41"/>
    </row>
    <row r="154" spans="1:8" s="2" customFormat="1" ht="16.899999999999999" customHeight="1" x14ac:dyDescent="0.2">
      <c r="A154" s="36"/>
      <c r="B154" s="41"/>
      <c r="C154" s="287" t="s">
        <v>21</v>
      </c>
      <c r="D154" s="287" t="s">
        <v>4193</v>
      </c>
      <c r="E154" s="19" t="s">
        <v>21</v>
      </c>
      <c r="F154" s="288">
        <v>12.93</v>
      </c>
      <c r="G154" s="36"/>
      <c r="H154" s="41"/>
    </row>
    <row r="155" spans="1:8" s="2" customFormat="1" ht="16.899999999999999" customHeight="1" x14ac:dyDescent="0.2">
      <c r="A155" s="36"/>
      <c r="B155" s="41"/>
      <c r="C155" s="287" t="s">
        <v>21</v>
      </c>
      <c r="D155" s="287" t="s">
        <v>4197</v>
      </c>
      <c r="E155" s="19" t="s">
        <v>21</v>
      </c>
      <c r="F155" s="288">
        <v>12.71</v>
      </c>
      <c r="G155" s="36"/>
      <c r="H155" s="41"/>
    </row>
    <row r="156" spans="1:8" s="2" customFormat="1" ht="16.899999999999999" customHeight="1" x14ac:dyDescent="0.2">
      <c r="A156" s="36"/>
      <c r="B156" s="41"/>
      <c r="C156" s="287" t="s">
        <v>21</v>
      </c>
      <c r="D156" s="287" t="s">
        <v>4194</v>
      </c>
      <c r="E156" s="19" t="s">
        <v>21</v>
      </c>
      <c r="F156" s="288">
        <v>13.21</v>
      </c>
      <c r="G156" s="36"/>
      <c r="H156" s="41"/>
    </row>
    <row r="157" spans="1:8" s="2" customFormat="1" ht="16.899999999999999" customHeight="1" x14ac:dyDescent="0.2">
      <c r="A157" s="36"/>
      <c r="B157" s="41"/>
      <c r="C157" s="287" t="s">
        <v>21</v>
      </c>
      <c r="D157" s="287" t="s">
        <v>4198</v>
      </c>
      <c r="E157" s="19" t="s">
        <v>21</v>
      </c>
      <c r="F157" s="288">
        <v>12.35</v>
      </c>
      <c r="G157" s="36"/>
      <c r="H157" s="41"/>
    </row>
    <row r="158" spans="1:8" s="2" customFormat="1" ht="16.899999999999999" customHeight="1" x14ac:dyDescent="0.2">
      <c r="A158" s="36"/>
      <c r="B158" s="41"/>
      <c r="C158" s="287" t="s">
        <v>21</v>
      </c>
      <c r="D158" s="287" t="s">
        <v>4223</v>
      </c>
      <c r="E158" s="19" t="s">
        <v>21</v>
      </c>
      <c r="F158" s="288">
        <v>-6.5279999999999996</v>
      </c>
      <c r="G158" s="36"/>
      <c r="H158" s="41"/>
    </row>
    <row r="159" spans="1:8" s="2" customFormat="1" ht="16.899999999999999" customHeight="1" x14ac:dyDescent="0.2">
      <c r="A159" s="36"/>
      <c r="B159" s="41"/>
      <c r="C159" s="287" t="s">
        <v>21</v>
      </c>
      <c r="D159" s="287" t="s">
        <v>355</v>
      </c>
      <c r="E159" s="19" t="s">
        <v>21</v>
      </c>
      <c r="F159" s="288">
        <v>44.671999999999997</v>
      </c>
      <c r="G159" s="36"/>
      <c r="H159" s="41"/>
    </row>
    <row r="160" spans="1:8" s="2" customFormat="1" ht="16.899999999999999" customHeight="1" x14ac:dyDescent="0.2">
      <c r="A160" s="36"/>
      <c r="B160" s="41"/>
      <c r="C160" s="289" t="s">
        <v>4151</v>
      </c>
      <c r="D160" s="36"/>
      <c r="E160" s="36"/>
      <c r="F160" s="36"/>
      <c r="G160" s="36"/>
      <c r="H160" s="41"/>
    </row>
    <row r="161" spans="1:8" s="2" customFormat="1" ht="16.899999999999999" customHeight="1" x14ac:dyDescent="0.2">
      <c r="A161" s="36"/>
      <c r="B161" s="41"/>
      <c r="C161" s="287" t="s">
        <v>1254</v>
      </c>
      <c r="D161" s="287" t="s">
        <v>4217</v>
      </c>
      <c r="E161" s="19" t="s">
        <v>272</v>
      </c>
      <c r="F161" s="288">
        <v>275.83</v>
      </c>
      <c r="G161" s="36"/>
      <c r="H161" s="41"/>
    </row>
    <row r="162" spans="1:8" s="2" customFormat="1" ht="16.899999999999999" customHeight="1" x14ac:dyDescent="0.2">
      <c r="A162" s="36"/>
      <c r="B162" s="41"/>
      <c r="C162" s="287" t="s">
        <v>1259</v>
      </c>
      <c r="D162" s="287" t="s">
        <v>4218</v>
      </c>
      <c r="E162" s="19" t="s">
        <v>272</v>
      </c>
      <c r="F162" s="288">
        <v>725.09</v>
      </c>
      <c r="G162" s="36"/>
      <c r="H162" s="41"/>
    </row>
    <row r="163" spans="1:8" s="2" customFormat="1" ht="16.899999999999999" customHeight="1" x14ac:dyDescent="0.2">
      <c r="A163" s="36"/>
      <c r="B163" s="41"/>
      <c r="C163" s="287" t="s">
        <v>1635</v>
      </c>
      <c r="D163" s="287" t="s">
        <v>4219</v>
      </c>
      <c r="E163" s="19" t="s">
        <v>272</v>
      </c>
      <c r="F163" s="288">
        <v>275.83</v>
      </c>
      <c r="G163" s="36"/>
      <c r="H163" s="41"/>
    </row>
    <row r="164" spans="1:8" s="2" customFormat="1" ht="16.899999999999999" customHeight="1" x14ac:dyDescent="0.2">
      <c r="A164" s="36"/>
      <c r="B164" s="41"/>
      <c r="C164" s="287" t="s">
        <v>1683</v>
      </c>
      <c r="D164" s="287" t="s">
        <v>4220</v>
      </c>
      <c r="E164" s="19" t="s">
        <v>272</v>
      </c>
      <c r="F164" s="288">
        <v>870.39400000000001</v>
      </c>
      <c r="G164" s="36"/>
      <c r="H164" s="41"/>
    </row>
    <row r="165" spans="1:8" s="2" customFormat="1" ht="16.899999999999999" customHeight="1" x14ac:dyDescent="0.2">
      <c r="A165" s="36"/>
      <c r="B165" s="41"/>
      <c r="C165" s="287" t="s">
        <v>2102</v>
      </c>
      <c r="D165" s="287" t="s">
        <v>4224</v>
      </c>
      <c r="E165" s="19" t="s">
        <v>272</v>
      </c>
      <c r="F165" s="288">
        <v>55.968000000000004</v>
      </c>
      <c r="G165" s="36"/>
      <c r="H165" s="41"/>
    </row>
    <row r="166" spans="1:8" s="2" customFormat="1" ht="16.899999999999999" customHeight="1" x14ac:dyDescent="0.2">
      <c r="A166" s="36"/>
      <c r="B166" s="41"/>
      <c r="C166" s="287" t="s">
        <v>2123</v>
      </c>
      <c r="D166" s="287" t="s">
        <v>4225</v>
      </c>
      <c r="E166" s="19" t="s">
        <v>272</v>
      </c>
      <c r="F166" s="288">
        <v>51.2</v>
      </c>
      <c r="G166" s="36"/>
      <c r="H166" s="41"/>
    </row>
    <row r="167" spans="1:8" s="2" customFormat="1" ht="16.899999999999999" customHeight="1" x14ac:dyDescent="0.2">
      <c r="A167" s="36"/>
      <c r="B167" s="41"/>
      <c r="C167" s="287" t="s">
        <v>1694</v>
      </c>
      <c r="D167" s="287" t="s">
        <v>1695</v>
      </c>
      <c r="E167" s="19" t="s">
        <v>272</v>
      </c>
      <c r="F167" s="288">
        <v>957.43299999999999</v>
      </c>
      <c r="G167" s="36"/>
      <c r="H167" s="41"/>
    </row>
    <row r="168" spans="1:8" s="2" customFormat="1" ht="16.899999999999999" customHeight="1" x14ac:dyDescent="0.2">
      <c r="A168" s="36"/>
      <c r="B168" s="41"/>
      <c r="C168" s="287" t="s">
        <v>2128</v>
      </c>
      <c r="D168" s="287" t="s">
        <v>2129</v>
      </c>
      <c r="E168" s="19" t="s">
        <v>272</v>
      </c>
      <c r="F168" s="288">
        <v>54.087000000000003</v>
      </c>
      <c r="G168" s="36"/>
      <c r="H168" s="41"/>
    </row>
    <row r="169" spans="1:8" s="2" customFormat="1" ht="16.899999999999999" customHeight="1" x14ac:dyDescent="0.2">
      <c r="A169" s="36"/>
      <c r="B169" s="41"/>
      <c r="C169" s="283" t="s">
        <v>164</v>
      </c>
      <c r="D169" s="284" t="s">
        <v>165</v>
      </c>
      <c r="E169" s="285" t="s">
        <v>21</v>
      </c>
      <c r="F169" s="286">
        <v>6.5279999999999996</v>
      </c>
      <c r="G169" s="36"/>
      <c r="H169" s="41"/>
    </row>
    <row r="170" spans="1:8" s="2" customFormat="1" ht="16.899999999999999" customHeight="1" x14ac:dyDescent="0.2">
      <c r="A170" s="36"/>
      <c r="B170" s="41"/>
      <c r="C170" s="287" t="s">
        <v>21</v>
      </c>
      <c r="D170" s="287" t="s">
        <v>4226</v>
      </c>
      <c r="E170" s="19" t="s">
        <v>21</v>
      </c>
      <c r="F170" s="288">
        <v>3.2639999999999998</v>
      </c>
      <c r="G170" s="36"/>
      <c r="H170" s="41"/>
    </row>
    <row r="171" spans="1:8" s="2" customFormat="1" ht="16.899999999999999" customHeight="1" x14ac:dyDescent="0.2">
      <c r="A171" s="36"/>
      <c r="B171" s="41"/>
      <c r="C171" s="287" t="s">
        <v>21</v>
      </c>
      <c r="D171" s="287" t="s">
        <v>4227</v>
      </c>
      <c r="E171" s="19" t="s">
        <v>21</v>
      </c>
      <c r="F171" s="288">
        <v>3.2639999999999998</v>
      </c>
      <c r="G171" s="36"/>
      <c r="H171" s="41"/>
    </row>
    <row r="172" spans="1:8" s="2" customFormat="1" ht="16.899999999999999" customHeight="1" x14ac:dyDescent="0.2">
      <c r="A172" s="36"/>
      <c r="B172" s="41"/>
      <c r="C172" s="287" t="s">
        <v>21</v>
      </c>
      <c r="D172" s="287" t="s">
        <v>355</v>
      </c>
      <c r="E172" s="19" t="s">
        <v>21</v>
      </c>
      <c r="F172" s="288">
        <v>6.5279999999999996</v>
      </c>
      <c r="G172" s="36"/>
      <c r="H172" s="41"/>
    </row>
    <row r="173" spans="1:8" s="2" customFormat="1" ht="16.899999999999999" customHeight="1" x14ac:dyDescent="0.2">
      <c r="A173" s="36"/>
      <c r="B173" s="41"/>
      <c r="C173" s="289" t="s">
        <v>4151</v>
      </c>
      <c r="D173" s="36"/>
      <c r="E173" s="36"/>
      <c r="F173" s="36"/>
      <c r="G173" s="36"/>
      <c r="H173" s="41"/>
    </row>
    <row r="174" spans="1:8" s="2" customFormat="1" ht="16.899999999999999" customHeight="1" x14ac:dyDescent="0.2">
      <c r="A174" s="36"/>
      <c r="B174" s="41"/>
      <c r="C174" s="287" t="s">
        <v>1254</v>
      </c>
      <c r="D174" s="287" t="s">
        <v>4217</v>
      </c>
      <c r="E174" s="19" t="s">
        <v>272</v>
      </c>
      <c r="F174" s="288">
        <v>275.83</v>
      </c>
      <c r="G174" s="36"/>
      <c r="H174" s="41"/>
    </row>
    <row r="175" spans="1:8" s="2" customFormat="1" ht="16.899999999999999" customHeight="1" x14ac:dyDescent="0.2">
      <c r="A175" s="36"/>
      <c r="B175" s="41"/>
      <c r="C175" s="287" t="s">
        <v>1259</v>
      </c>
      <c r="D175" s="287" t="s">
        <v>4218</v>
      </c>
      <c r="E175" s="19" t="s">
        <v>272</v>
      </c>
      <c r="F175" s="288">
        <v>725.09</v>
      </c>
      <c r="G175" s="36"/>
      <c r="H175" s="41"/>
    </row>
    <row r="176" spans="1:8" s="2" customFormat="1" ht="16.899999999999999" customHeight="1" x14ac:dyDescent="0.2">
      <c r="A176" s="36"/>
      <c r="B176" s="41"/>
      <c r="C176" s="287" t="s">
        <v>1635</v>
      </c>
      <c r="D176" s="287" t="s">
        <v>4219</v>
      </c>
      <c r="E176" s="19" t="s">
        <v>272</v>
      </c>
      <c r="F176" s="288">
        <v>275.83</v>
      </c>
      <c r="G176" s="36"/>
      <c r="H176" s="41"/>
    </row>
    <row r="177" spans="1:8" s="2" customFormat="1" ht="16.899999999999999" customHeight="1" x14ac:dyDescent="0.2">
      <c r="A177" s="36"/>
      <c r="B177" s="41"/>
      <c r="C177" s="287" t="s">
        <v>1683</v>
      </c>
      <c r="D177" s="287" t="s">
        <v>4220</v>
      </c>
      <c r="E177" s="19" t="s">
        <v>272</v>
      </c>
      <c r="F177" s="288">
        <v>870.39400000000001</v>
      </c>
      <c r="G177" s="36"/>
      <c r="H177" s="41"/>
    </row>
    <row r="178" spans="1:8" s="2" customFormat="1" ht="16.899999999999999" customHeight="1" x14ac:dyDescent="0.2">
      <c r="A178" s="36"/>
      <c r="B178" s="41"/>
      <c r="C178" s="287" t="s">
        <v>2102</v>
      </c>
      <c r="D178" s="287" t="s">
        <v>4224</v>
      </c>
      <c r="E178" s="19" t="s">
        <v>272</v>
      </c>
      <c r="F178" s="288">
        <v>55.968000000000004</v>
      </c>
      <c r="G178" s="36"/>
      <c r="H178" s="41"/>
    </row>
    <row r="179" spans="1:8" s="2" customFormat="1" ht="16.899999999999999" customHeight="1" x14ac:dyDescent="0.2">
      <c r="A179" s="36"/>
      <c r="B179" s="41"/>
      <c r="C179" s="287" t="s">
        <v>2123</v>
      </c>
      <c r="D179" s="287" t="s">
        <v>4225</v>
      </c>
      <c r="E179" s="19" t="s">
        <v>272</v>
      </c>
      <c r="F179" s="288">
        <v>51.2</v>
      </c>
      <c r="G179" s="36"/>
      <c r="H179" s="41"/>
    </row>
    <row r="180" spans="1:8" s="2" customFormat="1" ht="16.899999999999999" customHeight="1" x14ac:dyDescent="0.2">
      <c r="A180" s="36"/>
      <c r="B180" s="41"/>
      <c r="C180" s="287" t="s">
        <v>2133</v>
      </c>
      <c r="D180" s="287" t="s">
        <v>4228</v>
      </c>
      <c r="E180" s="19" t="s">
        <v>272</v>
      </c>
      <c r="F180" s="288">
        <v>6.5279999999999996</v>
      </c>
      <c r="G180" s="36"/>
      <c r="H180" s="41"/>
    </row>
    <row r="181" spans="1:8" s="2" customFormat="1" ht="16.899999999999999" customHeight="1" x14ac:dyDescent="0.2">
      <c r="A181" s="36"/>
      <c r="B181" s="41"/>
      <c r="C181" s="287" t="s">
        <v>1694</v>
      </c>
      <c r="D181" s="287" t="s">
        <v>1695</v>
      </c>
      <c r="E181" s="19" t="s">
        <v>272</v>
      </c>
      <c r="F181" s="288">
        <v>957.43299999999999</v>
      </c>
      <c r="G181" s="36"/>
      <c r="H181" s="41"/>
    </row>
    <row r="182" spans="1:8" s="2" customFormat="1" ht="16.899999999999999" customHeight="1" x14ac:dyDescent="0.2">
      <c r="A182" s="36"/>
      <c r="B182" s="41"/>
      <c r="C182" s="287" t="s">
        <v>2128</v>
      </c>
      <c r="D182" s="287" t="s">
        <v>2129</v>
      </c>
      <c r="E182" s="19" t="s">
        <v>272</v>
      </c>
      <c r="F182" s="288">
        <v>54.087000000000003</v>
      </c>
      <c r="G182" s="36"/>
      <c r="H182" s="41"/>
    </row>
    <row r="183" spans="1:8" s="2" customFormat="1" ht="16.899999999999999" customHeight="1" x14ac:dyDescent="0.2">
      <c r="A183" s="36"/>
      <c r="B183" s="41"/>
      <c r="C183" s="283" t="s">
        <v>181</v>
      </c>
      <c r="D183" s="284" t="s">
        <v>182</v>
      </c>
      <c r="E183" s="285" t="s">
        <v>21</v>
      </c>
      <c r="F183" s="286">
        <v>77.12</v>
      </c>
      <c r="G183" s="36"/>
      <c r="H183" s="41"/>
    </row>
    <row r="184" spans="1:8" s="2" customFormat="1" ht="16.899999999999999" customHeight="1" x14ac:dyDescent="0.2">
      <c r="A184" s="36"/>
      <c r="B184" s="41"/>
      <c r="C184" s="287" t="s">
        <v>21</v>
      </c>
      <c r="D184" s="287" t="s">
        <v>4229</v>
      </c>
      <c r="E184" s="19" t="s">
        <v>21</v>
      </c>
      <c r="F184" s="288">
        <v>75.28</v>
      </c>
      <c r="G184" s="36"/>
      <c r="H184" s="41"/>
    </row>
    <row r="185" spans="1:8" s="2" customFormat="1" ht="16.899999999999999" customHeight="1" x14ac:dyDescent="0.2">
      <c r="A185" s="36"/>
      <c r="B185" s="41"/>
      <c r="C185" s="287" t="s">
        <v>21</v>
      </c>
      <c r="D185" s="287" t="s">
        <v>4230</v>
      </c>
      <c r="E185" s="19" t="s">
        <v>21</v>
      </c>
      <c r="F185" s="288">
        <v>1.84</v>
      </c>
      <c r="G185" s="36"/>
      <c r="H185" s="41"/>
    </row>
    <row r="186" spans="1:8" s="2" customFormat="1" ht="16.899999999999999" customHeight="1" x14ac:dyDescent="0.2">
      <c r="A186" s="36"/>
      <c r="B186" s="41"/>
      <c r="C186" s="287" t="s">
        <v>21</v>
      </c>
      <c r="D186" s="287" t="s">
        <v>355</v>
      </c>
      <c r="E186" s="19" t="s">
        <v>21</v>
      </c>
      <c r="F186" s="288">
        <v>77.12</v>
      </c>
      <c r="G186" s="36"/>
      <c r="H186" s="41"/>
    </row>
    <row r="187" spans="1:8" s="2" customFormat="1" ht="16.899999999999999" customHeight="1" x14ac:dyDescent="0.2">
      <c r="A187" s="36"/>
      <c r="B187" s="41"/>
      <c r="C187" s="289" t="s">
        <v>4151</v>
      </c>
      <c r="D187" s="36"/>
      <c r="E187" s="36"/>
      <c r="F187" s="36"/>
      <c r="G187" s="36"/>
      <c r="H187" s="41"/>
    </row>
    <row r="188" spans="1:8" s="2" customFormat="1" ht="16.899999999999999" customHeight="1" x14ac:dyDescent="0.2">
      <c r="A188" s="36"/>
      <c r="B188" s="41"/>
      <c r="C188" s="287" t="s">
        <v>1249</v>
      </c>
      <c r="D188" s="287" t="s">
        <v>4211</v>
      </c>
      <c r="E188" s="19" t="s">
        <v>272</v>
      </c>
      <c r="F188" s="288">
        <v>537.66499999999996</v>
      </c>
      <c r="G188" s="36"/>
      <c r="H188" s="41"/>
    </row>
    <row r="189" spans="1:8" s="2" customFormat="1" ht="16.899999999999999" customHeight="1" x14ac:dyDescent="0.2">
      <c r="A189" s="36"/>
      <c r="B189" s="41"/>
      <c r="C189" s="287" t="s">
        <v>1254</v>
      </c>
      <c r="D189" s="287" t="s">
        <v>4217</v>
      </c>
      <c r="E189" s="19" t="s">
        <v>272</v>
      </c>
      <c r="F189" s="288">
        <v>275.83</v>
      </c>
      <c r="G189" s="36"/>
      <c r="H189" s="41"/>
    </row>
    <row r="190" spans="1:8" s="2" customFormat="1" ht="16.899999999999999" customHeight="1" x14ac:dyDescent="0.2">
      <c r="A190" s="36"/>
      <c r="B190" s="41"/>
      <c r="C190" s="287" t="s">
        <v>1259</v>
      </c>
      <c r="D190" s="287" t="s">
        <v>4218</v>
      </c>
      <c r="E190" s="19" t="s">
        <v>272</v>
      </c>
      <c r="F190" s="288">
        <v>725.09</v>
      </c>
      <c r="G190" s="36"/>
      <c r="H190" s="41"/>
    </row>
    <row r="191" spans="1:8" s="2" customFormat="1" ht="16.899999999999999" customHeight="1" x14ac:dyDescent="0.2">
      <c r="A191" s="36"/>
      <c r="B191" s="41"/>
      <c r="C191" s="287" t="s">
        <v>1635</v>
      </c>
      <c r="D191" s="287" t="s">
        <v>4219</v>
      </c>
      <c r="E191" s="19" t="s">
        <v>272</v>
      </c>
      <c r="F191" s="288">
        <v>275.83</v>
      </c>
      <c r="G191" s="36"/>
      <c r="H191" s="41"/>
    </row>
    <row r="192" spans="1:8" s="2" customFormat="1" ht="16.899999999999999" customHeight="1" x14ac:dyDescent="0.2">
      <c r="A192" s="36"/>
      <c r="B192" s="41"/>
      <c r="C192" s="287" t="s">
        <v>1683</v>
      </c>
      <c r="D192" s="287" t="s">
        <v>4220</v>
      </c>
      <c r="E192" s="19" t="s">
        <v>272</v>
      </c>
      <c r="F192" s="288">
        <v>870.39400000000001</v>
      </c>
      <c r="G192" s="36"/>
      <c r="H192" s="41"/>
    </row>
    <row r="193" spans="1:8" s="2" customFormat="1" ht="16.899999999999999" customHeight="1" x14ac:dyDescent="0.2">
      <c r="A193" s="36"/>
      <c r="B193" s="41"/>
      <c r="C193" s="287" t="s">
        <v>2191</v>
      </c>
      <c r="D193" s="287" t="s">
        <v>4221</v>
      </c>
      <c r="E193" s="19" t="s">
        <v>272</v>
      </c>
      <c r="F193" s="288">
        <v>163.79499999999999</v>
      </c>
      <c r="G193" s="36"/>
      <c r="H193" s="41"/>
    </row>
    <row r="194" spans="1:8" s="2" customFormat="1" ht="16.899999999999999" customHeight="1" x14ac:dyDescent="0.2">
      <c r="A194" s="36"/>
      <c r="B194" s="41"/>
      <c r="C194" s="287" t="s">
        <v>2207</v>
      </c>
      <c r="D194" s="287" t="s">
        <v>4222</v>
      </c>
      <c r="E194" s="19" t="s">
        <v>272</v>
      </c>
      <c r="F194" s="288">
        <v>163.79499999999999</v>
      </c>
      <c r="G194" s="36"/>
      <c r="H194" s="41"/>
    </row>
    <row r="195" spans="1:8" s="2" customFormat="1" ht="16.899999999999999" customHeight="1" x14ac:dyDescent="0.2">
      <c r="A195" s="36"/>
      <c r="B195" s="41"/>
      <c r="C195" s="287" t="s">
        <v>1694</v>
      </c>
      <c r="D195" s="287" t="s">
        <v>1695</v>
      </c>
      <c r="E195" s="19" t="s">
        <v>272</v>
      </c>
      <c r="F195" s="288">
        <v>957.43299999999999</v>
      </c>
      <c r="G195" s="36"/>
      <c r="H195" s="41"/>
    </row>
    <row r="196" spans="1:8" s="2" customFormat="1" ht="16.899999999999999" customHeight="1" x14ac:dyDescent="0.2">
      <c r="A196" s="36"/>
      <c r="B196" s="41"/>
      <c r="C196" s="287" t="s">
        <v>2211</v>
      </c>
      <c r="D196" s="287" t="s">
        <v>2212</v>
      </c>
      <c r="E196" s="19" t="s">
        <v>272</v>
      </c>
      <c r="F196" s="288">
        <v>188.61</v>
      </c>
      <c r="G196" s="36"/>
      <c r="H196" s="41"/>
    </row>
    <row r="197" spans="1:8" s="2" customFormat="1" ht="16.899999999999999" customHeight="1" x14ac:dyDescent="0.2">
      <c r="A197" s="36"/>
      <c r="B197" s="41"/>
      <c r="C197" s="283" t="s">
        <v>175</v>
      </c>
      <c r="D197" s="284" t="s">
        <v>176</v>
      </c>
      <c r="E197" s="285" t="s">
        <v>21</v>
      </c>
      <c r="F197" s="286">
        <v>3.6749999999999998</v>
      </c>
      <c r="G197" s="36"/>
      <c r="H197" s="41"/>
    </row>
    <row r="198" spans="1:8" s="2" customFormat="1" ht="16.899999999999999" customHeight="1" x14ac:dyDescent="0.2">
      <c r="A198" s="36"/>
      <c r="B198" s="41"/>
      <c r="C198" s="287" t="s">
        <v>21</v>
      </c>
      <c r="D198" s="287" t="s">
        <v>4231</v>
      </c>
      <c r="E198" s="19" t="s">
        <v>21</v>
      </c>
      <c r="F198" s="288">
        <v>3.6749999999999998</v>
      </c>
      <c r="G198" s="36"/>
      <c r="H198" s="41"/>
    </row>
    <row r="199" spans="1:8" s="2" customFormat="1" ht="16.899999999999999" customHeight="1" x14ac:dyDescent="0.2">
      <c r="A199" s="36"/>
      <c r="B199" s="41"/>
      <c r="C199" s="289" t="s">
        <v>4151</v>
      </c>
      <c r="D199" s="36"/>
      <c r="E199" s="36"/>
      <c r="F199" s="36"/>
      <c r="G199" s="36"/>
      <c r="H199" s="41"/>
    </row>
    <row r="200" spans="1:8" s="2" customFormat="1" ht="16.899999999999999" customHeight="1" x14ac:dyDescent="0.2">
      <c r="A200" s="36"/>
      <c r="B200" s="41"/>
      <c r="C200" s="287" t="s">
        <v>1249</v>
      </c>
      <c r="D200" s="287" t="s">
        <v>4211</v>
      </c>
      <c r="E200" s="19" t="s">
        <v>272</v>
      </c>
      <c r="F200" s="288">
        <v>537.66499999999996</v>
      </c>
      <c r="G200" s="36"/>
      <c r="H200" s="41"/>
    </row>
    <row r="201" spans="1:8" s="2" customFormat="1" ht="16.899999999999999" customHeight="1" x14ac:dyDescent="0.2">
      <c r="A201" s="36"/>
      <c r="B201" s="41"/>
      <c r="C201" s="287" t="s">
        <v>1266</v>
      </c>
      <c r="D201" s="287" t="s">
        <v>4232</v>
      </c>
      <c r="E201" s="19" t="s">
        <v>272</v>
      </c>
      <c r="F201" s="288">
        <v>3.6749999999999998</v>
      </c>
      <c r="G201" s="36"/>
      <c r="H201" s="41"/>
    </row>
    <row r="202" spans="1:8" s="2" customFormat="1" ht="16.899999999999999" customHeight="1" x14ac:dyDescent="0.2">
      <c r="A202" s="36"/>
      <c r="B202" s="41"/>
      <c r="C202" s="287" t="s">
        <v>2269</v>
      </c>
      <c r="D202" s="287" t="s">
        <v>4233</v>
      </c>
      <c r="E202" s="19" t="s">
        <v>272</v>
      </c>
      <c r="F202" s="288">
        <v>110.235</v>
      </c>
      <c r="G202" s="36"/>
      <c r="H202" s="41"/>
    </row>
    <row r="203" spans="1:8" s="2" customFormat="1" ht="16.899999999999999" customHeight="1" x14ac:dyDescent="0.2">
      <c r="A203" s="36"/>
      <c r="B203" s="41"/>
      <c r="C203" s="287" t="s">
        <v>2280</v>
      </c>
      <c r="D203" s="287" t="s">
        <v>4234</v>
      </c>
      <c r="E203" s="19" t="s">
        <v>272</v>
      </c>
      <c r="F203" s="288">
        <v>111.08499999999999</v>
      </c>
      <c r="G203" s="36"/>
      <c r="H203" s="41"/>
    </row>
    <row r="204" spans="1:8" s="2" customFormat="1" ht="16.899999999999999" customHeight="1" x14ac:dyDescent="0.2">
      <c r="A204" s="36"/>
      <c r="B204" s="41"/>
      <c r="C204" s="283" t="s">
        <v>178</v>
      </c>
      <c r="D204" s="284" t="s">
        <v>179</v>
      </c>
      <c r="E204" s="285" t="s">
        <v>21</v>
      </c>
      <c r="F204" s="286">
        <v>10.8</v>
      </c>
      <c r="G204" s="36"/>
      <c r="H204" s="41"/>
    </row>
    <row r="205" spans="1:8" s="2" customFormat="1" ht="16.899999999999999" customHeight="1" x14ac:dyDescent="0.2">
      <c r="A205" s="36"/>
      <c r="B205" s="41"/>
      <c r="C205" s="287" t="s">
        <v>21</v>
      </c>
      <c r="D205" s="287" t="s">
        <v>1085</v>
      </c>
      <c r="E205" s="19" t="s">
        <v>21</v>
      </c>
      <c r="F205" s="288">
        <v>10.8</v>
      </c>
      <c r="G205" s="36"/>
      <c r="H205" s="41"/>
    </row>
    <row r="206" spans="1:8" s="2" customFormat="1" ht="16.899999999999999" customHeight="1" x14ac:dyDescent="0.2">
      <c r="A206" s="36"/>
      <c r="B206" s="41"/>
      <c r="C206" s="289" t="s">
        <v>4151</v>
      </c>
      <c r="D206" s="36"/>
      <c r="E206" s="36"/>
      <c r="F206" s="36"/>
      <c r="G206" s="36"/>
      <c r="H206" s="41"/>
    </row>
    <row r="207" spans="1:8" s="2" customFormat="1" ht="16.899999999999999" customHeight="1" x14ac:dyDescent="0.2">
      <c r="A207" s="36"/>
      <c r="B207" s="41"/>
      <c r="C207" s="287" t="s">
        <v>1249</v>
      </c>
      <c r="D207" s="287" t="s">
        <v>4211</v>
      </c>
      <c r="E207" s="19" t="s">
        <v>272</v>
      </c>
      <c r="F207" s="288">
        <v>537.66499999999996</v>
      </c>
      <c r="G207" s="36"/>
      <c r="H207" s="41"/>
    </row>
    <row r="208" spans="1:8" s="2" customFormat="1" ht="16.899999999999999" customHeight="1" x14ac:dyDescent="0.2">
      <c r="A208" s="36"/>
      <c r="B208" s="41"/>
      <c r="C208" s="287" t="s">
        <v>1270</v>
      </c>
      <c r="D208" s="287" t="s">
        <v>4235</v>
      </c>
      <c r="E208" s="19" t="s">
        <v>272</v>
      </c>
      <c r="F208" s="288">
        <v>10.8</v>
      </c>
      <c r="G208" s="36"/>
      <c r="H208" s="41"/>
    </row>
    <row r="209" spans="1:8" s="2" customFormat="1" ht="16.899999999999999" customHeight="1" x14ac:dyDescent="0.2">
      <c r="A209" s="36"/>
      <c r="B209" s="41"/>
      <c r="C209" s="287" t="s">
        <v>2276</v>
      </c>
      <c r="D209" s="287" t="s">
        <v>4236</v>
      </c>
      <c r="E209" s="19" t="s">
        <v>272</v>
      </c>
      <c r="F209" s="288">
        <v>10.8</v>
      </c>
      <c r="G209" s="36"/>
      <c r="H209" s="41"/>
    </row>
    <row r="210" spans="1:8" s="2" customFormat="1" ht="16.899999999999999" customHeight="1" x14ac:dyDescent="0.2">
      <c r="A210" s="36"/>
      <c r="B210" s="41"/>
      <c r="C210" s="287" t="s">
        <v>2280</v>
      </c>
      <c r="D210" s="287" t="s">
        <v>4234</v>
      </c>
      <c r="E210" s="19" t="s">
        <v>272</v>
      </c>
      <c r="F210" s="288">
        <v>111.08499999999999</v>
      </c>
      <c r="G210" s="36"/>
      <c r="H210" s="41"/>
    </row>
    <row r="211" spans="1:8" s="2" customFormat="1" ht="16.899999999999999" customHeight="1" x14ac:dyDescent="0.2">
      <c r="A211" s="36"/>
      <c r="B211" s="41"/>
      <c r="C211" s="283" t="s">
        <v>168</v>
      </c>
      <c r="D211" s="284" t="s">
        <v>169</v>
      </c>
      <c r="E211" s="285" t="s">
        <v>21</v>
      </c>
      <c r="F211" s="286">
        <v>3.83</v>
      </c>
      <c r="G211" s="36"/>
      <c r="H211" s="41"/>
    </row>
    <row r="212" spans="1:8" s="2" customFormat="1" ht="16.899999999999999" customHeight="1" x14ac:dyDescent="0.2">
      <c r="A212" s="36"/>
      <c r="B212" s="41"/>
      <c r="C212" s="287" t="s">
        <v>21</v>
      </c>
      <c r="D212" s="287" t="s">
        <v>4237</v>
      </c>
      <c r="E212" s="19" t="s">
        <v>21</v>
      </c>
      <c r="F212" s="288">
        <v>3.83</v>
      </c>
      <c r="G212" s="36"/>
      <c r="H212" s="41"/>
    </row>
    <row r="213" spans="1:8" s="2" customFormat="1" ht="16.899999999999999" customHeight="1" x14ac:dyDescent="0.2">
      <c r="A213" s="36"/>
      <c r="B213" s="41"/>
      <c r="C213" s="289" t="s">
        <v>4151</v>
      </c>
      <c r="D213" s="36"/>
      <c r="E213" s="36"/>
      <c r="F213" s="36"/>
      <c r="G213" s="36"/>
      <c r="H213" s="41"/>
    </row>
    <row r="214" spans="1:8" s="2" customFormat="1" ht="16.899999999999999" customHeight="1" x14ac:dyDescent="0.2">
      <c r="A214" s="36"/>
      <c r="B214" s="41"/>
      <c r="C214" s="287" t="s">
        <v>2380</v>
      </c>
      <c r="D214" s="287" t="s">
        <v>4238</v>
      </c>
      <c r="E214" s="19" t="s">
        <v>272</v>
      </c>
      <c r="F214" s="288">
        <v>12.52</v>
      </c>
      <c r="G214" s="36"/>
      <c r="H214" s="41"/>
    </row>
    <row r="215" spans="1:8" s="2" customFormat="1" ht="16.899999999999999" customHeight="1" x14ac:dyDescent="0.2">
      <c r="A215" s="36"/>
      <c r="B215" s="41"/>
      <c r="C215" s="283" t="s">
        <v>172</v>
      </c>
      <c r="D215" s="284" t="s">
        <v>173</v>
      </c>
      <c r="E215" s="285" t="s">
        <v>21</v>
      </c>
      <c r="F215" s="286">
        <v>96.61</v>
      </c>
      <c r="G215" s="36"/>
      <c r="H215" s="41"/>
    </row>
    <row r="216" spans="1:8" s="2" customFormat="1" ht="16.899999999999999" customHeight="1" x14ac:dyDescent="0.2">
      <c r="A216" s="36"/>
      <c r="B216" s="41"/>
      <c r="C216" s="287" t="s">
        <v>21</v>
      </c>
      <c r="D216" s="287" t="s">
        <v>4239</v>
      </c>
      <c r="E216" s="19" t="s">
        <v>21</v>
      </c>
      <c r="F216" s="288">
        <v>20.69</v>
      </c>
      <c r="G216" s="36"/>
      <c r="H216" s="41"/>
    </row>
    <row r="217" spans="1:8" s="2" customFormat="1" ht="16.899999999999999" customHeight="1" x14ac:dyDescent="0.2">
      <c r="A217" s="36"/>
      <c r="B217" s="41"/>
      <c r="C217" s="287" t="s">
        <v>21</v>
      </c>
      <c r="D217" s="287" t="s">
        <v>4240</v>
      </c>
      <c r="E217" s="19" t="s">
        <v>21</v>
      </c>
      <c r="F217" s="288">
        <v>13.44</v>
      </c>
      <c r="G217" s="36"/>
      <c r="H217" s="41"/>
    </row>
    <row r="218" spans="1:8" s="2" customFormat="1" ht="16.899999999999999" customHeight="1" x14ac:dyDescent="0.2">
      <c r="A218" s="36"/>
      <c r="B218" s="41"/>
      <c r="C218" s="287" t="s">
        <v>21</v>
      </c>
      <c r="D218" s="287" t="s">
        <v>4241</v>
      </c>
      <c r="E218" s="19" t="s">
        <v>21</v>
      </c>
      <c r="F218" s="288">
        <v>13.95</v>
      </c>
      <c r="G218" s="36"/>
      <c r="H218" s="41"/>
    </row>
    <row r="219" spans="1:8" s="2" customFormat="1" ht="16.899999999999999" customHeight="1" x14ac:dyDescent="0.2">
      <c r="A219" s="36"/>
      <c r="B219" s="41"/>
      <c r="C219" s="287" t="s">
        <v>21</v>
      </c>
      <c r="D219" s="287" t="s">
        <v>4242</v>
      </c>
      <c r="E219" s="19" t="s">
        <v>21</v>
      </c>
      <c r="F219" s="288">
        <v>20.69</v>
      </c>
      <c r="G219" s="36"/>
      <c r="H219" s="41"/>
    </row>
    <row r="220" spans="1:8" s="2" customFormat="1" ht="16.899999999999999" customHeight="1" x14ac:dyDescent="0.2">
      <c r="A220" s="36"/>
      <c r="B220" s="41"/>
      <c r="C220" s="287" t="s">
        <v>21</v>
      </c>
      <c r="D220" s="287" t="s">
        <v>4243</v>
      </c>
      <c r="E220" s="19" t="s">
        <v>21</v>
      </c>
      <c r="F220" s="288">
        <v>27.84</v>
      </c>
      <c r="G220" s="36"/>
      <c r="H220" s="41"/>
    </row>
    <row r="221" spans="1:8" s="2" customFormat="1" ht="16.899999999999999" customHeight="1" x14ac:dyDescent="0.2">
      <c r="A221" s="36"/>
      <c r="B221" s="41"/>
      <c r="C221" s="287" t="s">
        <v>21</v>
      </c>
      <c r="D221" s="287" t="s">
        <v>355</v>
      </c>
      <c r="E221" s="19" t="s">
        <v>21</v>
      </c>
      <c r="F221" s="288">
        <v>96.61</v>
      </c>
      <c r="G221" s="36"/>
      <c r="H221" s="41"/>
    </row>
    <row r="222" spans="1:8" s="2" customFormat="1" ht="16.899999999999999" customHeight="1" x14ac:dyDescent="0.2">
      <c r="A222" s="36"/>
      <c r="B222" s="41"/>
      <c r="C222" s="289" t="s">
        <v>4151</v>
      </c>
      <c r="D222" s="36"/>
      <c r="E222" s="36"/>
      <c r="F222" s="36"/>
      <c r="G222" s="36"/>
      <c r="H222" s="41"/>
    </row>
    <row r="223" spans="1:8" s="2" customFormat="1" ht="16.899999999999999" customHeight="1" x14ac:dyDescent="0.2">
      <c r="A223" s="36"/>
      <c r="B223" s="41"/>
      <c r="C223" s="287" t="s">
        <v>1249</v>
      </c>
      <c r="D223" s="287" t="s">
        <v>4211</v>
      </c>
      <c r="E223" s="19" t="s">
        <v>272</v>
      </c>
      <c r="F223" s="288">
        <v>537.66499999999996</v>
      </c>
      <c r="G223" s="36"/>
      <c r="H223" s="41"/>
    </row>
    <row r="224" spans="1:8" s="2" customFormat="1" ht="16.899999999999999" customHeight="1" x14ac:dyDescent="0.2">
      <c r="A224" s="36"/>
      <c r="B224" s="41"/>
      <c r="C224" s="287" t="s">
        <v>1254</v>
      </c>
      <c r="D224" s="287" t="s">
        <v>4217</v>
      </c>
      <c r="E224" s="19" t="s">
        <v>272</v>
      </c>
      <c r="F224" s="288">
        <v>275.83</v>
      </c>
      <c r="G224" s="36"/>
      <c r="H224" s="41"/>
    </row>
    <row r="225" spans="1:8" s="2" customFormat="1" ht="16.899999999999999" customHeight="1" x14ac:dyDescent="0.2">
      <c r="A225" s="36"/>
      <c r="B225" s="41"/>
      <c r="C225" s="287" t="s">
        <v>1259</v>
      </c>
      <c r="D225" s="287" t="s">
        <v>4218</v>
      </c>
      <c r="E225" s="19" t="s">
        <v>272</v>
      </c>
      <c r="F225" s="288">
        <v>725.09</v>
      </c>
      <c r="G225" s="36"/>
      <c r="H225" s="41"/>
    </row>
    <row r="226" spans="1:8" s="2" customFormat="1" ht="16.899999999999999" customHeight="1" x14ac:dyDescent="0.2">
      <c r="A226" s="36"/>
      <c r="B226" s="41"/>
      <c r="C226" s="287" t="s">
        <v>1635</v>
      </c>
      <c r="D226" s="287" t="s">
        <v>4219</v>
      </c>
      <c r="E226" s="19" t="s">
        <v>272</v>
      </c>
      <c r="F226" s="288">
        <v>275.83</v>
      </c>
      <c r="G226" s="36"/>
      <c r="H226" s="41"/>
    </row>
    <row r="227" spans="1:8" s="2" customFormat="1" ht="16.899999999999999" customHeight="1" x14ac:dyDescent="0.2">
      <c r="A227" s="36"/>
      <c r="B227" s="41"/>
      <c r="C227" s="287" t="s">
        <v>1683</v>
      </c>
      <c r="D227" s="287" t="s">
        <v>4220</v>
      </c>
      <c r="E227" s="19" t="s">
        <v>272</v>
      </c>
      <c r="F227" s="288">
        <v>870.39400000000001</v>
      </c>
      <c r="G227" s="36"/>
      <c r="H227" s="41"/>
    </row>
    <row r="228" spans="1:8" s="2" customFormat="1" ht="16.899999999999999" customHeight="1" x14ac:dyDescent="0.2">
      <c r="A228" s="36"/>
      <c r="B228" s="41"/>
      <c r="C228" s="287" t="s">
        <v>2269</v>
      </c>
      <c r="D228" s="287" t="s">
        <v>4233</v>
      </c>
      <c r="E228" s="19" t="s">
        <v>272</v>
      </c>
      <c r="F228" s="288">
        <v>110.235</v>
      </c>
      <c r="G228" s="36"/>
      <c r="H228" s="41"/>
    </row>
    <row r="229" spans="1:8" s="2" customFormat="1" ht="16.899999999999999" customHeight="1" x14ac:dyDescent="0.2">
      <c r="A229" s="36"/>
      <c r="B229" s="41"/>
      <c r="C229" s="287" t="s">
        <v>2280</v>
      </c>
      <c r="D229" s="287" t="s">
        <v>4234</v>
      </c>
      <c r="E229" s="19" t="s">
        <v>272</v>
      </c>
      <c r="F229" s="288">
        <v>111.08499999999999</v>
      </c>
      <c r="G229" s="36"/>
      <c r="H229" s="41"/>
    </row>
    <row r="230" spans="1:8" s="2" customFormat="1" ht="16.899999999999999" customHeight="1" x14ac:dyDescent="0.2">
      <c r="A230" s="36"/>
      <c r="B230" s="41"/>
      <c r="C230" s="287" t="s">
        <v>1694</v>
      </c>
      <c r="D230" s="287" t="s">
        <v>1695</v>
      </c>
      <c r="E230" s="19" t="s">
        <v>272</v>
      </c>
      <c r="F230" s="288">
        <v>957.43299999999999</v>
      </c>
      <c r="G230" s="36"/>
      <c r="H230" s="41"/>
    </row>
    <row r="231" spans="1:8" s="2" customFormat="1" ht="16.899999999999999" customHeight="1" x14ac:dyDescent="0.2">
      <c r="A231" s="36"/>
      <c r="B231" s="41"/>
      <c r="C231" s="283" t="s">
        <v>4244</v>
      </c>
      <c r="D231" s="284" t="s">
        <v>4245</v>
      </c>
      <c r="E231" s="285" t="s">
        <v>21</v>
      </c>
      <c r="F231" s="286">
        <v>4.9800000000000004</v>
      </c>
      <c r="G231" s="36"/>
      <c r="H231" s="41"/>
    </row>
    <row r="232" spans="1:8" s="2" customFormat="1" ht="16.899999999999999" customHeight="1" x14ac:dyDescent="0.2">
      <c r="A232" s="36"/>
      <c r="B232" s="41"/>
      <c r="C232" s="287" t="s">
        <v>21</v>
      </c>
      <c r="D232" s="287" t="s">
        <v>4246</v>
      </c>
      <c r="E232" s="19" t="s">
        <v>21</v>
      </c>
      <c r="F232" s="288">
        <v>0</v>
      </c>
      <c r="G232" s="36"/>
      <c r="H232" s="41"/>
    </row>
    <row r="233" spans="1:8" s="2" customFormat="1" ht="16.899999999999999" customHeight="1" x14ac:dyDescent="0.2">
      <c r="A233" s="36"/>
      <c r="B233" s="41"/>
      <c r="C233" s="287" t="s">
        <v>21</v>
      </c>
      <c r="D233" s="287" t="s">
        <v>4247</v>
      </c>
      <c r="E233" s="19" t="s">
        <v>21</v>
      </c>
      <c r="F233" s="288">
        <v>0</v>
      </c>
      <c r="G233" s="36"/>
      <c r="H233" s="41"/>
    </row>
    <row r="234" spans="1:8" s="2" customFormat="1" ht="16.899999999999999" customHeight="1" x14ac:dyDescent="0.2">
      <c r="A234" s="36"/>
      <c r="B234" s="41"/>
      <c r="C234" s="287" t="s">
        <v>21</v>
      </c>
      <c r="D234" s="287" t="s">
        <v>4248</v>
      </c>
      <c r="E234" s="19" t="s">
        <v>21</v>
      </c>
      <c r="F234" s="288">
        <v>43.185000000000002</v>
      </c>
      <c r="G234" s="36"/>
      <c r="H234" s="41"/>
    </row>
    <row r="235" spans="1:8" s="2" customFormat="1" ht="16.899999999999999" customHeight="1" x14ac:dyDescent="0.2">
      <c r="A235" s="36"/>
      <c r="B235" s="41"/>
      <c r="C235" s="287" t="s">
        <v>21</v>
      </c>
      <c r="D235" s="287" t="s">
        <v>4249</v>
      </c>
      <c r="E235" s="19" t="s">
        <v>21</v>
      </c>
      <c r="F235" s="288">
        <v>0</v>
      </c>
      <c r="G235" s="36"/>
      <c r="H235" s="41"/>
    </row>
    <row r="236" spans="1:8" s="2" customFormat="1" ht="16.899999999999999" customHeight="1" x14ac:dyDescent="0.2">
      <c r="A236" s="36"/>
      <c r="B236" s="41"/>
      <c r="C236" s="287" t="s">
        <v>21</v>
      </c>
      <c r="D236" s="287" t="s">
        <v>4250</v>
      </c>
      <c r="E236" s="19" t="s">
        <v>21</v>
      </c>
      <c r="F236" s="288">
        <v>4.9800000000000004</v>
      </c>
      <c r="G236" s="36"/>
      <c r="H236" s="41"/>
    </row>
    <row r="237" spans="1:8" s="2" customFormat="1" ht="16.899999999999999" customHeight="1" x14ac:dyDescent="0.2">
      <c r="A237" s="36"/>
      <c r="B237" s="41"/>
      <c r="C237" s="283" t="s">
        <v>184</v>
      </c>
      <c r="D237" s="284" t="s">
        <v>185</v>
      </c>
      <c r="E237" s="285" t="s">
        <v>21</v>
      </c>
      <c r="F237" s="286">
        <v>87</v>
      </c>
      <c r="G237" s="36"/>
      <c r="H237" s="41"/>
    </row>
    <row r="238" spans="1:8" s="2" customFormat="1" ht="16.899999999999999" customHeight="1" x14ac:dyDescent="0.2">
      <c r="A238" s="36"/>
      <c r="B238" s="41"/>
      <c r="C238" s="287" t="s">
        <v>21</v>
      </c>
      <c r="D238" s="287" t="s">
        <v>4251</v>
      </c>
      <c r="E238" s="19" t="s">
        <v>21</v>
      </c>
      <c r="F238" s="288">
        <v>0</v>
      </c>
      <c r="G238" s="36"/>
      <c r="H238" s="41"/>
    </row>
    <row r="239" spans="1:8" s="2" customFormat="1" ht="16.899999999999999" customHeight="1" x14ac:dyDescent="0.2">
      <c r="A239" s="36"/>
      <c r="B239" s="41"/>
      <c r="C239" s="287" t="s">
        <v>21</v>
      </c>
      <c r="D239" s="287" t="s">
        <v>4252</v>
      </c>
      <c r="E239" s="19" t="s">
        <v>21</v>
      </c>
      <c r="F239" s="288">
        <v>87</v>
      </c>
      <c r="G239" s="36"/>
      <c r="H239" s="41"/>
    </row>
    <row r="240" spans="1:8" s="2" customFormat="1" ht="16.899999999999999" customHeight="1" x14ac:dyDescent="0.2">
      <c r="A240" s="36"/>
      <c r="B240" s="41"/>
      <c r="C240" s="289" t="s">
        <v>4151</v>
      </c>
      <c r="D240" s="36"/>
      <c r="E240" s="36"/>
      <c r="F240" s="36"/>
      <c r="G240" s="36"/>
      <c r="H240" s="41"/>
    </row>
    <row r="241" spans="1:8" s="2" customFormat="1" ht="16.899999999999999" customHeight="1" x14ac:dyDescent="0.2">
      <c r="A241" s="36"/>
      <c r="B241" s="41"/>
      <c r="C241" s="287" t="s">
        <v>1826</v>
      </c>
      <c r="D241" s="287" t="s">
        <v>4205</v>
      </c>
      <c r="E241" s="19" t="s">
        <v>272</v>
      </c>
      <c r="F241" s="288">
        <v>406.072</v>
      </c>
      <c r="G241" s="36"/>
      <c r="H241" s="41"/>
    </row>
    <row r="242" spans="1:8" s="2" customFormat="1" ht="16.899999999999999" customHeight="1" x14ac:dyDescent="0.2">
      <c r="A242" s="36"/>
      <c r="B242" s="41"/>
      <c r="C242" s="287" t="s">
        <v>2367</v>
      </c>
      <c r="D242" s="287" t="s">
        <v>4209</v>
      </c>
      <c r="E242" s="19" t="s">
        <v>272</v>
      </c>
      <c r="F242" s="288">
        <v>358.56099999999998</v>
      </c>
      <c r="G242" s="36"/>
      <c r="H242" s="41"/>
    </row>
    <row r="243" spans="1:8" s="2" customFormat="1" ht="16.899999999999999" customHeight="1" x14ac:dyDescent="0.2">
      <c r="A243" s="36"/>
      <c r="B243" s="41"/>
      <c r="C243" s="287" t="s">
        <v>1869</v>
      </c>
      <c r="D243" s="287" t="s">
        <v>21</v>
      </c>
      <c r="E243" s="19" t="s">
        <v>272</v>
      </c>
      <c r="F243" s="288">
        <v>87</v>
      </c>
      <c r="G243" s="36"/>
      <c r="H243" s="41"/>
    </row>
    <row r="244" spans="1:8" s="2" customFormat="1" ht="16.899999999999999" customHeight="1" x14ac:dyDescent="0.2">
      <c r="A244" s="36"/>
      <c r="B244" s="41"/>
      <c r="C244" s="283" t="s">
        <v>202</v>
      </c>
      <c r="D244" s="284" t="s">
        <v>203</v>
      </c>
      <c r="E244" s="285" t="s">
        <v>21</v>
      </c>
      <c r="F244" s="286">
        <v>618.55200000000002</v>
      </c>
      <c r="G244" s="36"/>
      <c r="H244" s="41"/>
    </row>
    <row r="245" spans="1:8" s="2" customFormat="1" ht="16.899999999999999" customHeight="1" x14ac:dyDescent="0.2">
      <c r="A245" s="36"/>
      <c r="B245" s="41"/>
      <c r="C245" s="287" t="s">
        <v>21</v>
      </c>
      <c r="D245" s="287" t="s">
        <v>187</v>
      </c>
      <c r="E245" s="19" t="s">
        <v>21</v>
      </c>
      <c r="F245" s="288">
        <v>606.21500000000003</v>
      </c>
      <c r="G245" s="36"/>
      <c r="H245" s="41"/>
    </row>
    <row r="246" spans="1:8" s="2" customFormat="1" ht="16.899999999999999" customHeight="1" x14ac:dyDescent="0.2">
      <c r="A246" s="36"/>
      <c r="B246" s="41"/>
      <c r="C246" s="287" t="s">
        <v>21</v>
      </c>
      <c r="D246" s="287" t="s">
        <v>193</v>
      </c>
      <c r="E246" s="19" t="s">
        <v>21</v>
      </c>
      <c r="F246" s="288">
        <v>12.337</v>
      </c>
      <c r="G246" s="36"/>
      <c r="H246" s="41"/>
    </row>
    <row r="247" spans="1:8" s="2" customFormat="1" ht="16.899999999999999" customHeight="1" x14ac:dyDescent="0.2">
      <c r="A247" s="36"/>
      <c r="B247" s="41"/>
      <c r="C247" s="287" t="s">
        <v>202</v>
      </c>
      <c r="D247" s="287" t="s">
        <v>355</v>
      </c>
      <c r="E247" s="19" t="s">
        <v>21</v>
      </c>
      <c r="F247" s="288">
        <v>618.55200000000002</v>
      </c>
      <c r="G247" s="36"/>
      <c r="H247" s="41"/>
    </row>
    <row r="248" spans="1:8" s="2" customFormat="1" ht="16.899999999999999" customHeight="1" x14ac:dyDescent="0.2">
      <c r="A248" s="36"/>
      <c r="B248" s="41"/>
      <c r="C248" s="289" t="s">
        <v>4151</v>
      </c>
      <c r="D248" s="36"/>
      <c r="E248" s="36"/>
      <c r="F248" s="36"/>
      <c r="G248" s="36"/>
      <c r="H248" s="41"/>
    </row>
    <row r="249" spans="1:8" s="2" customFormat="1" ht="16.899999999999999" customHeight="1" x14ac:dyDescent="0.2">
      <c r="A249" s="36"/>
      <c r="B249" s="41"/>
      <c r="C249" s="287" t="s">
        <v>1540</v>
      </c>
      <c r="D249" s="287" t="s">
        <v>4174</v>
      </c>
      <c r="E249" s="19" t="s">
        <v>272</v>
      </c>
      <c r="F249" s="288">
        <v>618.55200000000002</v>
      </c>
      <c r="G249" s="36"/>
      <c r="H249" s="41"/>
    </row>
    <row r="250" spans="1:8" s="2" customFormat="1" ht="16.899999999999999" customHeight="1" x14ac:dyDescent="0.2">
      <c r="A250" s="36"/>
      <c r="B250" s="41"/>
      <c r="C250" s="287" t="s">
        <v>1559</v>
      </c>
      <c r="D250" s="287" t="s">
        <v>4253</v>
      </c>
      <c r="E250" s="19" t="s">
        <v>272</v>
      </c>
      <c r="F250" s="288">
        <v>618.55200000000002</v>
      </c>
      <c r="G250" s="36"/>
      <c r="H250" s="41"/>
    </row>
    <row r="251" spans="1:8" s="2" customFormat="1" ht="16.899999999999999" customHeight="1" x14ac:dyDescent="0.2">
      <c r="A251" s="36"/>
      <c r="B251" s="41"/>
      <c r="C251" s="287" t="s">
        <v>1563</v>
      </c>
      <c r="D251" s="287" t="s">
        <v>4254</v>
      </c>
      <c r="E251" s="19" t="s">
        <v>272</v>
      </c>
      <c r="F251" s="288">
        <v>618.55200000000002</v>
      </c>
      <c r="G251" s="36"/>
      <c r="H251" s="41"/>
    </row>
    <row r="252" spans="1:8" s="2" customFormat="1" ht="16.899999999999999" customHeight="1" x14ac:dyDescent="0.2">
      <c r="A252" s="36"/>
      <c r="B252" s="41"/>
      <c r="C252" s="287" t="s">
        <v>1544</v>
      </c>
      <c r="D252" s="287" t="s">
        <v>1545</v>
      </c>
      <c r="E252" s="19" t="s">
        <v>272</v>
      </c>
      <c r="F252" s="288">
        <v>1304.086</v>
      </c>
      <c r="G252" s="36"/>
      <c r="H252" s="41"/>
    </row>
    <row r="253" spans="1:8" s="2" customFormat="1" ht="16.899999999999999" customHeight="1" x14ac:dyDescent="0.2">
      <c r="A253" s="36"/>
      <c r="B253" s="41"/>
      <c r="C253" s="287" t="s">
        <v>1567</v>
      </c>
      <c r="D253" s="287" t="s">
        <v>1568</v>
      </c>
      <c r="E253" s="19" t="s">
        <v>272</v>
      </c>
      <c r="F253" s="288">
        <v>2489.6190000000001</v>
      </c>
      <c r="G253" s="36"/>
      <c r="H253" s="41"/>
    </row>
    <row r="254" spans="1:8" s="2" customFormat="1" ht="16.899999999999999" customHeight="1" x14ac:dyDescent="0.2">
      <c r="A254" s="36"/>
      <c r="B254" s="41"/>
      <c r="C254" s="283" t="s">
        <v>199</v>
      </c>
      <c r="D254" s="284" t="s">
        <v>200</v>
      </c>
      <c r="E254" s="285" t="s">
        <v>21</v>
      </c>
      <c r="F254" s="286">
        <v>566.98099999999999</v>
      </c>
      <c r="G254" s="36"/>
      <c r="H254" s="41"/>
    </row>
    <row r="255" spans="1:8" s="2" customFormat="1" ht="16.899999999999999" customHeight="1" x14ac:dyDescent="0.2">
      <c r="A255" s="36"/>
      <c r="B255" s="41"/>
      <c r="C255" s="287" t="s">
        <v>21</v>
      </c>
      <c r="D255" s="287" t="s">
        <v>1532</v>
      </c>
      <c r="E255" s="19" t="s">
        <v>21</v>
      </c>
      <c r="F255" s="288">
        <v>0</v>
      </c>
      <c r="G255" s="36"/>
      <c r="H255" s="41"/>
    </row>
    <row r="256" spans="1:8" s="2" customFormat="1" ht="16.899999999999999" customHeight="1" x14ac:dyDescent="0.2">
      <c r="A256" s="36"/>
      <c r="B256" s="41"/>
      <c r="C256" s="287" t="s">
        <v>21</v>
      </c>
      <c r="D256" s="287" t="s">
        <v>464</v>
      </c>
      <c r="E256" s="19" t="s">
        <v>21</v>
      </c>
      <c r="F256" s="288">
        <v>0</v>
      </c>
      <c r="G256" s="36"/>
      <c r="H256" s="41"/>
    </row>
    <row r="257" spans="1:8" s="2" customFormat="1" ht="16.899999999999999" customHeight="1" x14ac:dyDescent="0.2">
      <c r="A257" s="36"/>
      <c r="B257" s="41"/>
      <c r="C257" s="287" t="s">
        <v>21</v>
      </c>
      <c r="D257" s="287" t="s">
        <v>1533</v>
      </c>
      <c r="E257" s="19" t="s">
        <v>21</v>
      </c>
      <c r="F257" s="288">
        <v>513.59699999999998</v>
      </c>
      <c r="G257" s="36"/>
      <c r="H257" s="41"/>
    </row>
    <row r="258" spans="1:8" s="2" customFormat="1" ht="16.899999999999999" customHeight="1" x14ac:dyDescent="0.2">
      <c r="A258" s="36"/>
      <c r="B258" s="41"/>
      <c r="C258" s="287" t="s">
        <v>21</v>
      </c>
      <c r="D258" s="287" t="s">
        <v>1534</v>
      </c>
      <c r="E258" s="19" t="s">
        <v>21</v>
      </c>
      <c r="F258" s="288">
        <v>-6.5419999999999998</v>
      </c>
      <c r="G258" s="36"/>
      <c r="H258" s="41"/>
    </row>
    <row r="259" spans="1:8" s="2" customFormat="1" ht="16.899999999999999" customHeight="1" x14ac:dyDescent="0.2">
      <c r="A259" s="36"/>
      <c r="B259" s="41"/>
      <c r="C259" s="287" t="s">
        <v>21</v>
      </c>
      <c r="D259" s="287" t="s">
        <v>467</v>
      </c>
      <c r="E259" s="19" t="s">
        <v>21</v>
      </c>
      <c r="F259" s="288">
        <v>0</v>
      </c>
      <c r="G259" s="36"/>
      <c r="H259" s="41"/>
    </row>
    <row r="260" spans="1:8" s="2" customFormat="1" ht="16.899999999999999" customHeight="1" x14ac:dyDescent="0.2">
      <c r="A260" s="36"/>
      <c r="B260" s="41"/>
      <c r="C260" s="287" t="s">
        <v>21</v>
      </c>
      <c r="D260" s="287" t="s">
        <v>1535</v>
      </c>
      <c r="E260" s="19" t="s">
        <v>21</v>
      </c>
      <c r="F260" s="288">
        <v>3.9950000000000001</v>
      </c>
      <c r="G260" s="36"/>
      <c r="H260" s="41"/>
    </row>
    <row r="261" spans="1:8" s="2" customFormat="1" ht="16.899999999999999" customHeight="1" x14ac:dyDescent="0.2">
      <c r="A261" s="36"/>
      <c r="B261" s="41"/>
      <c r="C261" s="287" t="s">
        <v>21</v>
      </c>
      <c r="D261" s="287" t="s">
        <v>1536</v>
      </c>
      <c r="E261" s="19" t="s">
        <v>21</v>
      </c>
      <c r="F261" s="288">
        <v>39.435000000000002</v>
      </c>
      <c r="G261" s="36"/>
      <c r="H261" s="41"/>
    </row>
    <row r="262" spans="1:8" s="2" customFormat="1" ht="16.899999999999999" customHeight="1" x14ac:dyDescent="0.2">
      <c r="A262" s="36"/>
      <c r="B262" s="41"/>
      <c r="C262" s="287" t="s">
        <v>21</v>
      </c>
      <c r="D262" s="287" t="s">
        <v>1537</v>
      </c>
      <c r="E262" s="19" t="s">
        <v>21</v>
      </c>
      <c r="F262" s="288">
        <v>3.78</v>
      </c>
      <c r="G262" s="36"/>
      <c r="H262" s="41"/>
    </row>
    <row r="263" spans="1:8" s="2" customFormat="1" ht="16.899999999999999" customHeight="1" x14ac:dyDescent="0.2">
      <c r="A263" s="36"/>
      <c r="B263" s="41"/>
      <c r="C263" s="287" t="s">
        <v>21</v>
      </c>
      <c r="D263" s="287" t="s">
        <v>471</v>
      </c>
      <c r="E263" s="19" t="s">
        <v>21</v>
      </c>
      <c r="F263" s="288">
        <v>0</v>
      </c>
      <c r="G263" s="36"/>
      <c r="H263" s="41"/>
    </row>
    <row r="264" spans="1:8" s="2" customFormat="1" ht="16.899999999999999" customHeight="1" x14ac:dyDescent="0.2">
      <c r="A264" s="36"/>
      <c r="B264" s="41"/>
      <c r="C264" s="287" t="s">
        <v>21</v>
      </c>
      <c r="D264" s="287" t="s">
        <v>1538</v>
      </c>
      <c r="E264" s="19" t="s">
        <v>21</v>
      </c>
      <c r="F264" s="288">
        <v>12.715999999999999</v>
      </c>
      <c r="G264" s="36"/>
      <c r="H264" s="41"/>
    </row>
    <row r="265" spans="1:8" s="2" customFormat="1" ht="16.899999999999999" customHeight="1" x14ac:dyDescent="0.2">
      <c r="A265" s="36"/>
      <c r="B265" s="41"/>
      <c r="C265" s="287" t="s">
        <v>199</v>
      </c>
      <c r="D265" s="287" t="s">
        <v>355</v>
      </c>
      <c r="E265" s="19" t="s">
        <v>21</v>
      </c>
      <c r="F265" s="288">
        <v>566.98099999999999</v>
      </c>
      <c r="G265" s="36"/>
      <c r="H265" s="41"/>
    </row>
    <row r="266" spans="1:8" s="2" customFormat="1" ht="16.899999999999999" customHeight="1" x14ac:dyDescent="0.2">
      <c r="A266" s="36"/>
      <c r="B266" s="41"/>
      <c r="C266" s="289" t="s">
        <v>4151</v>
      </c>
      <c r="D266" s="36"/>
      <c r="E266" s="36"/>
      <c r="F266" s="36"/>
      <c r="G266" s="36"/>
      <c r="H266" s="41"/>
    </row>
    <row r="267" spans="1:8" s="2" customFormat="1" ht="16.899999999999999" customHeight="1" x14ac:dyDescent="0.2">
      <c r="A267" s="36"/>
      <c r="B267" s="41"/>
      <c r="C267" s="287" t="s">
        <v>1528</v>
      </c>
      <c r="D267" s="287" t="s">
        <v>4255</v>
      </c>
      <c r="E267" s="19" t="s">
        <v>272</v>
      </c>
      <c r="F267" s="288">
        <v>566.98099999999999</v>
      </c>
      <c r="G267" s="36"/>
      <c r="H267" s="41"/>
    </row>
    <row r="268" spans="1:8" s="2" customFormat="1" ht="16.899999999999999" customHeight="1" x14ac:dyDescent="0.2">
      <c r="A268" s="36"/>
      <c r="B268" s="41"/>
      <c r="C268" s="287" t="s">
        <v>1243</v>
      </c>
      <c r="D268" s="287" t="s">
        <v>4256</v>
      </c>
      <c r="E268" s="19" t="s">
        <v>272</v>
      </c>
      <c r="F268" s="288">
        <v>566.98099999999999</v>
      </c>
      <c r="G268" s="36"/>
      <c r="H268" s="41"/>
    </row>
    <row r="269" spans="1:8" s="2" customFormat="1" ht="16.899999999999999" customHeight="1" x14ac:dyDescent="0.2">
      <c r="A269" s="36"/>
      <c r="B269" s="41"/>
      <c r="C269" s="287" t="s">
        <v>1549</v>
      </c>
      <c r="D269" s="287" t="s">
        <v>4257</v>
      </c>
      <c r="E269" s="19" t="s">
        <v>272</v>
      </c>
      <c r="F269" s="288">
        <v>566.98099999999999</v>
      </c>
      <c r="G269" s="36"/>
      <c r="H269" s="41"/>
    </row>
    <row r="270" spans="1:8" s="2" customFormat="1" ht="16.899999999999999" customHeight="1" x14ac:dyDescent="0.2">
      <c r="A270" s="36"/>
      <c r="B270" s="41"/>
      <c r="C270" s="287" t="s">
        <v>1555</v>
      </c>
      <c r="D270" s="287" t="s">
        <v>4258</v>
      </c>
      <c r="E270" s="19" t="s">
        <v>272</v>
      </c>
      <c r="F270" s="288">
        <v>566.98099999999999</v>
      </c>
      <c r="G270" s="36"/>
      <c r="H270" s="41"/>
    </row>
    <row r="271" spans="1:8" s="2" customFormat="1" ht="16.899999999999999" customHeight="1" x14ac:dyDescent="0.2">
      <c r="A271" s="36"/>
      <c r="B271" s="41"/>
      <c r="C271" s="287" t="s">
        <v>1683</v>
      </c>
      <c r="D271" s="287" t="s">
        <v>4220</v>
      </c>
      <c r="E271" s="19" t="s">
        <v>272</v>
      </c>
      <c r="F271" s="288">
        <v>870.39400000000001</v>
      </c>
      <c r="G271" s="36"/>
      <c r="H271" s="41"/>
    </row>
    <row r="272" spans="1:8" s="2" customFormat="1" ht="16.899999999999999" customHeight="1" x14ac:dyDescent="0.2">
      <c r="A272" s="36"/>
      <c r="B272" s="41"/>
      <c r="C272" s="287" t="s">
        <v>1544</v>
      </c>
      <c r="D272" s="287" t="s">
        <v>1545</v>
      </c>
      <c r="E272" s="19" t="s">
        <v>272</v>
      </c>
      <c r="F272" s="288">
        <v>1304.086</v>
      </c>
      <c r="G272" s="36"/>
      <c r="H272" s="41"/>
    </row>
    <row r="273" spans="1:8" s="2" customFormat="1" ht="16.899999999999999" customHeight="1" x14ac:dyDescent="0.2">
      <c r="A273" s="36"/>
      <c r="B273" s="41"/>
      <c r="C273" s="287" t="s">
        <v>1694</v>
      </c>
      <c r="D273" s="287" t="s">
        <v>1695</v>
      </c>
      <c r="E273" s="19" t="s">
        <v>272</v>
      </c>
      <c r="F273" s="288">
        <v>957.43299999999999</v>
      </c>
      <c r="G273" s="36"/>
      <c r="H273" s="41"/>
    </row>
    <row r="274" spans="1:8" s="2" customFormat="1" ht="16.899999999999999" customHeight="1" x14ac:dyDescent="0.2">
      <c r="A274" s="36"/>
      <c r="B274" s="41"/>
      <c r="C274" s="287" t="s">
        <v>1567</v>
      </c>
      <c r="D274" s="287" t="s">
        <v>1568</v>
      </c>
      <c r="E274" s="19" t="s">
        <v>272</v>
      </c>
      <c r="F274" s="288">
        <v>2489.6190000000001</v>
      </c>
      <c r="G274" s="36"/>
      <c r="H274" s="41"/>
    </row>
    <row r="275" spans="1:8" s="2" customFormat="1" ht="26.45" customHeight="1" x14ac:dyDescent="0.2">
      <c r="A275" s="36"/>
      <c r="B275" s="41"/>
      <c r="C275" s="282" t="s">
        <v>4259</v>
      </c>
      <c r="D275" s="282" t="s">
        <v>125</v>
      </c>
      <c r="E275" s="36"/>
      <c r="F275" s="36"/>
      <c r="G275" s="36"/>
      <c r="H275" s="41"/>
    </row>
    <row r="276" spans="1:8" s="2" customFormat="1" ht="16.899999999999999" customHeight="1" x14ac:dyDescent="0.2">
      <c r="A276" s="36"/>
      <c r="B276" s="41"/>
      <c r="C276" s="283" t="s">
        <v>3836</v>
      </c>
      <c r="D276" s="284" t="s">
        <v>3837</v>
      </c>
      <c r="E276" s="285" t="s">
        <v>272</v>
      </c>
      <c r="F276" s="286">
        <v>1.07</v>
      </c>
      <c r="G276" s="36"/>
      <c r="H276" s="41"/>
    </row>
    <row r="277" spans="1:8" s="2" customFormat="1" ht="16.899999999999999" customHeight="1" x14ac:dyDescent="0.2">
      <c r="A277" s="36"/>
      <c r="B277" s="41"/>
      <c r="C277" s="287" t="s">
        <v>21</v>
      </c>
      <c r="D277" s="287" t="s">
        <v>3949</v>
      </c>
      <c r="E277" s="19" t="s">
        <v>21</v>
      </c>
      <c r="F277" s="288">
        <v>0</v>
      </c>
      <c r="G277" s="36"/>
      <c r="H277" s="41"/>
    </row>
    <row r="278" spans="1:8" s="2" customFormat="1" ht="16.899999999999999" customHeight="1" x14ac:dyDescent="0.2">
      <c r="A278" s="36"/>
      <c r="B278" s="41"/>
      <c r="C278" s="287" t="s">
        <v>21</v>
      </c>
      <c r="D278" s="287" t="s">
        <v>3838</v>
      </c>
      <c r="E278" s="19" t="s">
        <v>21</v>
      </c>
      <c r="F278" s="288">
        <v>1.07</v>
      </c>
      <c r="G278" s="36"/>
      <c r="H278" s="41"/>
    </row>
    <row r="279" spans="1:8" s="2" customFormat="1" ht="16.899999999999999" customHeight="1" x14ac:dyDescent="0.2">
      <c r="A279" s="36"/>
      <c r="B279" s="41"/>
      <c r="C279" s="289" t="s">
        <v>4151</v>
      </c>
      <c r="D279" s="36"/>
      <c r="E279" s="36"/>
      <c r="F279" s="36"/>
      <c r="G279" s="36"/>
      <c r="H279" s="41"/>
    </row>
    <row r="280" spans="1:8" s="2" customFormat="1" ht="16.899999999999999" customHeight="1" x14ac:dyDescent="0.2">
      <c r="A280" s="36"/>
      <c r="B280" s="41"/>
      <c r="C280" s="287" t="s">
        <v>3857</v>
      </c>
      <c r="D280" s="287" t="s">
        <v>4260</v>
      </c>
      <c r="E280" s="19" t="s">
        <v>320</v>
      </c>
      <c r="F280" s="288">
        <v>51.987000000000002</v>
      </c>
      <c r="G280" s="36"/>
      <c r="H280" s="41"/>
    </row>
    <row r="281" spans="1:8" s="2" customFormat="1" ht="16.899999999999999" customHeight="1" x14ac:dyDescent="0.2">
      <c r="A281" s="36"/>
      <c r="B281" s="41"/>
      <c r="C281" s="287" t="s">
        <v>3874</v>
      </c>
      <c r="D281" s="287" t="s">
        <v>4261</v>
      </c>
      <c r="E281" s="19" t="s">
        <v>272</v>
      </c>
      <c r="F281" s="288">
        <v>517.77</v>
      </c>
      <c r="G281" s="36"/>
      <c r="H281" s="41"/>
    </row>
    <row r="282" spans="1:8" s="2" customFormat="1" ht="16.899999999999999" customHeight="1" x14ac:dyDescent="0.2">
      <c r="A282" s="36"/>
      <c r="B282" s="41"/>
      <c r="C282" s="287" t="s">
        <v>3941</v>
      </c>
      <c r="D282" s="287" t="s">
        <v>4262</v>
      </c>
      <c r="E282" s="19" t="s">
        <v>272</v>
      </c>
      <c r="F282" s="288">
        <v>62.64</v>
      </c>
      <c r="G282" s="36"/>
      <c r="H282" s="41"/>
    </row>
    <row r="283" spans="1:8" s="2" customFormat="1" ht="16.899999999999999" customHeight="1" x14ac:dyDescent="0.2">
      <c r="A283" s="36"/>
      <c r="B283" s="41"/>
      <c r="C283" s="287" t="s">
        <v>3906</v>
      </c>
      <c r="D283" s="287" t="s">
        <v>4263</v>
      </c>
      <c r="E283" s="19" t="s">
        <v>272</v>
      </c>
      <c r="F283" s="288">
        <v>1.07</v>
      </c>
      <c r="G283" s="36"/>
      <c r="H283" s="41"/>
    </row>
    <row r="284" spans="1:8" s="2" customFormat="1" ht="16.899999999999999" customHeight="1" x14ac:dyDescent="0.2">
      <c r="A284" s="36"/>
      <c r="B284" s="41"/>
      <c r="C284" s="287" t="s">
        <v>3911</v>
      </c>
      <c r="D284" s="287" t="s">
        <v>3912</v>
      </c>
      <c r="E284" s="19" t="s">
        <v>272</v>
      </c>
      <c r="F284" s="288">
        <v>1.1240000000000001</v>
      </c>
      <c r="G284" s="36"/>
      <c r="H284" s="41"/>
    </row>
    <row r="285" spans="1:8" s="2" customFormat="1" ht="16.899999999999999" customHeight="1" x14ac:dyDescent="0.2">
      <c r="A285" s="36"/>
      <c r="B285" s="41"/>
      <c r="C285" s="283" t="s">
        <v>3839</v>
      </c>
      <c r="D285" s="284" t="s">
        <v>3840</v>
      </c>
      <c r="E285" s="285" t="s">
        <v>272</v>
      </c>
      <c r="F285" s="286">
        <v>336.6</v>
      </c>
      <c r="G285" s="36"/>
      <c r="H285" s="41"/>
    </row>
    <row r="286" spans="1:8" s="2" customFormat="1" ht="16.899999999999999" customHeight="1" x14ac:dyDescent="0.2">
      <c r="A286" s="36"/>
      <c r="B286" s="41"/>
      <c r="C286" s="287" t="s">
        <v>21</v>
      </c>
      <c r="D286" s="287" t="s">
        <v>3949</v>
      </c>
      <c r="E286" s="19" t="s">
        <v>21</v>
      </c>
      <c r="F286" s="288">
        <v>0</v>
      </c>
      <c r="G286" s="36"/>
      <c r="H286" s="41"/>
    </row>
    <row r="287" spans="1:8" s="2" customFormat="1" ht="16.899999999999999" customHeight="1" x14ac:dyDescent="0.2">
      <c r="A287" s="36"/>
      <c r="B287" s="41"/>
      <c r="C287" s="287" t="s">
        <v>21</v>
      </c>
      <c r="D287" s="287" t="s">
        <v>3841</v>
      </c>
      <c r="E287" s="19" t="s">
        <v>21</v>
      </c>
      <c r="F287" s="288">
        <v>336.6</v>
      </c>
      <c r="G287" s="36"/>
      <c r="H287" s="41"/>
    </row>
    <row r="288" spans="1:8" s="2" customFormat="1" ht="16.899999999999999" customHeight="1" x14ac:dyDescent="0.2">
      <c r="A288" s="36"/>
      <c r="B288" s="41"/>
      <c r="C288" s="289" t="s">
        <v>4151</v>
      </c>
      <c r="D288" s="36"/>
      <c r="E288" s="36"/>
      <c r="F288" s="36"/>
      <c r="G288" s="36"/>
      <c r="H288" s="41"/>
    </row>
    <row r="289" spans="1:8" s="2" customFormat="1" ht="16.899999999999999" customHeight="1" x14ac:dyDescent="0.2">
      <c r="A289" s="36"/>
      <c r="B289" s="41"/>
      <c r="C289" s="287" t="s">
        <v>3857</v>
      </c>
      <c r="D289" s="287" t="s">
        <v>4260</v>
      </c>
      <c r="E289" s="19" t="s">
        <v>320</v>
      </c>
      <c r="F289" s="288">
        <v>51.987000000000002</v>
      </c>
      <c r="G289" s="36"/>
      <c r="H289" s="41"/>
    </row>
    <row r="290" spans="1:8" s="2" customFormat="1" ht="16.899999999999999" customHeight="1" x14ac:dyDescent="0.2">
      <c r="A290" s="36"/>
      <c r="B290" s="41"/>
      <c r="C290" s="287" t="s">
        <v>3874</v>
      </c>
      <c r="D290" s="287" t="s">
        <v>4261</v>
      </c>
      <c r="E290" s="19" t="s">
        <v>272</v>
      </c>
      <c r="F290" s="288">
        <v>517.77</v>
      </c>
      <c r="G290" s="36"/>
      <c r="H290" s="41"/>
    </row>
    <row r="291" spans="1:8" s="2" customFormat="1" ht="16.899999999999999" customHeight="1" x14ac:dyDescent="0.2">
      <c r="A291" s="36"/>
      <c r="B291" s="41"/>
      <c r="C291" s="287" t="s">
        <v>3937</v>
      </c>
      <c r="D291" s="287" t="s">
        <v>4264</v>
      </c>
      <c r="E291" s="19" t="s">
        <v>272</v>
      </c>
      <c r="F291" s="288">
        <v>386.47</v>
      </c>
      <c r="G291" s="36"/>
      <c r="H291" s="41"/>
    </row>
    <row r="292" spans="1:8" s="2" customFormat="1" ht="16.899999999999999" customHeight="1" x14ac:dyDescent="0.2">
      <c r="A292" s="36"/>
      <c r="B292" s="41"/>
      <c r="C292" s="287" t="s">
        <v>3894</v>
      </c>
      <c r="D292" s="287" t="s">
        <v>4265</v>
      </c>
      <c r="E292" s="19" t="s">
        <v>272</v>
      </c>
      <c r="F292" s="288">
        <v>386.47</v>
      </c>
      <c r="G292" s="36"/>
      <c r="H292" s="41"/>
    </row>
    <row r="293" spans="1:8" s="2" customFormat="1" ht="16.899999999999999" customHeight="1" x14ac:dyDescent="0.2">
      <c r="A293" s="36"/>
      <c r="B293" s="41"/>
      <c r="C293" s="287" t="s">
        <v>3915</v>
      </c>
      <c r="D293" s="287" t="s">
        <v>4266</v>
      </c>
      <c r="E293" s="19" t="s">
        <v>272</v>
      </c>
      <c r="F293" s="288">
        <v>386.47</v>
      </c>
      <c r="G293" s="36"/>
      <c r="H293" s="41"/>
    </row>
    <row r="294" spans="1:8" s="2" customFormat="1" ht="16.899999999999999" customHeight="1" x14ac:dyDescent="0.2">
      <c r="A294" s="36"/>
      <c r="B294" s="41"/>
      <c r="C294" s="287" t="s">
        <v>3959</v>
      </c>
      <c r="D294" s="287" t="s">
        <v>4267</v>
      </c>
      <c r="E294" s="19" t="s">
        <v>272</v>
      </c>
      <c r="F294" s="288">
        <v>356.4</v>
      </c>
      <c r="G294" s="36"/>
      <c r="H294" s="41"/>
    </row>
    <row r="295" spans="1:8" s="2" customFormat="1" ht="16.899999999999999" customHeight="1" x14ac:dyDescent="0.2">
      <c r="A295" s="36"/>
      <c r="B295" s="41"/>
      <c r="C295" s="287" t="s">
        <v>3900</v>
      </c>
      <c r="D295" s="287" t="s">
        <v>21</v>
      </c>
      <c r="E295" s="19" t="s">
        <v>272</v>
      </c>
      <c r="F295" s="288">
        <v>405.79399999999998</v>
      </c>
      <c r="G295" s="36"/>
      <c r="H295" s="41"/>
    </row>
    <row r="296" spans="1:8" s="2" customFormat="1" ht="16.899999999999999" customHeight="1" x14ac:dyDescent="0.2">
      <c r="A296" s="36"/>
      <c r="B296" s="41"/>
      <c r="C296" s="287" t="s">
        <v>3919</v>
      </c>
      <c r="D296" s="287" t="s">
        <v>21</v>
      </c>
      <c r="E296" s="19" t="s">
        <v>272</v>
      </c>
      <c r="F296" s="288">
        <v>385.00400000000002</v>
      </c>
      <c r="G296" s="36"/>
      <c r="H296" s="41"/>
    </row>
    <row r="297" spans="1:8" s="2" customFormat="1" ht="16.899999999999999" customHeight="1" x14ac:dyDescent="0.2">
      <c r="A297" s="36"/>
      <c r="B297" s="41"/>
      <c r="C297" s="283" t="s">
        <v>3842</v>
      </c>
      <c r="D297" s="284" t="s">
        <v>3843</v>
      </c>
      <c r="E297" s="285" t="s">
        <v>272</v>
      </c>
      <c r="F297" s="286">
        <v>61.57</v>
      </c>
      <c r="G297" s="36"/>
      <c r="H297" s="41"/>
    </row>
    <row r="298" spans="1:8" s="2" customFormat="1" ht="16.899999999999999" customHeight="1" x14ac:dyDescent="0.2">
      <c r="A298" s="36"/>
      <c r="B298" s="41"/>
      <c r="C298" s="287" t="s">
        <v>21</v>
      </c>
      <c r="D298" s="287" t="s">
        <v>3949</v>
      </c>
      <c r="E298" s="19" t="s">
        <v>21</v>
      </c>
      <c r="F298" s="288">
        <v>0</v>
      </c>
      <c r="G298" s="36"/>
      <c r="H298" s="41"/>
    </row>
    <row r="299" spans="1:8" s="2" customFormat="1" ht="16.899999999999999" customHeight="1" x14ac:dyDescent="0.2">
      <c r="A299" s="36"/>
      <c r="B299" s="41"/>
      <c r="C299" s="287" t="s">
        <v>21</v>
      </c>
      <c r="D299" s="287" t="s">
        <v>3844</v>
      </c>
      <c r="E299" s="19" t="s">
        <v>21</v>
      </c>
      <c r="F299" s="288">
        <v>61.57</v>
      </c>
      <c r="G299" s="36"/>
      <c r="H299" s="41"/>
    </row>
    <row r="300" spans="1:8" s="2" customFormat="1" ht="16.899999999999999" customHeight="1" x14ac:dyDescent="0.2">
      <c r="A300" s="36"/>
      <c r="B300" s="41"/>
      <c r="C300" s="289" t="s">
        <v>4151</v>
      </c>
      <c r="D300" s="36"/>
      <c r="E300" s="36"/>
      <c r="F300" s="36"/>
      <c r="G300" s="36"/>
      <c r="H300" s="41"/>
    </row>
    <row r="301" spans="1:8" s="2" customFormat="1" ht="16.899999999999999" customHeight="1" x14ac:dyDescent="0.2">
      <c r="A301" s="36"/>
      <c r="B301" s="41"/>
      <c r="C301" s="287" t="s">
        <v>3857</v>
      </c>
      <c r="D301" s="287" t="s">
        <v>4260</v>
      </c>
      <c r="E301" s="19" t="s">
        <v>320</v>
      </c>
      <c r="F301" s="288">
        <v>51.987000000000002</v>
      </c>
      <c r="G301" s="36"/>
      <c r="H301" s="41"/>
    </row>
    <row r="302" spans="1:8" s="2" customFormat="1" ht="16.899999999999999" customHeight="1" x14ac:dyDescent="0.2">
      <c r="A302" s="36"/>
      <c r="B302" s="41"/>
      <c r="C302" s="287" t="s">
        <v>3874</v>
      </c>
      <c r="D302" s="287" t="s">
        <v>4261</v>
      </c>
      <c r="E302" s="19" t="s">
        <v>272</v>
      </c>
      <c r="F302" s="288">
        <v>517.77</v>
      </c>
      <c r="G302" s="36"/>
      <c r="H302" s="41"/>
    </row>
    <row r="303" spans="1:8" s="2" customFormat="1" ht="16.899999999999999" customHeight="1" x14ac:dyDescent="0.2">
      <c r="A303" s="36"/>
      <c r="B303" s="41"/>
      <c r="C303" s="287" t="s">
        <v>3941</v>
      </c>
      <c r="D303" s="287" t="s">
        <v>4262</v>
      </c>
      <c r="E303" s="19" t="s">
        <v>272</v>
      </c>
      <c r="F303" s="288">
        <v>62.64</v>
      </c>
      <c r="G303" s="36"/>
      <c r="H303" s="41"/>
    </row>
    <row r="304" spans="1:8" s="2" customFormat="1" ht="16.899999999999999" customHeight="1" x14ac:dyDescent="0.2">
      <c r="A304" s="36"/>
      <c r="B304" s="41"/>
      <c r="C304" s="287" t="s">
        <v>3925</v>
      </c>
      <c r="D304" s="287" t="s">
        <v>4268</v>
      </c>
      <c r="E304" s="19" t="s">
        <v>272</v>
      </c>
      <c r="F304" s="288">
        <v>61.57</v>
      </c>
      <c r="G304" s="36"/>
      <c r="H304" s="41"/>
    </row>
    <row r="305" spans="1:8" s="2" customFormat="1" ht="16.899999999999999" customHeight="1" x14ac:dyDescent="0.2">
      <c r="A305" s="36"/>
      <c r="B305" s="41"/>
      <c r="C305" s="287" t="s">
        <v>3930</v>
      </c>
      <c r="D305" s="287" t="s">
        <v>21</v>
      </c>
      <c r="E305" s="19" t="s">
        <v>272</v>
      </c>
      <c r="F305" s="288">
        <v>64.649000000000001</v>
      </c>
      <c r="G305" s="36"/>
      <c r="H305" s="41"/>
    </row>
    <row r="306" spans="1:8" s="2" customFormat="1" ht="16.899999999999999" customHeight="1" x14ac:dyDescent="0.2">
      <c r="A306" s="36"/>
      <c r="B306" s="41"/>
      <c r="C306" s="283" t="s">
        <v>3845</v>
      </c>
      <c r="D306" s="284" t="s">
        <v>3846</v>
      </c>
      <c r="E306" s="285" t="s">
        <v>272</v>
      </c>
      <c r="F306" s="286">
        <v>19.8</v>
      </c>
      <c r="G306" s="36"/>
      <c r="H306" s="41"/>
    </row>
    <row r="307" spans="1:8" s="2" customFormat="1" ht="16.899999999999999" customHeight="1" x14ac:dyDescent="0.2">
      <c r="A307" s="36"/>
      <c r="B307" s="41"/>
      <c r="C307" s="287" t="s">
        <v>21</v>
      </c>
      <c r="D307" s="287" t="s">
        <v>3949</v>
      </c>
      <c r="E307" s="19" t="s">
        <v>21</v>
      </c>
      <c r="F307" s="288">
        <v>0</v>
      </c>
      <c r="G307" s="36"/>
      <c r="H307" s="41"/>
    </row>
    <row r="308" spans="1:8" s="2" customFormat="1" ht="16.899999999999999" customHeight="1" x14ac:dyDescent="0.2">
      <c r="A308" s="36"/>
      <c r="B308" s="41"/>
      <c r="C308" s="287" t="s">
        <v>21</v>
      </c>
      <c r="D308" s="287" t="s">
        <v>3847</v>
      </c>
      <c r="E308" s="19" t="s">
        <v>21</v>
      </c>
      <c r="F308" s="288">
        <v>19.8</v>
      </c>
      <c r="G308" s="36"/>
      <c r="H308" s="41"/>
    </row>
    <row r="309" spans="1:8" s="2" customFormat="1" ht="16.899999999999999" customHeight="1" x14ac:dyDescent="0.2">
      <c r="A309" s="36"/>
      <c r="B309" s="41"/>
      <c r="C309" s="289" t="s">
        <v>4151</v>
      </c>
      <c r="D309" s="36"/>
      <c r="E309" s="36"/>
      <c r="F309" s="36"/>
      <c r="G309" s="36"/>
      <c r="H309" s="41"/>
    </row>
    <row r="310" spans="1:8" s="2" customFormat="1" ht="16.899999999999999" customHeight="1" x14ac:dyDescent="0.2">
      <c r="A310" s="36"/>
      <c r="B310" s="41"/>
      <c r="C310" s="287" t="s">
        <v>3857</v>
      </c>
      <c r="D310" s="287" t="s">
        <v>4260</v>
      </c>
      <c r="E310" s="19" t="s">
        <v>320</v>
      </c>
      <c r="F310" s="288">
        <v>51.987000000000002</v>
      </c>
      <c r="G310" s="36"/>
      <c r="H310" s="41"/>
    </row>
    <row r="311" spans="1:8" s="2" customFormat="1" ht="16.899999999999999" customHeight="1" x14ac:dyDescent="0.2">
      <c r="A311" s="36"/>
      <c r="B311" s="41"/>
      <c r="C311" s="287" t="s">
        <v>3874</v>
      </c>
      <c r="D311" s="287" t="s">
        <v>4261</v>
      </c>
      <c r="E311" s="19" t="s">
        <v>272</v>
      </c>
      <c r="F311" s="288">
        <v>517.77</v>
      </c>
      <c r="G311" s="36"/>
      <c r="H311" s="41"/>
    </row>
    <row r="312" spans="1:8" s="2" customFormat="1" ht="16.899999999999999" customHeight="1" x14ac:dyDescent="0.2">
      <c r="A312" s="36"/>
      <c r="B312" s="41"/>
      <c r="C312" s="287" t="s">
        <v>3937</v>
      </c>
      <c r="D312" s="287" t="s">
        <v>4264</v>
      </c>
      <c r="E312" s="19" t="s">
        <v>272</v>
      </c>
      <c r="F312" s="288">
        <v>386.47</v>
      </c>
      <c r="G312" s="36"/>
      <c r="H312" s="41"/>
    </row>
    <row r="313" spans="1:8" s="2" customFormat="1" ht="16.899999999999999" customHeight="1" x14ac:dyDescent="0.2">
      <c r="A313" s="36"/>
      <c r="B313" s="41"/>
      <c r="C313" s="287" t="s">
        <v>3894</v>
      </c>
      <c r="D313" s="287" t="s">
        <v>4265</v>
      </c>
      <c r="E313" s="19" t="s">
        <v>272</v>
      </c>
      <c r="F313" s="288">
        <v>386.47</v>
      </c>
      <c r="G313" s="36"/>
      <c r="H313" s="41"/>
    </row>
    <row r="314" spans="1:8" s="2" customFormat="1" ht="16.899999999999999" customHeight="1" x14ac:dyDescent="0.2">
      <c r="A314" s="36"/>
      <c r="B314" s="41"/>
      <c r="C314" s="287" t="s">
        <v>3915</v>
      </c>
      <c r="D314" s="287" t="s">
        <v>4266</v>
      </c>
      <c r="E314" s="19" t="s">
        <v>272</v>
      </c>
      <c r="F314" s="288">
        <v>386.47</v>
      </c>
      <c r="G314" s="36"/>
      <c r="H314" s="41"/>
    </row>
    <row r="315" spans="1:8" s="2" customFormat="1" ht="16.899999999999999" customHeight="1" x14ac:dyDescent="0.2">
      <c r="A315" s="36"/>
      <c r="B315" s="41"/>
      <c r="C315" s="287" t="s">
        <v>3959</v>
      </c>
      <c r="D315" s="287" t="s">
        <v>4267</v>
      </c>
      <c r="E315" s="19" t="s">
        <v>272</v>
      </c>
      <c r="F315" s="288">
        <v>356.4</v>
      </c>
      <c r="G315" s="36"/>
      <c r="H315" s="41"/>
    </row>
    <row r="316" spans="1:8" s="2" customFormat="1" ht="16.899999999999999" customHeight="1" x14ac:dyDescent="0.2">
      <c r="A316" s="36"/>
      <c r="B316" s="41"/>
      <c r="C316" s="287" t="s">
        <v>3900</v>
      </c>
      <c r="D316" s="287" t="s">
        <v>21</v>
      </c>
      <c r="E316" s="19" t="s">
        <v>272</v>
      </c>
      <c r="F316" s="288">
        <v>405.79399999999998</v>
      </c>
      <c r="G316" s="36"/>
      <c r="H316" s="41"/>
    </row>
    <row r="317" spans="1:8" s="2" customFormat="1" ht="16.899999999999999" customHeight="1" x14ac:dyDescent="0.2">
      <c r="A317" s="36"/>
      <c r="B317" s="41"/>
      <c r="C317" s="287" t="s">
        <v>3922</v>
      </c>
      <c r="D317" s="287" t="s">
        <v>21</v>
      </c>
      <c r="E317" s="19" t="s">
        <v>272</v>
      </c>
      <c r="F317" s="288">
        <v>20.79</v>
      </c>
      <c r="G317" s="36"/>
      <c r="H317" s="41"/>
    </row>
    <row r="318" spans="1:8" s="2" customFormat="1" ht="16.899999999999999" customHeight="1" x14ac:dyDescent="0.2">
      <c r="A318" s="36"/>
      <c r="B318" s="41"/>
      <c r="C318" s="283" t="s">
        <v>3848</v>
      </c>
      <c r="D318" s="284" t="s">
        <v>3849</v>
      </c>
      <c r="E318" s="285" t="s">
        <v>272</v>
      </c>
      <c r="F318" s="286">
        <v>30.07</v>
      </c>
      <c r="G318" s="36"/>
      <c r="H318" s="41"/>
    </row>
    <row r="319" spans="1:8" s="2" customFormat="1" ht="16.899999999999999" customHeight="1" x14ac:dyDescent="0.2">
      <c r="A319" s="36"/>
      <c r="B319" s="41"/>
      <c r="C319" s="287" t="s">
        <v>21</v>
      </c>
      <c r="D319" s="287" t="s">
        <v>3949</v>
      </c>
      <c r="E319" s="19" t="s">
        <v>21</v>
      </c>
      <c r="F319" s="288">
        <v>0</v>
      </c>
      <c r="G319" s="36"/>
      <c r="H319" s="41"/>
    </row>
    <row r="320" spans="1:8" s="2" customFormat="1" ht="16.899999999999999" customHeight="1" x14ac:dyDescent="0.2">
      <c r="A320" s="36"/>
      <c r="B320" s="41"/>
      <c r="C320" s="287" t="s">
        <v>21</v>
      </c>
      <c r="D320" s="287" t="s">
        <v>3850</v>
      </c>
      <c r="E320" s="19" t="s">
        <v>21</v>
      </c>
      <c r="F320" s="288">
        <v>30.07</v>
      </c>
      <c r="G320" s="36"/>
      <c r="H320" s="41"/>
    </row>
    <row r="321" spans="1:8" s="2" customFormat="1" ht="16.899999999999999" customHeight="1" x14ac:dyDescent="0.2">
      <c r="A321" s="36"/>
      <c r="B321" s="41"/>
      <c r="C321" s="289" t="s">
        <v>4151</v>
      </c>
      <c r="D321" s="36"/>
      <c r="E321" s="36"/>
      <c r="F321" s="36"/>
      <c r="G321" s="36"/>
      <c r="H321" s="41"/>
    </row>
    <row r="322" spans="1:8" s="2" customFormat="1" ht="16.899999999999999" customHeight="1" x14ac:dyDescent="0.2">
      <c r="A322" s="36"/>
      <c r="B322" s="41"/>
      <c r="C322" s="287" t="s">
        <v>3857</v>
      </c>
      <c r="D322" s="287" t="s">
        <v>4260</v>
      </c>
      <c r="E322" s="19" t="s">
        <v>320</v>
      </c>
      <c r="F322" s="288">
        <v>51.987000000000002</v>
      </c>
      <c r="G322" s="36"/>
      <c r="H322" s="41"/>
    </row>
    <row r="323" spans="1:8" s="2" customFormat="1" ht="16.899999999999999" customHeight="1" x14ac:dyDescent="0.2">
      <c r="A323" s="36"/>
      <c r="B323" s="41"/>
      <c r="C323" s="287" t="s">
        <v>3937</v>
      </c>
      <c r="D323" s="287" t="s">
        <v>4264</v>
      </c>
      <c r="E323" s="19" t="s">
        <v>272</v>
      </c>
      <c r="F323" s="288">
        <v>386.47</v>
      </c>
      <c r="G323" s="36"/>
      <c r="H323" s="41"/>
    </row>
    <row r="324" spans="1:8" s="2" customFormat="1" ht="16.899999999999999" customHeight="1" x14ac:dyDescent="0.2">
      <c r="A324" s="36"/>
      <c r="B324" s="41"/>
      <c r="C324" s="287" t="s">
        <v>3894</v>
      </c>
      <c r="D324" s="287" t="s">
        <v>4265</v>
      </c>
      <c r="E324" s="19" t="s">
        <v>272</v>
      </c>
      <c r="F324" s="288">
        <v>386.47</v>
      </c>
      <c r="G324" s="36"/>
      <c r="H324" s="41"/>
    </row>
    <row r="325" spans="1:8" s="2" customFormat="1" ht="16.899999999999999" customHeight="1" x14ac:dyDescent="0.2">
      <c r="A325" s="36"/>
      <c r="B325" s="41"/>
      <c r="C325" s="287" t="s">
        <v>3915</v>
      </c>
      <c r="D325" s="287" t="s">
        <v>4266</v>
      </c>
      <c r="E325" s="19" t="s">
        <v>272</v>
      </c>
      <c r="F325" s="288">
        <v>386.47</v>
      </c>
      <c r="G325" s="36"/>
      <c r="H325" s="41"/>
    </row>
    <row r="326" spans="1:8" s="2" customFormat="1" ht="16.899999999999999" customHeight="1" x14ac:dyDescent="0.2">
      <c r="A326" s="36"/>
      <c r="B326" s="41"/>
      <c r="C326" s="287" t="s">
        <v>3900</v>
      </c>
      <c r="D326" s="287" t="s">
        <v>21</v>
      </c>
      <c r="E326" s="19" t="s">
        <v>272</v>
      </c>
      <c r="F326" s="288">
        <v>405.79399999999998</v>
      </c>
      <c r="G326" s="36"/>
      <c r="H326" s="41"/>
    </row>
    <row r="327" spans="1:8" s="2" customFormat="1" ht="16.899999999999999" customHeight="1" x14ac:dyDescent="0.2">
      <c r="A327" s="36"/>
      <c r="B327" s="41"/>
      <c r="C327" s="287" t="s">
        <v>3919</v>
      </c>
      <c r="D327" s="287" t="s">
        <v>21</v>
      </c>
      <c r="E327" s="19" t="s">
        <v>272</v>
      </c>
      <c r="F327" s="288">
        <v>385.00400000000002</v>
      </c>
      <c r="G327" s="36"/>
      <c r="H327" s="41"/>
    </row>
    <row r="328" spans="1:8" s="2" customFormat="1" ht="16.899999999999999" customHeight="1" x14ac:dyDescent="0.2">
      <c r="A328" s="36"/>
      <c r="B328" s="41"/>
      <c r="C328" s="283" t="s">
        <v>3851</v>
      </c>
      <c r="D328" s="284" t="s">
        <v>3852</v>
      </c>
      <c r="E328" s="285" t="s">
        <v>272</v>
      </c>
      <c r="F328" s="286">
        <v>98.73</v>
      </c>
      <c r="G328" s="36"/>
      <c r="H328" s="41"/>
    </row>
    <row r="329" spans="1:8" s="2" customFormat="1" ht="16.899999999999999" customHeight="1" x14ac:dyDescent="0.2">
      <c r="A329" s="36"/>
      <c r="B329" s="41"/>
      <c r="C329" s="287" t="s">
        <v>21</v>
      </c>
      <c r="D329" s="287" t="s">
        <v>3949</v>
      </c>
      <c r="E329" s="19" t="s">
        <v>21</v>
      </c>
      <c r="F329" s="288">
        <v>0</v>
      </c>
      <c r="G329" s="36"/>
      <c r="H329" s="41"/>
    </row>
    <row r="330" spans="1:8" s="2" customFormat="1" ht="16.899999999999999" customHeight="1" x14ac:dyDescent="0.2">
      <c r="A330" s="36"/>
      <c r="B330" s="41"/>
      <c r="C330" s="287" t="s">
        <v>21</v>
      </c>
      <c r="D330" s="287" t="s">
        <v>3853</v>
      </c>
      <c r="E330" s="19" t="s">
        <v>21</v>
      </c>
      <c r="F330" s="288">
        <v>98.73</v>
      </c>
      <c r="G330" s="36"/>
      <c r="H330" s="41"/>
    </row>
    <row r="331" spans="1:8" s="2" customFormat="1" ht="16.899999999999999" customHeight="1" x14ac:dyDescent="0.2">
      <c r="A331" s="36"/>
      <c r="B331" s="41"/>
      <c r="C331" s="289" t="s">
        <v>4151</v>
      </c>
      <c r="D331" s="36"/>
      <c r="E331" s="36"/>
      <c r="F331" s="36"/>
      <c r="G331" s="36"/>
      <c r="H331" s="41"/>
    </row>
    <row r="332" spans="1:8" s="2" customFormat="1" ht="16.899999999999999" customHeight="1" x14ac:dyDescent="0.2">
      <c r="A332" s="36"/>
      <c r="B332" s="41"/>
      <c r="C332" s="287" t="s">
        <v>3857</v>
      </c>
      <c r="D332" s="287" t="s">
        <v>4260</v>
      </c>
      <c r="E332" s="19" t="s">
        <v>320</v>
      </c>
      <c r="F332" s="288">
        <v>51.987000000000002</v>
      </c>
      <c r="G332" s="36"/>
      <c r="H332" s="41"/>
    </row>
    <row r="333" spans="1:8" s="2" customFormat="1" ht="16.899999999999999" customHeight="1" x14ac:dyDescent="0.2">
      <c r="A333" s="36"/>
      <c r="B333" s="41"/>
      <c r="C333" s="287" t="s">
        <v>3874</v>
      </c>
      <c r="D333" s="287" t="s">
        <v>4261</v>
      </c>
      <c r="E333" s="19" t="s">
        <v>272</v>
      </c>
      <c r="F333" s="288">
        <v>517.77</v>
      </c>
      <c r="G333" s="36"/>
      <c r="H333" s="41"/>
    </row>
    <row r="334" spans="1:8" s="2" customFormat="1" ht="16.899999999999999" customHeight="1" x14ac:dyDescent="0.2">
      <c r="A334" s="36"/>
      <c r="B334" s="41"/>
      <c r="C334" s="287" t="s">
        <v>3934</v>
      </c>
      <c r="D334" s="287" t="s">
        <v>4269</v>
      </c>
      <c r="E334" s="19" t="s">
        <v>272</v>
      </c>
      <c r="F334" s="288">
        <v>98.73</v>
      </c>
      <c r="G334" s="36"/>
      <c r="H334" s="41"/>
    </row>
    <row r="335" spans="1:8" s="2" customFormat="1" ht="16.899999999999999" customHeight="1" x14ac:dyDescent="0.2">
      <c r="A335" s="36"/>
      <c r="B335" s="41"/>
      <c r="C335" s="287" t="s">
        <v>3955</v>
      </c>
      <c r="D335" s="287" t="s">
        <v>4270</v>
      </c>
      <c r="E335" s="19" t="s">
        <v>272</v>
      </c>
      <c r="F335" s="288">
        <v>98.73</v>
      </c>
      <c r="G335" s="36"/>
      <c r="H335" s="41"/>
    </row>
    <row r="336" spans="1:8" s="2" customFormat="1" ht="7.35" customHeight="1" x14ac:dyDescent="0.2">
      <c r="A336" s="36"/>
      <c r="B336" s="143"/>
      <c r="C336" s="144"/>
      <c r="D336" s="144"/>
      <c r="E336" s="144"/>
      <c r="F336" s="144"/>
      <c r="G336" s="144"/>
      <c r="H336" s="41"/>
    </row>
    <row r="337" spans="1:8" s="2" customFormat="1" x14ac:dyDescent="0.2">
      <c r="A337" s="36"/>
      <c r="B337" s="36"/>
      <c r="C337" s="36"/>
      <c r="D337" s="36"/>
      <c r="E337" s="36"/>
      <c r="F337" s="36"/>
      <c r="G337" s="36"/>
      <c r="H337" s="36"/>
    </row>
  </sheetData>
  <sheetProtection algorithmName="SHA-512" hashValue="SBW/awVmdt6KF0OO8Re0c+HV2WurB0iao84Y7qBiqZl+3z0o6L77LLH8wSG5jNQYIWgbxMbXJsIRymtXPocoXg==" saltValue="rBSXDv0O0zYPoOgcJIqGIzJrjpWfAUpDTCkCoUz7PL4gVmt6yzDKUPD2svC+nveuUJ+fgUHWXuW7yavvptU2OA=="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218"/>
  <sheetViews>
    <sheetView showGridLines="0" zoomScale="110" zoomScaleNormal="110" workbookViewId="0"/>
  </sheetViews>
  <sheetFormatPr defaultRowHeight="11.25" x14ac:dyDescent="0.2"/>
  <cols>
    <col min="1" max="1" width="8.33203125" style="290" customWidth="1"/>
    <col min="2" max="2" width="1.6640625" style="290" customWidth="1"/>
    <col min="3" max="4" width="5" style="290" customWidth="1"/>
    <col min="5" max="5" width="11.6640625" style="290" customWidth="1"/>
    <col min="6" max="6" width="9.1640625" style="290" customWidth="1"/>
    <col min="7" max="7" width="5" style="290" customWidth="1"/>
    <col min="8" max="8" width="77.83203125" style="290" customWidth="1"/>
    <col min="9" max="10" width="20" style="290" customWidth="1"/>
    <col min="11" max="11" width="1.6640625" style="290" customWidth="1"/>
  </cols>
  <sheetData>
    <row r="1" spans="2:11" s="1" customFormat="1" ht="37.5" customHeight="1" x14ac:dyDescent="0.2"/>
    <row r="2" spans="2:11" s="1" customFormat="1" ht="7.5" customHeight="1" x14ac:dyDescent="0.2">
      <c r="B2" s="291"/>
      <c r="C2" s="292"/>
      <c r="D2" s="292"/>
      <c r="E2" s="292"/>
      <c r="F2" s="292"/>
      <c r="G2" s="292"/>
      <c r="H2" s="292"/>
      <c r="I2" s="292"/>
      <c r="J2" s="292"/>
      <c r="K2" s="293"/>
    </row>
    <row r="3" spans="2:11" s="17" customFormat="1" ht="45" customHeight="1" x14ac:dyDescent="0.2">
      <c r="B3" s="294"/>
      <c r="C3" s="424" t="s">
        <v>4271</v>
      </c>
      <c r="D3" s="424"/>
      <c r="E3" s="424"/>
      <c r="F3" s="424"/>
      <c r="G3" s="424"/>
      <c r="H3" s="424"/>
      <c r="I3" s="424"/>
      <c r="J3" s="424"/>
      <c r="K3" s="295"/>
    </row>
    <row r="4" spans="2:11" s="1" customFormat="1" ht="25.5" customHeight="1" x14ac:dyDescent="0.3">
      <c r="B4" s="296"/>
      <c r="C4" s="425" t="s">
        <v>4272</v>
      </c>
      <c r="D4" s="425"/>
      <c r="E4" s="425"/>
      <c r="F4" s="425"/>
      <c r="G4" s="425"/>
      <c r="H4" s="425"/>
      <c r="I4" s="425"/>
      <c r="J4" s="425"/>
      <c r="K4" s="297"/>
    </row>
    <row r="5" spans="2:11" s="1" customFormat="1" ht="5.25" customHeight="1" x14ac:dyDescent="0.2">
      <c r="B5" s="296"/>
      <c r="C5" s="298"/>
      <c r="D5" s="298"/>
      <c r="E5" s="298"/>
      <c r="F5" s="298"/>
      <c r="G5" s="298"/>
      <c r="H5" s="298"/>
      <c r="I5" s="298"/>
      <c r="J5" s="298"/>
      <c r="K5" s="297"/>
    </row>
    <row r="6" spans="2:11" s="1" customFormat="1" ht="15" customHeight="1" x14ac:dyDescent="0.2">
      <c r="B6" s="296"/>
      <c r="C6" s="423" t="s">
        <v>4273</v>
      </c>
      <c r="D6" s="423"/>
      <c r="E6" s="423"/>
      <c r="F6" s="423"/>
      <c r="G6" s="423"/>
      <c r="H6" s="423"/>
      <c r="I6" s="423"/>
      <c r="J6" s="423"/>
      <c r="K6" s="297"/>
    </row>
    <row r="7" spans="2:11" s="1" customFormat="1" ht="15" customHeight="1" x14ac:dyDescent="0.2">
      <c r="B7" s="300"/>
      <c r="C7" s="423" t="s">
        <v>4274</v>
      </c>
      <c r="D7" s="423"/>
      <c r="E7" s="423"/>
      <c r="F7" s="423"/>
      <c r="G7" s="423"/>
      <c r="H7" s="423"/>
      <c r="I7" s="423"/>
      <c r="J7" s="423"/>
      <c r="K7" s="297"/>
    </row>
    <row r="8" spans="2:11" s="1" customFormat="1" ht="12.75" customHeight="1" x14ac:dyDescent="0.2">
      <c r="B8" s="300"/>
      <c r="C8" s="299"/>
      <c r="D8" s="299"/>
      <c r="E8" s="299"/>
      <c r="F8" s="299"/>
      <c r="G8" s="299"/>
      <c r="H8" s="299"/>
      <c r="I8" s="299"/>
      <c r="J8" s="299"/>
      <c r="K8" s="297"/>
    </row>
    <row r="9" spans="2:11" s="1" customFormat="1" ht="15" customHeight="1" x14ac:dyDescent="0.2">
      <c r="B9" s="300"/>
      <c r="C9" s="423" t="s">
        <v>4275</v>
      </c>
      <c r="D9" s="423"/>
      <c r="E9" s="423"/>
      <c r="F9" s="423"/>
      <c r="G9" s="423"/>
      <c r="H9" s="423"/>
      <c r="I9" s="423"/>
      <c r="J9" s="423"/>
      <c r="K9" s="297"/>
    </row>
    <row r="10" spans="2:11" s="1" customFormat="1" ht="15" customHeight="1" x14ac:dyDescent="0.2">
      <c r="B10" s="300"/>
      <c r="C10" s="299"/>
      <c r="D10" s="423" t="s">
        <v>4276</v>
      </c>
      <c r="E10" s="423"/>
      <c r="F10" s="423"/>
      <c r="G10" s="423"/>
      <c r="H10" s="423"/>
      <c r="I10" s="423"/>
      <c r="J10" s="423"/>
      <c r="K10" s="297"/>
    </row>
    <row r="11" spans="2:11" s="1" customFormat="1" ht="15" customHeight="1" x14ac:dyDescent="0.2">
      <c r="B11" s="300"/>
      <c r="C11" s="301"/>
      <c r="D11" s="423" t="s">
        <v>4277</v>
      </c>
      <c r="E11" s="423"/>
      <c r="F11" s="423"/>
      <c r="G11" s="423"/>
      <c r="H11" s="423"/>
      <c r="I11" s="423"/>
      <c r="J11" s="423"/>
      <c r="K11" s="297"/>
    </row>
    <row r="12" spans="2:11" s="1" customFormat="1" ht="15" customHeight="1" x14ac:dyDescent="0.2">
      <c r="B12" s="300"/>
      <c r="C12" s="301"/>
      <c r="D12" s="299"/>
      <c r="E12" s="299"/>
      <c r="F12" s="299"/>
      <c r="G12" s="299"/>
      <c r="H12" s="299"/>
      <c r="I12" s="299"/>
      <c r="J12" s="299"/>
      <c r="K12" s="297"/>
    </row>
    <row r="13" spans="2:11" s="1" customFormat="1" ht="15" customHeight="1" x14ac:dyDescent="0.2">
      <c r="B13" s="300"/>
      <c r="C13" s="301"/>
      <c r="D13" s="302" t="s">
        <v>4278</v>
      </c>
      <c r="E13" s="299"/>
      <c r="F13" s="299"/>
      <c r="G13" s="299"/>
      <c r="H13" s="299"/>
      <c r="I13" s="299"/>
      <c r="J13" s="299"/>
      <c r="K13" s="297"/>
    </row>
    <row r="14" spans="2:11" s="1" customFormat="1" ht="12.75" customHeight="1" x14ac:dyDescent="0.2">
      <c r="B14" s="300"/>
      <c r="C14" s="301"/>
      <c r="D14" s="301"/>
      <c r="E14" s="301"/>
      <c r="F14" s="301"/>
      <c r="G14" s="301"/>
      <c r="H14" s="301"/>
      <c r="I14" s="301"/>
      <c r="J14" s="301"/>
      <c r="K14" s="297"/>
    </row>
    <row r="15" spans="2:11" s="1" customFormat="1" ht="15" customHeight="1" x14ac:dyDescent="0.2">
      <c r="B15" s="300"/>
      <c r="C15" s="301"/>
      <c r="D15" s="423" t="s">
        <v>4279</v>
      </c>
      <c r="E15" s="423"/>
      <c r="F15" s="423"/>
      <c r="G15" s="423"/>
      <c r="H15" s="423"/>
      <c r="I15" s="423"/>
      <c r="J15" s="423"/>
      <c r="K15" s="297"/>
    </row>
    <row r="16" spans="2:11" s="1" customFormat="1" ht="15" customHeight="1" x14ac:dyDescent="0.2">
      <c r="B16" s="300"/>
      <c r="C16" s="301"/>
      <c r="D16" s="423" t="s">
        <v>4280</v>
      </c>
      <c r="E16" s="423"/>
      <c r="F16" s="423"/>
      <c r="G16" s="423"/>
      <c r="H16" s="423"/>
      <c r="I16" s="423"/>
      <c r="J16" s="423"/>
      <c r="K16" s="297"/>
    </row>
    <row r="17" spans="2:11" s="1" customFormat="1" ht="15" customHeight="1" x14ac:dyDescent="0.2">
      <c r="B17" s="300"/>
      <c r="C17" s="301"/>
      <c r="D17" s="423" t="s">
        <v>4281</v>
      </c>
      <c r="E17" s="423"/>
      <c r="F17" s="423"/>
      <c r="G17" s="423"/>
      <c r="H17" s="423"/>
      <c r="I17" s="423"/>
      <c r="J17" s="423"/>
      <c r="K17" s="297"/>
    </row>
    <row r="18" spans="2:11" s="1" customFormat="1" ht="15" customHeight="1" x14ac:dyDescent="0.2">
      <c r="B18" s="300"/>
      <c r="C18" s="301"/>
      <c r="D18" s="301"/>
      <c r="E18" s="303" t="s">
        <v>79</v>
      </c>
      <c r="F18" s="423" t="s">
        <v>4282</v>
      </c>
      <c r="G18" s="423"/>
      <c r="H18" s="423"/>
      <c r="I18" s="423"/>
      <c r="J18" s="423"/>
      <c r="K18" s="297"/>
    </row>
    <row r="19" spans="2:11" s="1" customFormat="1" ht="15" customHeight="1" x14ac:dyDescent="0.2">
      <c r="B19" s="300"/>
      <c r="C19" s="301"/>
      <c r="D19" s="301"/>
      <c r="E19" s="303" t="s">
        <v>4283</v>
      </c>
      <c r="F19" s="423" t="s">
        <v>4284</v>
      </c>
      <c r="G19" s="423"/>
      <c r="H19" s="423"/>
      <c r="I19" s="423"/>
      <c r="J19" s="423"/>
      <c r="K19" s="297"/>
    </row>
    <row r="20" spans="2:11" s="1" customFormat="1" ht="15" customHeight="1" x14ac:dyDescent="0.2">
      <c r="B20" s="300"/>
      <c r="C20" s="301"/>
      <c r="D20" s="301"/>
      <c r="E20" s="303" t="s">
        <v>4285</v>
      </c>
      <c r="F20" s="423" t="s">
        <v>4286</v>
      </c>
      <c r="G20" s="423"/>
      <c r="H20" s="423"/>
      <c r="I20" s="423"/>
      <c r="J20" s="423"/>
      <c r="K20" s="297"/>
    </row>
    <row r="21" spans="2:11" s="1" customFormat="1" ht="15" customHeight="1" x14ac:dyDescent="0.2">
      <c r="B21" s="300"/>
      <c r="C21" s="301"/>
      <c r="D21" s="301"/>
      <c r="E21" s="303" t="s">
        <v>135</v>
      </c>
      <c r="F21" s="423" t="s">
        <v>4287</v>
      </c>
      <c r="G21" s="423"/>
      <c r="H21" s="423"/>
      <c r="I21" s="423"/>
      <c r="J21" s="423"/>
      <c r="K21" s="297"/>
    </row>
    <row r="22" spans="2:11" s="1" customFormat="1" ht="15" customHeight="1" x14ac:dyDescent="0.2">
      <c r="B22" s="300"/>
      <c r="C22" s="301"/>
      <c r="D22" s="301"/>
      <c r="E22" s="303" t="s">
        <v>4288</v>
      </c>
      <c r="F22" s="423" t="s">
        <v>2438</v>
      </c>
      <c r="G22" s="423"/>
      <c r="H22" s="423"/>
      <c r="I22" s="423"/>
      <c r="J22" s="423"/>
      <c r="K22" s="297"/>
    </row>
    <row r="23" spans="2:11" s="1" customFormat="1" ht="15" customHeight="1" x14ac:dyDescent="0.2">
      <c r="B23" s="300"/>
      <c r="C23" s="301"/>
      <c r="D23" s="301"/>
      <c r="E23" s="303" t="s">
        <v>86</v>
      </c>
      <c r="F23" s="423" t="s">
        <v>4289</v>
      </c>
      <c r="G23" s="423"/>
      <c r="H23" s="423"/>
      <c r="I23" s="423"/>
      <c r="J23" s="423"/>
      <c r="K23" s="297"/>
    </row>
    <row r="24" spans="2:11" s="1" customFormat="1" ht="12.75" customHeight="1" x14ac:dyDescent="0.2">
      <c r="B24" s="300"/>
      <c r="C24" s="301"/>
      <c r="D24" s="301"/>
      <c r="E24" s="301"/>
      <c r="F24" s="301"/>
      <c r="G24" s="301"/>
      <c r="H24" s="301"/>
      <c r="I24" s="301"/>
      <c r="J24" s="301"/>
      <c r="K24" s="297"/>
    </row>
    <row r="25" spans="2:11" s="1" customFormat="1" ht="15" customHeight="1" x14ac:dyDescent="0.2">
      <c r="B25" s="300"/>
      <c r="C25" s="423" t="s">
        <v>4290</v>
      </c>
      <c r="D25" s="423"/>
      <c r="E25" s="423"/>
      <c r="F25" s="423"/>
      <c r="G25" s="423"/>
      <c r="H25" s="423"/>
      <c r="I25" s="423"/>
      <c r="J25" s="423"/>
      <c r="K25" s="297"/>
    </row>
    <row r="26" spans="2:11" s="1" customFormat="1" ht="15" customHeight="1" x14ac:dyDescent="0.2">
      <c r="B26" s="300"/>
      <c r="C26" s="423" t="s">
        <v>4291</v>
      </c>
      <c r="D26" s="423"/>
      <c r="E26" s="423"/>
      <c r="F26" s="423"/>
      <c r="G26" s="423"/>
      <c r="H26" s="423"/>
      <c r="I26" s="423"/>
      <c r="J26" s="423"/>
      <c r="K26" s="297"/>
    </row>
    <row r="27" spans="2:11" s="1" customFormat="1" ht="15" customHeight="1" x14ac:dyDescent="0.2">
      <c r="B27" s="300"/>
      <c r="C27" s="299"/>
      <c r="D27" s="423" t="s">
        <v>4292</v>
      </c>
      <c r="E27" s="423"/>
      <c r="F27" s="423"/>
      <c r="G27" s="423"/>
      <c r="H27" s="423"/>
      <c r="I27" s="423"/>
      <c r="J27" s="423"/>
      <c r="K27" s="297"/>
    </row>
    <row r="28" spans="2:11" s="1" customFormat="1" ht="15" customHeight="1" x14ac:dyDescent="0.2">
      <c r="B28" s="300"/>
      <c r="C28" s="301"/>
      <c r="D28" s="423" t="s">
        <v>4293</v>
      </c>
      <c r="E28" s="423"/>
      <c r="F28" s="423"/>
      <c r="G28" s="423"/>
      <c r="H28" s="423"/>
      <c r="I28" s="423"/>
      <c r="J28" s="423"/>
      <c r="K28" s="297"/>
    </row>
    <row r="29" spans="2:11" s="1" customFormat="1" ht="12.75" customHeight="1" x14ac:dyDescent="0.2">
      <c r="B29" s="300"/>
      <c r="C29" s="301"/>
      <c r="D29" s="301"/>
      <c r="E29" s="301"/>
      <c r="F29" s="301"/>
      <c r="G29" s="301"/>
      <c r="H29" s="301"/>
      <c r="I29" s="301"/>
      <c r="J29" s="301"/>
      <c r="K29" s="297"/>
    </row>
    <row r="30" spans="2:11" s="1" customFormat="1" ht="15" customHeight="1" x14ac:dyDescent="0.2">
      <c r="B30" s="300"/>
      <c r="C30" s="301"/>
      <c r="D30" s="423" t="s">
        <v>4294</v>
      </c>
      <c r="E30" s="423"/>
      <c r="F30" s="423"/>
      <c r="G30" s="423"/>
      <c r="H30" s="423"/>
      <c r="I30" s="423"/>
      <c r="J30" s="423"/>
      <c r="K30" s="297"/>
    </row>
    <row r="31" spans="2:11" s="1" customFormat="1" ht="15" customHeight="1" x14ac:dyDescent="0.2">
      <c r="B31" s="300"/>
      <c r="C31" s="301"/>
      <c r="D31" s="423" t="s">
        <v>4295</v>
      </c>
      <c r="E31" s="423"/>
      <c r="F31" s="423"/>
      <c r="G31" s="423"/>
      <c r="H31" s="423"/>
      <c r="I31" s="423"/>
      <c r="J31" s="423"/>
      <c r="K31" s="297"/>
    </row>
    <row r="32" spans="2:11" s="1" customFormat="1" ht="12.75" customHeight="1" x14ac:dyDescent="0.2">
      <c r="B32" s="300"/>
      <c r="C32" s="301"/>
      <c r="D32" s="301"/>
      <c r="E32" s="301"/>
      <c r="F32" s="301"/>
      <c r="G32" s="301"/>
      <c r="H32" s="301"/>
      <c r="I32" s="301"/>
      <c r="J32" s="301"/>
      <c r="K32" s="297"/>
    </row>
    <row r="33" spans="2:11" s="1" customFormat="1" ht="15" customHeight="1" x14ac:dyDescent="0.2">
      <c r="B33" s="300"/>
      <c r="C33" s="301"/>
      <c r="D33" s="423" t="s">
        <v>4296</v>
      </c>
      <c r="E33" s="423"/>
      <c r="F33" s="423"/>
      <c r="G33" s="423"/>
      <c r="H33" s="423"/>
      <c r="I33" s="423"/>
      <c r="J33" s="423"/>
      <c r="K33" s="297"/>
    </row>
    <row r="34" spans="2:11" s="1" customFormat="1" ht="15" customHeight="1" x14ac:dyDescent="0.2">
      <c r="B34" s="300"/>
      <c r="C34" s="301"/>
      <c r="D34" s="423" t="s">
        <v>4297</v>
      </c>
      <c r="E34" s="423"/>
      <c r="F34" s="423"/>
      <c r="G34" s="423"/>
      <c r="H34" s="423"/>
      <c r="I34" s="423"/>
      <c r="J34" s="423"/>
      <c r="K34" s="297"/>
    </row>
    <row r="35" spans="2:11" s="1" customFormat="1" ht="15" customHeight="1" x14ac:dyDescent="0.2">
      <c r="B35" s="300"/>
      <c r="C35" s="301"/>
      <c r="D35" s="423" t="s">
        <v>4298</v>
      </c>
      <c r="E35" s="423"/>
      <c r="F35" s="423"/>
      <c r="G35" s="423"/>
      <c r="H35" s="423"/>
      <c r="I35" s="423"/>
      <c r="J35" s="423"/>
      <c r="K35" s="297"/>
    </row>
    <row r="36" spans="2:11" s="1" customFormat="1" ht="15" customHeight="1" x14ac:dyDescent="0.2">
      <c r="B36" s="300"/>
      <c r="C36" s="301"/>
      <c r="D36" s="299"/>
      <c r="E36" s="302" t="s">
        <v>253</v>
      </c>
      <c r="F36" s="299"/>
      <c r="G36" s="423" t="s">
        <v>4299</v>
      </c>
      <c r="H36" s="423"/>
      <c r="I36" s="423"/>
      <c r="J36" s="423"/>
      <c r="K36" s="297"/>
    </row>
    <row r="37" spans="2:11" s="1" customFormat="1" ht="30.75" customHeight="1" x14ac:dyDescent="0.2">
      <c r="B37" s="300"/>
      <c r="C37" s="301"/>
      <c r="D37" s="299"/>
      <c r="E37" s="302" t="s">
        <v>4300</v>
      </c>
      <c r="F37" s="299"/>
      <c r="G37" s="423" t="s">
        <v>4301</v>
      </c>
      <c r="H37" s="423"/>
      <c r="I37" s="423"/>
      <c r="J37" s="423"/>
      <c r="K37" s="297"/>
    </row>
    <row r="38" spans="2:11" s="1" customFormat="1" ht="15" customHeight="1" x14ac:dyDescent="0.2">
      <c r="B38" s="300"/>
      <c r="C38" s="301"/>
      <c r="D38" s="299"/>
      <c r="E38" s="302" t="s">
        <v>54</v>
      </c>
      <c r="F38" s="299"/>
      <c r="G38" s="423" t="s">
        <v>4302</v>
      </c>
      <c r="H38" s="423"/>
      <c r="I38" s="423"/>
      <c r="J38" s="423"/>
      <c r="K38" s="297"/>
    </row>
    <row r="39" spans="2:11" s="1" customFormat="1" ht="15" customHeight="1" x14ac:dyDescent="0.2">
      <c r="B39" s="300"/>
      <c r="C39" s="301"/>
      <c r="D39" s="299"/>
      <c r="E39" s="302" t="s">
        <v>55</v>
      </c>
      <c r="F39" s="299"/>
      <c r="G39" s="423" t="s">
        <v>4303</v>
      </c>
      <c r="H39" s="423"/>
      <c r="I39" s="423"/>
      <c r="J39" s="423"/>
      <c r="K39" s="297"/>
    </row>
    <row r="40" spans="2:11" s="1" customFormat="1" ht="15" customHeight="1" x14ac:dyDescent="0.2">
      <c r="B40" s="300"/>
      <c r="C40" s="301"/>
      <c r="D40" s="299"/>
      <c r="E40" s="302" t="s">
        <v>254</v>
      </c>
      <c r="F40" s="299"/>
      <c r="G40" s="423" t="s">
        <v>4304</v>
      </c>
      <c r="H40" s="423"/>
      <c r="I40" s="423"/>
      <c r="J40" s="423"/>
      <c r="K40" s="297"/>
    </row>
    <row r="41" spans="2:11" s="1" customFormat="1" ht="15" customHeight="1" x14ac:dyDescent="0.2">
      <c r="B41" s="300"/>
      <c r="C41" s="301"/>
      <c r="D41" s="299"/>
      <c r="E41" s="302" t="s">
        <v>255</v>
      </c>
      <c r="F41" s="299"/>
      <c r="G41" s="423" t="s">
        <v>4305</v>
      </c>
      <c r="H41" s="423"/>
      <c r="I41" s="423"/>
      <c r="J41" s="423"/>
      <c r="K41" s="297"/>
    </row>
    <row r="42" spans="2:11" s="1" customFormat="1" ht="15" customHeight="1" x14ac:dyDescent="0.2">
      <c r="B42" s="300"/>
      <c r="C42" s="301"/>
      <c r="D42" s="299"/>
      <c r="E42" s="302" t="s">
        <v>4306</v>
      </c>
      <c r="F42" s="299"/>
      <c r="G42" s="423" t="s">
        <v>4307</v>
      </c>
      <c r="H42" s="423"/>
      <c r="I42" s="423"/>
      <c r="J42" s="423"/>
      <c r="K42" s="297"/>
    </row>
    <row r="43" spans="2:11" s="1" customFormat="1" ht="15" customHeight="1" x14ac:dyDescent="0.2">
      <c r="B43" s="300"/>
      <c r="C43" s="301"/>
      <c r="D43" s="299"/>
      <c r="E43" s="302"/>
      <c r="F43" s="299"/>
      <c r="G43" s="423" t="s">
        <v>4308</v>
      </c>
      <c r="H43" s="423"/>
      <c r="I43" s="423"/>
      <c r="J43" s="423"/>
      <c r="K43" s="297"/>
    </row>
    <row r="44" spans="2:11" s="1" customFormat="1" ht="15" customHeight="1" x14ac:dyDescent="0.2">
      <c r="B44" s="300"/>
      <c r="C44" s="301"/>
      <c r="D44" s="299"/>
      <c r="E44" s="302" t="s">
        <v>4309</v>
      </c>
      <c r="F44" s="299"/>
      <c r="G44" s="423" t="s">
        <v>4310</v>
      </c>
      <c r="H44" s="423"/>
      <c r="I44" s="423"/>
      <c r="J44" s="423"/>
      <c r="K44" s="297"/>
    </row>
    <row r="45" spans="2:11" s="1" customFormat="1" ht="15" customHeight="1" x14ac:dyDescent="0.2">
      <c r="B45" s="300"/>
      <c r="C45" s="301"/>
      <c r="D45" s="299"/>
      <c r="E45" s="302" t="s">
        <v>257</v>
      </c>
      <c r="F45" s="299"/>
      <c r="G45" s="423" t="s">
        <v>4311</v>
      </c>
      <c r="H45" s="423"/>
      <c r="I45" s="423"/>
      <c r="J45" s="423"/>
      <c r="K45" s="297"/>
    </row>
    <row r="46" spans="2:11" s="1" customFormat="1" ht="12.75" customHeight="1" x14ac:dyDescent="0.2">
      <c r="B46" s="300"/>
      <c r="C46" s="301"/>
      <c r="D46" s="299"/>
      <c r="E46" s="299"/>
      <c r="F46" s="299"/>
      <c r="G46" s="299"/>
      <c r="H46" s="299"/>
      <c r="I46" s="299"/>
      <c r="J46" s="299"/>
      <c r="K46" s="297"/>
    </row>
    <row r="47" spans="2:11" s="1" customFormat="1" ht="15" customHeight="1" x14ac:dyDescent="0.2">
      <c r="B47" s="300"/>
      <c r="C47" s="301"/>
      <c r="D47" s="423" t="s">
        <v>4312</v>
      </c>
      <c r="E47" s="423"/>
      <c r="F47" s="423"/>
      <c r="G47" s="423"/>
      <c r="H47" s="423"/>
      <c r="I47" s="423"/>
      <c r="J47" s="423"/>
      <c r="K47" s="297"/>
    </row>
    <row r="48" spans="2:11" s="1" customFormat="1" ht="15" customHeight="1" x14ac:dyDescent="0.2">
      <c r="B48" s="300"/>
      <c r="C48" s="301"/>
      <c r="D48" s="301"/>
      <c r="E48" s="423" t="s">
        <v>4313</v>
      </c>
      <c r="F48" s="423"/>
      <c r="G48" s="423"/>
      <c r="H48" s="423"/>
      <c r="I48" s="423"/>
      <c r="J48" s="423"/>
      <c r="K48" s="297"/>
    </row>
    <row r="49" spans="2:11" s="1" customFormat="1" ht="15" customHeight="1" x14ac:dyDescent="0.2">
      <c r="B49" s="300"/>
      <c r="C49" s="301"/>
      <c r="D49" s="301"/>
      <c r="E49" s="423" t="s">
        <v>4314</v>
      </c>
      <c r="F49" s="423"/>
      <c r="G49" s="423"/>
      <c r="H49" s="423"/>
      <c r="I49" s="423"/>
      <c r="J49" s="423"/>
      <c r="K49" s="297"/>
    </row>
    <row r="50" spans="2:11" s="1" customFormat="1" ht="15" customHeight="1" x14ac:dyDescent="0.2">
      <c r="B50" s="300"/>
      <c r="C50" s="301"/>
      <c r="D50" s="301"/>
      <c r="E50" s="423" t="s">
        <v>4315</v>
      </c>
      <c r="F50" s="423"/>
      <c r="G50" s="423"/>
      <c r="H50" s="423"/>
      <c r="I50" s="423"/>
      <c r="J50" s="423"/>
      <c r="K50" s="297"/>
    </row>
    <row r="51" spans="2:11" s="1" customFormat="1" ht="15" customHeight="1" x14ac:dyDescent="0.2">
      <c r="B51" s="300"/>
      <c r="C51" s="301"/>
      <c r="D51" s="423" t="s">
        <v>4316</v>
      </c>
      <c r="E51" s="423"/>
      <c r="F51" s="423"/>
      <c r="G51" s="423"/>
      <c r="H51" s="423"/>
      <c r="I51" s="423"/>
      <c r="J51" s="423"/>
      <c r="K51" s="297"/>
    </row>
    <row r="52" spans="2:11" s="1" customFormat="1" ht="25.5" customHeight="1" x14ac:dyDescent="0.3">
      <c r="B52" s="296"/>
      <c r="C52" s="425" t="s">
        <v>4317</v>
      </c>
      <c r="D52" s="425"/>
      <c r="E52" s="425"/>
      <c r="F52" s="425"/>
      <c r="G52" s="425"/>
      <c r="H52" s="425"/>
      <c r="I52" s="425"/>
      <c r="J52" s="425"/>
      <c r="K52" s="297"/>
    </row>
    <row r="53" spans="2:11" s="1" customFormat="1" ht="5.25" customHeight="1" x14ac:dyDescent="0.2">
      <c r="B53" s="296"/>
      <c r="C53" s="298"/>
      <c r="D53" s="298"/>
      <c r="E53" s="298"/>
      <c r="F53" s="298"/>
      <c r="G53" s="298"/>
      <c r="H53" s="298"/>
      <c r="I53" s="298"/>
      <c r="J53" s="298"/>
      <c r="K53" s="297"/>
    </row>
    <row r="54" spans="2:11" s="1" customFormat="1" ht="15" customHeight="1" x14ac:dyDescent="0.2">
      <c r="B54" s="296"/>
      <c r="C54" s="423" t="s">
        <v>4318</v>
      </c>
      <c r="D54" s="423"/>
      <c r="E54" s="423"/>
      <c r="F54" s="423"/>
      <c r="G54" s="423"/>
      <c r="H54" s="423"/>
      <c r="I54" s="423"/>
      <c r="J54" s="423"/>
      <c r="K54" s="297"/>
    </row>
    <row r="55" spans="2:11" s="1" customFormat="1" ht="15" customHeight="1" x14ac:dyDescent="0.2">
      <c r="B55" s="296"/>
      <c r="C55" s="423" t="s">
        <v>4319</v>
      </c>
      <c r="D55" s="423"/>
      <c r="E55" s="423"/>
      <c r="F55" s="423"/>
      <c r="G55" s="423"/>
      <c r="H55" s="423"/>
      <c r="I55" s="423"/>
      <c r="J55" s="423"/>
      <c r="K55" s="297"/>
    </row>
    <row r="56" spans="2:11" s="1" customFormat="1" ht="12.75" customHeight="1" x14ac:dyDescent="0.2">
      <c r="B56" s="296"/>
      <c r="C56" s="299"/>
      <c r="D56" s="299"/>
      <c r="E56" s="299"/>
      <c r="F56" s="299"/>
      <c r="G56" s="299"/>
      <c r="H56" s="299"/>
      <c r="I56" s="299"/>
      <c r="J56" s="299"/>
      <c r="K56" s="297"/>
    </row>
    <row r="57" spans="2:11" s="1" customFormat="1" ht="15" customHeight="1" x14ac:dyDescent="0.2">
      <c r="B57" s="296"/>
      <c r="C57" s="423" t="s">
        <v>4320</v>
      </c>
      <c r="D57" s="423"/>
      <c r="E57" s="423"/>
      <c r="F57" s="423"/>
      <c r="G57" s="423"/>
      <c r="H57" s="423"/>
      <c r="I57" s="423"/>
      <c r="J57" s="423"/>
      <c r="K57" s="297"/>
    </row>
    <row r="58" spans="2:11" s="1" customFormat="1" ht="15" customHeight="1" x14ac:dyDescent="0.2">
      <c r="B58" s="296"/>
      <c r="C58" s="301"/>
      <c r="D58" s="423" t="s">
        <v>4321</v>
      </c>
      <c r="E58" s="423"/>
      <c r="F58" s="423"/>
      <c r="G58" s="423"/>
      <c r="H58" s="423"/>
      <c r="I58" s="423"/>
      <c r="J58" s="423"/>
      <c r="K58" s="297"/>
    </row>
    <row r="59" spans="2:11" s="1" customFormat="1" ht="15" customHeight="1" x14ac:dyDescent="0.2">
      <c r="B59" s="296"/>
      <c r="C59" s="301"/>
      <c r="D59" s="423" t="s">
        <v>4322</v>
      </c>
      <c r="E59" s="423"/>
      <c r="F59" s="423"/>
      <c r="G59" s="423"/>
      <c r="H59" s="423"/>
      <c r="I59" s="423"/>
      <c r="J59" s="423"/>
      <c r="K59" s="297"/>
    </row>
    <row r="60" spans="2:11" s="1" customFormat="1" ht="15" customHeight="1" x14ac:dyDescent="0.2">
      <c r="B60" s="296"/>
      <c r="C60" s="301"/>
      <c r="D60" s="423" t="s">
        <v>4323</v>
      </c>
      <c r="E60" s="423"/>
      <c r="F60" s="423"/>
      <c r="G60" s="423"/>
      <c r="H60" s="423"/>
      <c r="I60" s="423"/>
      <c r="J60" s="423"/>
      <c r="K60" s="297"/>
    </row>
    <row r="61" spans="2:11" s="1" customFormat="1" ht="15" customHeight="1" x14ac:dyDescent="0.2">
      <c r="B61" s="296"/>
      <c r="C61" s="301"/>
      <c r="D61" s="423" t="s">
        <v>4324</v>
      </c>
      <c r="E61" s="423"/>
      <c r="F61" s="423"/>
      <c r="G61" s="423"/>
      <c r="H61" s="423"/>
      <c r="I61" s="423"/>
      <c r="J61" s="423"/>
      <c r="K61" s="297"/>
    </row>
    <row r="62" spans="2:11" s="1" customFormat="1" ht="15" customHeight="1" x14ac:dyDescent="0.2">
      <c r="B62" s="296"/>
      <c r="C62" s="301"/>
      <c r="D62" s="427" t="s">
        <v>4325</v>
      </c>
      <c r="E62" s="427"/>
      <c r="F62" s="427"/>
      <c r="G62" s="427"/>
      <c r="H62" s="427"/>
      <c r="I62" s="427"/>
      <c r="J62" s="427"/>
      <c r="K62" s="297"/>
    </row>
    <row r="63" spans="2:11" s="1" customFormat="1" ht="15" customHeight="1" x14ac:dyDescent="0.2">
      <c r="B63" s="296"/>
      <c r="C63" s="301"/>
      <c r="D63" s="423" t="s">
        <v>4326</v>
      </c>
      <c r="E63" s="423"/>
      <c r="F63" s="423"/>
      <c r="G63" s="423"/>
      <c r="H63" s="423"/>
      <c r="I63" s="423"/>
      <c r="J63" s="423"/>
      <c r="K63" s="297"/>
    </row>
    <row r="64" spans="2:11" s="1" customFormat="1" ht="12.75" customHeight="1" x14ac:dyDescent="0.2">
      <c r="B64" s="296"/>
      <c r="C64" s="301"/>
      <c r="D64" s="301"/>
      <c r="E64" s="304"/>
      <c r="F64" s="301"/>
      <c r="G64" s="301"/>
      <c r="H64" s="301"/>
      <c r="I64" s="301"/>
      <c r="J64" s="301"/>
      <c r="K64" s="297"/>
    </row>
    <row r="65" spans="2:11" s="1" customFormat="1" ht="15" customHeight="1" x14ac:dyDescent="0.2">
      <c r="B65" s="296"/>
      <c r="C65" s="301"/>
      <c r="D65" s="423" t="s">
        <v>4327</v>
      </c>
      <c r="E65" s="423"/>
      <c r="F65" s="423"/>
      <c r="G65" s="423"/>
      <c r="H65" s="423"/>
      <c r="I65" s="423"/>
      <c r="J65" s="423"/>
      <c r="K65" s="297"/>
    </row>
    <row r="66" spans="2:11" s="1" customFormat="1" ht="15" customHeight="1" x14ac:dyDescent="0.2">
      <c r="B66" s="296"/>
      <c r="C66" s="301"/>
      <c r="D66" s="427" t="s">
        <v>4328</v>
      </c>
      <c r="E66" s="427"/>
      <c r="F66" s="427"/>
      <c r="G66" s="427"/>
      <c r="H66" s="427"/>
      <c r="I66" s="427"/>
      <c r="J66" s="427"/>
      <c r="K66" s="297"/>
    </row>
    <row r="67" spans="2:11" s="1" customFormat="1" ht="15" customHeight="1" x14ac:dyDescent="0.2">
      <c r="B67" s="296"/>
      <c r="C67" s="301"/>
      <c r="D67" s="423" t="s">
        <v>4329</v>
      </c>
      <c r="E67" s="423"/>
      <c r="F67" s="423"/>
      <c r="G67" s="423"/>
      <c r="H67" s="423"/>
      <c r="I67" s="423"/>
      <c r="J67" s="423"/>
      <c r="K67" s="297"/>
    </row>
    <row r="68" spans="2:11" s="1" customFormat="1" ht="15" customHeight="1" x14ac:dyDescent="0.2">
      <c r="B68" s="296"/>
      <c r="C68" s="301"/>
      <c r="D68" s="423" t="s">
        <v>4330</v>
      </c>
      <c r="E68" s="423"/>
      <c r="F68" s="423"/>
      <c r="G68" s="423"/>
      <c r="H68" s="423"/>
      <c r="I68" s="423"/>
      <c r="J68" s="423"/>
      <c r="K68" s="297"/>
    </row>
    <row r="69" spans="2:11" s="1" customFormat="1" ht="15" customHeight="1" x14ac:dyDescent="0.2">
      <c r="B69" s="296"/>
      <c r="C69" s="301"/>
      <c r="D69" s="423" t="s">
        <v>4331</v>
      </c>
      <c r="E69" s="423"/>
      <c r="F69" s="423"/>
      <c r="G69" s="423"/>
      <c r="H69" s="423"/>
      <c r="I69" s="423"/>
      <c r="J69" s="423"/>
      <c r="K69" s="297"/>
    </row>
    <row r="70" spans="2:11" s="1" customFormat="1" ht="15" customHeight="1" x14ac:dyDescent="0.2">
      <c r="B70" s="296"/>
      <c r="C70" s="301"/>
      <c r="D70" s="423" t="s">
        <v>4332</v>
      </c>
      <c r="E70" s="423"/>
      <c r="F70" s="423"/>
      <c r="G70" s="423"/>
      <c r="H70" s="423"/>
      <c r="I70" s="423"/>
      <c r="J70" s="423"/>
      <c r="K70" s="297"/>
    </row>
    <row r="71" spans="2:11" s="1" customFormat="1" ht="12.75" customHeight="1" x14ac:dyDescent="0.2">
      <c r="B71" s="305"/>
      <c r="C71" s="306"/>
      <c r="D71" s="306"/>
      <c r="E71" s="306"/>
      <c r="F71" s="306"/>
      <c r="G71" s="306"/>
      <c r="H71" s="306"/>
      <c r="I71" s="306"/>
      <c r="J71" s="306"/>
      <c r="K71" s="307"/>
    </row>
    <row r="72" spans="2:11" s="1" customFormat="1" ht="18.75" customHeight="1" x14ac:dyDescent="0.2">
      <c r="B72" s="308"/>
      <c r="C72" s="308"/>
      <c r="D72" s="308"/>
      <c r="E72" s="308"/>
      <c r="F72" s="308"/>
      <c r="G72" s="308"/>
      <c r="H72" s="308"/>
      <c r="I72" s="308"/>
      <c r="J72" s="308"/>
      <c r="K72" s="309"/>
    </row>
    <row r="73" spans="2:11" s="1" customFormat="1" ht="18.75" customHeight="1" x14ac:dyDescent="0.2">
      <c r="B73" s="309"/>
      <c r="C73" s="309"/>
      <c r="D73" s="309"/>
      <c r="E73" s="309"/>
      <c r="F73" s="309"/>
      <c r="G73" s="309"/>
      <c r="H73" s="309"/>
      <c r="I73" s="309"/>
      <c r="J73" s="309"/>
      <c r="K73" s="309"/>
    </row>
    <row r="74" spans="2:11" s="1" customFormat="1" ht="7.5" customHeight="1" x14ac:dyDescent="0.2">
      <c r="B74" s="310"/>
      <c r="C74" s="311"/>
      <c r="D74" s="311"/>
      <c r="E74" s="311"/>
      <c r="F74" s="311"/>
      <c r="G74" s="311"/>
      <c r="H74" s="311"/>
      <c r="I74" s="311"/>
      <c r="J74" s="311"/>
      <c r="K74" s="312"/>
    </row>
    <row r="75" spans="2:11" s="1" customFormat="1" ht="45" customHeight="1" x14ac:dyDescent="0.2">
      <c r="B75" s="313"/>
      <c r="C75" s="426" t="s">
        <v>4333</v>
      </c>
      <c r="D75" s="426"/>
      <c r="E75" s="426"/>
      <c r="F75" s="426"/>
      <c r="G75" s="426"/>
      <c r="H75" s="426"/>
      <c r="I75" s="426"/>
      <c r="J75" s="426"/>
      <c r="K75" s="314"/>
    </row>
    <row r="76" spans="2:11" s="1" customFormat="1" ht="17.25" customHeight="1" x14ac:dyDescent="0.2">
      <c r="B76" s="313"/>
      <c r="C76" s="315" t="s">
        <v>4334</v>
      </c>
      <c r="D76" s="315"/>
      <c r="E76" s="315"/>
      <c r="F76" s="315" t="s">
        <v>4335</v>
      </c>
      <c r="G76" s="316"/>
      <c r="H76" s="315" t="s">
        <v>55</v>
      </c>
      <c r="I76" s="315" t="s">
        <v>58</v>
      </c>
      <c r="J76" s="315" t="s">
        <v>4336</v>
      </c>
      <c r="K76" s="314"/>
    </row>
    <row r="77" spans="2:11" s="1" customFormat="1" ht="17.25" customHeight="1" x14ac:dyDescent="0.2">
      <c r="B77" s="313"/>
      <c r="C77" s="317" t="s">
        <v>4337</v>
      </c>
      <c r="D77" s="317"/>
      <c r="E77" s="317"/>
      <c r="F77" s="318" t="s">
        <v>4338</v>
      </c>
      <c r="G77" s="319"/>
      <c r="H77" s="317"/>
      <c r="I77" s="317"/>
      <c r="J77" s="317" t="s">
        <v>4339</v>
      </c>
      <c r="K77" s="314"/>
    </row>
    <row r="78" spans="2:11" s="1" customFormat="1" ht="5.25" customHeight="1" x14ac:dyDescent="0.2">
      <c r="B78" s="313"/>
      <c r="C78" s="320"/>
      <c r="D78" s="320"/>
      <c r="E78" s="320"/>
      <c r="F78" s="320"/>
      <c r="G78" s="321"/>
      <c r="H78" s="320"/>
      <c r="I78" s="320"/>
      <c r="J78" s="320"/>
      <c r="K78" s="314"/>
    </row>
    <row r="79" spans="2:11" s="1" customFormat="1" ht="15" customHeight="1" x14ac:dyDescent="0.2">
      <c r="B79" s="313"/>
      <c r="C79" s="302" t="s">
        <v>54</v>
      </c>
      <c r="D79" s="320"/>
      <c r="E79" s="320"/>
      <c r="F79" s="322" t="s">
        <v>4340</v>
      </c>
      <c r="G79" s="321"/>
      <c r="H79" s="302" t="s">
        <v>4341</v>
      </c>
      <c r="I79" s="302" t="s">
        <v>4342</v>
      </c>
      <c r="J79" s="302">
        <v>20</v>
      </c>
      <c r="K79" s="314"/>
    </row>
    <row r="80" spans="2:11" s="1" customFormat="1" ht="15" customHeight="1" x14ac:dyDescent="0.2">
      <c r="B80" s="313"/>
      <c r="C80" s="302" t="s">
        <v>4343</v>
      </c>
      <c r="D80" s="302"/>
      <c r="E80" s="302"/>
      <c r="F80" s="322" t="s">
        <v>4340</v>
      </c>
      <c r="G80" s="321"/>
      <c r="H80" s="302" t="s">
        <v>4344</v>
      </c>
      <c r="I80" s="302" t="s">
        <v>4342</v>
      </c>
      <c r="J80" s="302">
        <v>120</v>
      </c>
      <c r="K80" s="314"/>
    </row>
    <row r="81" spans="2:11" s="1" customFormat="1" ht="15" customHeight="1" x14ac:dyDescent="0.2">
      <c r="B81" s="323"/>
      <c r="C81" s="302" t="s">
        <v>4345</v>
      </c>
      <c r="D81" s="302"/>
      <c r="E81" s="302"/>
      <c r="F81" s="322" t="s">
        <v>4346</v>
      </c>
      <c r="G81" s="321"/>
      <c r="H81" s="302" t="s">
        <v>4347</v>
      </c>
      <c r="I81" s="302" t="s">
        <v>4342</v>
      </c>
      <c r="J81" s="302">
        <v>50</v>
      </c>
      <c r="K81" s="314"/>
    </row>
    <row r="82" spans="2:11" s="1" customFormat="1" ht="15" customHeight="1" x14ac:dyDescent="0.2">
      <c r="B82" s="323"/>
      <c r="C82" s="302" t="s">
        <v>4348</v>
      </c>
      <c r="D82" s="302"/>
      <c r="E82" s="302"/>
      <c r="F82" s="322" t="s">
        <v>4340</v>
      </c>
      <c r="G82" s="321"/>
      <c r="H82" s="302" t="s">
        <v>4349</v>
      </c>
      <c r="I82" s="302" t="s">
        <v>4350</v>
      </c>
      <c r="J82" s="302"/>
      <c r="K82" s="314"/>
    </row>
    <row r="83" spans="2:11" s="1" customFormat="1" ht="15" customHeight="1" x14ac:dyDescent="0.2">
      <c r="B83" s="323"/>
      <c r="C83" s="324" t="s">
        <v>4351</v>
      </c>
      <c r="D83" s="324"/>
      <c r="E83" s="324"/>
      <c r="F83" s="325" t="s">
        <v>4346</v>
      </c>
      <c r="G83" s="324"/>
      <c r="H83" s="324" t="s">
        <v>4352</v>
      </c>
      <c r="I83" s="324" t="s">
        <v>4342</v>
      </c>
      <c r="J83" s="324">
        <v>15</v>
      </c>
      <c r="K83" s="314"/>
    </row>
    <row r="84" spans="2:11" s="1" customFormat="1" ht="15" customHeight="1" x14ac:dyDescent="0.2">
      <c r="B84" s="323"/>
      <c r="C84" s="324" t="s">
        <v>4353</v>
      </c>
      <c r="D84" s="324"/>
      <c r="E84" s="324"/>
      <c r="F84" s="325" t="s">
        <v>4346</v>
      </c>
      <c r="G84" s="324"/>
      <c r="H84" s="324" t="s">
        <v>4354</v>
      </c>
      <c r="I84" s="324" t="s">
        <v>4342</v>
      </c>
      <c r="J84" s="324">
        <v>15</v>
      </c>
      <c r="K84" s="314"/>
    </row>
    <row r="85" spans="2:11" s="1" customFormat="1" ht="15" customHeight="1" x14ac:dyDescent="0.2">
      <c r="B85" s="323"/>
      <c r="C85" s="324" t="s">
        <v>4355</v>
      </c>
      <c r="D85" s="324"/>
      <c r="E85" s="324"/>
      <c r="F85" s="325" t="s">
        <v>4346</v>
      </c>
      <c r="G85" s="324"/>
      <c r="H85" s="324" t="s">
        <v>4356</v>
      </c>
      <c r="I85" s="324" t="s">
        <v>4342</v>
      </c>
      <c r="J85" s="324">
        <v>20</v>
      </c>
      <c r="K85" s="314"/>
    </row>
    <row r="86" spans="2:11" s="1" customFormat="1" ht="15" customHeight="1" x14ac:dyDescent="0.2">
      <c r="B86" s="323"/>
      <c r="C86" s="324" t="s">
        <v>4357</v>
      </c>
      <c r="D86" s="324"/>
      <c r="E86" s="324"/>
      <c r="F86" s="325" t="s">
        <v>4346</v>
      </c>
      <c r="G86" s="324"/>
      <c r="H86" s="324" t="s">
        <v>4358</v>
      </c>
      <c r="I86" s="324" t="s">
        <v>4342</v>
      </c>
      <c r="J86" s="324">
        <v>20</v>
      </c>
      <c r="K86" s="314"/>
    </row>
    <row r="87" spans="2:11" s="1" customFormat="1" ht="15" customHeight="1" x14ac:dyDescent="0.2">
      <c r="B87" s="323"/>
      <c r="C87" s="302" t="s">
        <v>4359</v>
      </c>
      <c r="D87" s="302"/>
      <c r="E87" s="302"/>
      <c r="F87" s="322" t="s">
        <v>4346</v>
      </c>
      <c r="G87" s="321"/>
      <c r="H87" s="302" t="s">
        <v>4360</v>
      </c>
      <c r="I87" s="302" t="s">
        <v>4342</v>
      </c>
      <c r="J87" s="302">
        <v>50</v>
      </c>
      <c r="K87" s="314"/>
    </row>
    <row r="88" spans="2:11" s="1" customFormat="1" ht="15" customHeight="1" x14ac:dyDescent="0.2">
      <c r="B88" s="323"/>
      <c r="C88" s="302" t="s">
        <v>4361</v>
      </c>
      <c r="D88" s="302"/>
      <c r="E88" s="302"/>
      <c r="F88" s="322" t="s">
        <v>4346</v>
      </c>
      <c r="G88" s="321"/>
      <c r="H88" s="302" t="s">
        <v>4362</v>
      </c>
      <c r="I88" s="302" t="s">
        <v>4342</v>
      </c>
      <c r="J88" s="302">
        <v>20</v>
      </c>
      <c r="K88" s="314"/>
    </row>
    <row r="89" spans="2:11" s="1" customFormat="1" ht="15" customHeight="1" x14ac:dyDescent="0.2">
      <c r="B89" s="323"/>
      <c r="C89" s="302" t="s">
        <v>4363</v>
      </c>
      <c r="D89" s="302"/>
      <c r="E89" s="302"/>
      <c r="F89" s="322" t="s">
        <v>4346</v>
      </c>
      <c r="G89" s="321"/>
      <c r="H89" s="302" t="s">
        <v>4364</v>
      </c>
      <c r="I89" s="302" t="s">
        <v>4342</v>
      </c>
      <c r="J89" s="302">
        <v>20</v>
      </c>
      <c r="K89" s="314"/>
    </row>
    <row r="90" spans="2:11" s="1" customFormat="1" ht="15" customHeight="1" x14ac:dyDescent="0.2">
      <c r="B90" s="323"/>
      <c r="C90" s="302" t="s">
        <v>4365</v>
      </c>
      <c r="D90" s="302"/>
      <c r="E90" s="302"/>
      <c r="F90" s="322" t="s">
        <v>4346</v>
      </c>
      <c r="G90" s="321"/>
      <c r="H90" s="302" t="s">
        <v>4366</v>
      </c>
      <c r="I90" s="302" t="s">
        <v>4342</v>
      </c>
      <c r="J90" s="302">
        <v>50</v>
      </c>
      <c r="K90" s="314"/>
    </row>
    <row r="91" spans="2:11" s="1" customFormat="1" ht="15" customHeight="1" x14ac:dyDescent="0.2">
      <c r="B91" s="323"/>
      <c r="C91" s="302" t="s">
        <v>4367</v>
      </c>
      <c r="D91" s="302"/>
      <c r="E91" s="302"/>
      <c r="F91" s="322" t="s">
        <v>4346</v>
      </c>
      <c r="G91" s="321"/>
      <c r="H91" s="302" t="s">
        <v>4367</v>
      </c>
      <c r="I91" s="302" t="s">
        <v>4342</v>
      </c>
      <c r="J91" s="302">
        <v>50</v>
      </c>
      <c r="K91" s="314"/>
    </row>
    <row r="92" spans="2:11" s="1" customFormat="1" ht="15" customHeight="1" x14ac:dyDescent="0.2">
      <c r="B92" s="323"/>
      <c r="C92" s="302" t="s">
        <v>4368</v>
      </c>
      <c r="D92" s="302"/>
      <c r="E92" s="302"/>
      <c r="F92" s="322" t="s">
        <v>4346</v>
      </c>
      <c r="G92" s="321"/>
      <c r="H92" s="302" t="s">
        <v>4369</v>
      </c>
      <c r="I92" s="302" t="s">
        <v>4342</v>
      </c>
      <c r="J92" s="302">
        <v>255</v>
      </c>
      <c r="K92" s="314"/>
    </row>
    <row r="93" spans="2:11" s="1" customFormat="1" ht="15" customHeight="1" x14ac:dyDescent="0.2">
      <c r="B93" s="323"/>
      <c r="C93" s="302" t="s">
        <v>4370</v>
      </c>
      <c r="D93" s="302"/>
      <c r="E93" s="302"/>
      <c r="F93" s="322" t="s">
        <v>4340</v>
      </c>
      <c r="G93" s="321"/>
      <c r="H93" s="302" t="s">
        <v>4371</v>
      </c>
      <c r="I93" s="302" t="s">
        <v>4372</v>
      </c>
      <c r="J93" s="302"/>
      <c r="K93" s="314"/>
    </row>
    <row r="94" spans="2:11" s="1" customFormat="1" ht="15" customHeight="1" x14ac:dyDescent="0.2">
      <c r="B94" s="323"/>
      <c r="C94" s="302" t="s">
        <v>4373</v>
      </c>
      <c r="D94" s="302"/>
      <c r="E94" s="302"/>
      <c r="F94" s="322" t="s">
        <v>4340</v>
      </c>
      <c r="G94" s="321"/>
      <c r="H94" s="302" t="s">
        <v>4374</v>
      </c>
      <c r="I94" s="302" t="s">
        <v>4375</v>
      </c>
      <c r="J94" s="302"/>
      <c r="K94" s="314"/>
    </row>
    <row r="95" spans="2:11" s="1" customFormat="1" ht="15" customHeight="1" x14ac:dyDescent="0.2">
      <c r="B95" s="323"/>
      <c r="C95" s="302" t="s">
        <v>4376</v>
      </c>
      <c r="D95" s="302"/>
      <c r="E95" s="302"/>
      <c r="F95" s="322" t="s">
        <v>4340</v>
      </c>
      <c r="G95" s="321"/>
      <c r="H95" s="302" t="s">
        <v>4376</v>
      </c>
      <c r="I95" s="302" t="s">
        <v>4375</v>
      </c>
      <c r="J95" s="302"/>
      <c r="K95" s="314"/>
    </row>
    <row r="96" spans="2:11" s="1" customFormat="1" ht="15" customHeight="1" x14ac:dyDescent="0.2">
      <c r="B96" s="323"/>
      <c r="C96" s="302" t="s">
        <v>39</v>
      </c>
      <c r="D96" s="302"/>
      <c r="E96" s="302"/>
      <c r="F96" s="322" t="s">
        <v>4340</v>
      </c>
      <c r="G96" s="321"/>
      <c r="H96" s="302" t="s">
        <v>4377</v>
      </c>
      <c r="I96" s="302" t="s">
        <v>4375</v>
      </c>
      <c r="J96" s="302"/>
      <c r="K96" s="314"/>
    </row>
    <row r="97" spans="2:11" s="1" customFormat="1" ht="15" customHeight="1" x14ac:dyDescent="0.2">
      <c r="B97" s="323"/>
      <c r="C97" s="302" t="s">
        <v>49</v>
      </c>
      <c r="D97" s="302"/>
      <c r="E97" s="302"/>
      <c r="F97" s="322" t="s">
        <v>4340</v>
      </c>
      <c r="G97" s="321"/>
      <c r="H97" s="302" t="s">
        <v>4378</v>
      </c>
      <c r="I97" s="302" t="s">
        <v>4375</v>
      </c>
      <c r="J97" s="302"/>
      <c r="K97" s="314"/>
    </row>
    <row r="98" spans="2:11" s="1" customFormat="1" ht="15" customHeight="1" x14ac:dyDescent="0.2">
      <c r="B98" s="326"/>
      <c r="C98" s="327"/>
      <c r="D98" s="327"/>
      <c r="E98" s="327"/>
      <c r="F98" s="327"/>
      <c r="G98" s="327"/>
      <c r="H98" s="327"/>
      <c r="I98" s="327"/>
      <c r="J98" s="327"/>
      <c r="K98" s="328"/>
    </row>
    <row r="99" spans="2:11" s="1" customFormat="1" ht="18.75" customHeight="1" x14ac:dyDescent="0.2">
      <c r="B99" s="329"/>
      <c r="C99" s="330"/>
      <c r="D99" s="330"/>
      <c r="E99" s="330"/>
      <c r="F99" s="330"/>
      <c r="G99" s="330"/>
      <c r="H99" s="330"/>
      <c r="I99" s="330"/>
      <c r="J99" s="330"/>
      <c r="K99" s="329"/>
    </row>
    <row r="100" spans="2:11" s="1" customFormat="1" ht="18.75" customHeight="1" x14ac:dyDescent="0.2">
      <c r="B100" s="309"/>
      <c r="C100" s="309"/>
      <c r="D100" s="309"/>
      <c r="E100" s="309"/>
      <c r="F100" s="309"/>
      <c r="G100" s="309"/>
      <c r="H100" s="309"/>
      <c r="I100" s="309"/>
      <c r="J100" s="309"/>
      <c r="K100" s="309"/>
    </row>
    <row r="101" spans="2:11" s="1" customFormat="1" ht="7.5" customHeight="1" x14ac:dyDescent="0.2">
      <c r="B101" s="310"/>
      <c r="C101" s="311"/>
      <c r="D101" s="311"/>
      <c r="E101" s="311"/>
      <c r="F101" s="311"/>
      <c r="G101" s="311"/>
      <c r="H101" s="311"/>
      <c r="I101" s="311"/>
      <c r="J101" s="311"/>
      <c r="K101" s="312"/>
    </row>
    <row r="102" spans="2:11" s="1" customFormat="1" ht="45" customHeight="1" x14ac:dyDescent="0.2">
      <c r="B102" s="313"/>
      <c r="C102" s="426" t="s">
        <v>4379</v>
      </c>
      <c r="D102" s="426"/>
      <c r="E102" s="426"/>
      <c r="F102" s="426"/>
      <c r="G102" s="426"/>
      <c r="H102" s="426"/>
      <c r="I102" s="426"/>
      <c r="J102" s="426"/>
      <c r="K102" s="314"/>
    </row>
    <row r="103" spans="2:11" s="1" customFormat="1" ht="17.25" customHeight="1" x14ac:dyDescent="0.2">
      <c r="B103" s="313"/>
      <c r="C103" s="315" t="s">
        <v>4334</v>
      </c>
      <c r="D103" s="315"/>
      <c r="E103" s="315"/>
      <c r="F103" s="315" t="s">
        <v>4335</v>
      </c>
      <c r="G103" s="316"/>
      <c r="H103" s="315" t="s">
        <v>55</v>
      </c>
      <c r="I103" s="315" t="s">
        <v>58</v>
      </c>
      <c r="J103" s="315" t="s">
        <v>4336</v>
      </c>
      <c r="K103" s="314"/>
    </row>
    <row r="104" spans="2:11" s="1" customFormat="1" ht="17.25" customHeight="1" x14ac:dyDescent="0.2">
      <c r="B104" s="313"/>
      <c r="C104" s="317" t="s">
        <v>4337</v>
      </c>
      <c r="D104" s="317"/>
      <c r="E104" s="317"/>
      <c r="F104" s="318" t="s">
        <v>4338</v>
      </c>
      <c r="G104" s="319"/>
      <c r="H104" s="317"/>
      <c r="I104" s="317"/>
      <c r="J104" s="317" t="s">
        <v>4339</v>
      </c>
      <c r="K104" s="314"/>
    </row>
    <row r="105" spans="2:11" s="1" customFormat="1" ht="5.25" customHeight="1" x14ac:dyDescent="0.2">
      <c r="B105" s="313"/>
      <c r="C105" s="315"/>
      <c r="D105" s="315"/>
      <c r="E105" s="315"/>
      <c r="F105" s="315"/>
      <c r="G105" s="331"/>
      <c r="H105" s="315"/>
      <c r="I105" s="315"/>
      <c r="J105" s="315"/>
      <c r="K105" s="314"/>
    </row>
    <row r="106" spans="2:11" s="1" customFormat="1" ht="15" customHeight="1" x14ac:dyDescent="0.2">
      <c r="B106" s="313"/>
      <c r="C106" s="302" t="s">
        <v>54</v>
      </c>
      <c r="D106" s="320"/>
      <c r="E106" s="320"/>
      <c r="F106" s="322" t="s">
        <v>4340</v>
      </c>
      <c r="G106" s="331"/>
      <c r="H106" s="302" t="s">
        <v>4380</v>
      </c>
      <c r="I106" s="302" t="s">
        <v>4342</v>
      </c>
      <c r="J106" s="302">
        <v>20</v>
      </c>
      <c r="K106" s="314"/>
    </row>
    <row r="107" spans="2:11" s="1" customFormat="1" ht="15" customHeight="1" x14ac:dyDescent="0.2">
      <c r="B107" s="313"/>
      <c r="C107" s="302" t="s">
        <v>4343</v>
      </c>
      <c r="D107" s="302"/>
      <c r="E107" s="302"/>
      <c r="F107" s="322" t="s">
        <v>4340</v>
      </c>
      <c r="G107" s="302"/>
      <c r="H107" s="302" t="s">
        <v>4380</v>
      </c>
      <c r="I107" s="302" t="s">
        <v>4342</v>
      </c>
      <c r="J107" s="302">
        <v>120</v>
      </c>
      <c r="K107" s="314"/>
    </row>
    <row r="108" spans="2:11" s="1" customFormat="1" ht="15" customHeight="1" x14ac:dyDescent="0.2">
      <c r="B108" s="323"/>
      <c r="C108" s="302" t="s">
        <v>4345</v>
      </c>
      <c r="D108" s="302"/>
      <c r="E108" s="302"/>
      <c r="F108" s="322" t="s">
        <v>4346</v>
      </c>
      <c r="G108" s="302"/>
      <c r="H108" s="302" t="s">
        <v>4380</v>
      </c>
      <c r="I108" s="302" t="s">
        <v>4342</v>
      </c>
      <c r="J108" s="302">
        <v>50</v>
      </c>
      <c r="K108" s="314"/>
    </row>
    <row r="109" spans="2:11" s="1" customFormat="1" ht="15" customHeight="1" x14ac:dyDescent="0.2">
      <c r="B109" s="323"/>
      <c r="C109" s="302" t="s">
        <v>4348</v>
      </c>
      <c r="D109" s="302"/>
      <c r="E109" s="302"/>
      <c r="F109" s="322" t="s">
        <v>4340</v>
      </c>
      <c r="G109" s="302"/>
      <c r="H109" s="302" t="s">
        <v>4380</v>
      </c>
      <c r="I109" s="302" t="s">
        <v>4350</v>
      </c>
      <c r="J109" s="302"/>
      <c r="K109" s="314"/>
    </row>
    <row r="110" spans="2:11" s="1" customFormat="1" ht="15" customHeight="1" x14ac:dyDescent="0.2">
      <c r="B110" s="323"/>
      <c r="C110" s="302" t="s">
        <v>4359</v>
      </c>
      <c r="D110" s="302"/>
      <c r="E110" s="302"/>
      <c r="F110" s="322" t="s">
        <v>4346</v>
      </c>
      <c r="G110" s="302"/>
      <c r="H110" s="302" t="s">
        <v>4380</v>
      </c>
      <c r="I110" s="302" t="s">
        <v>4342</v>
      </c>
      <c r="J110" s="302">
        <v>50</v>
      </c>
      <c r="K110" s="314"/>
    </row>
    <row r="111" spans="2:11" s="1" customFormat="1" ht="15" customHeight="1" x14ac:dyDescent="0.2">
      <c r="B111" s="323"/>
      <c r="C111" s="302" t="s">
        <v>4367</v>
      </c>
      <c r="D111" s="302"/>
      <c r="E111" s="302"/>
      <c r="F111" s="322" t="s">
        <v>4346</v>
      </c>
      <c r="G111" s="302"/>
      <c r="H111" s="302" t="s">
        <v>4380</v>
      </c>
      <c r="I111" s="302" t="s">
        <v>4342</v>
      </c>
      <c r="J111" s="302">
        <v>50</v>
      </c>
      <c r="K111" s="314"/>
    </row>
    <row r="112" spans="2:11" s="1" customFormat="1" ht="15" customHeight="1" x14ac:dyDescent="0.2">
      <c r="B112" s="323"/>
      <c r="C112" s="302" t="s">
        <v>4365</v>
      </c>
      <c r="D112" s="302"/>
      <c r="E112" s="302"/>
      <c r="F112" s="322" t="s">
        <v>4346</v>
      </c>
      <c r="G112" s="302"/>
      <c r="H112" s="302" t="s">
        <v>4380</v>
      </c>
      <c r="I112" s="302" t="s">
        <v>4342</v>
      </c>
      <c r="J112" s="302">
        <v>50</v>
      </c>
      <c r="K112" s="314"/>
    </row>
    <row r="113" spans="2:11" s="1" customFormat="1" ht="15" customHeight="1" x14ac:dyDescent="0.2">
      <c r="B113" s="323"/>
      <c r="C113" s="302" t="s">
        <v>54</v>
      </c>
      <c r="D113" s="302"/>
      <c r="E113" s="302"/>
      <c r="F113" s="322" t="s">
        <v>4340</v>
      </c>
      <c r="G113" s="302"/>
      <c r="H113" s="302" t="s">
        <v>4381</v>
      </c>
      <c r="I113" s="302" t="s">
        <v>4342</v>
      </c>
      <c r="J113" s="302">
        <v>20</v>
      </c>
      <c r="K113" s="314"/>
    </row>
    <row r="114" spans="2:11" s="1" customFormat="1" ht="15" customHeight="1" x14ac:dyDescent="0.2">
      <c r="B114" s="323"/>
      <c r="C114" s="302" t="s">
        <v>4382</v>
      </c>
      <c r="D114" s="302"/>
      <c r="E114" s="302"/>
      <c r="F114" s="322" t="s">
        <v>4340</v>
      </c>
      <c r="G114" s="302"/>
      <c r="H114" s="302" t="s">
        <v>4383</v>
      </c>
      <c r="I114" s="302" t="s">
        <v>4342</v>
      </c>
      <c r="J114" s="302">
        <v>120</v>
      </c>
      <c r="K114" s="314"/>
    </row>
    <row r="115" spans="2:11" s="1" customFormat="1" ht="15" customHeight="1" x14ac:dyDescent="0.2">
      <c r="B115" s="323"/>
      <c r="C115" s="302" t="s">
        <v>39</v>
      </c>
      <c r="D115" s="302"/>
      <c r="E115" s="302"/>
      <c r="F115" s="322" t="s">
        <v>4340</v>
      </c>
      <c r="G115" s="302"/>
      <c r="H115" s="302" t="s">
        <v>4384</v>
      </c>
      <c r="I115" s="302" t="s">
        <v>4375</v>
      </c>
      <c r="J115" s="302"/>
      <c r="K115" s="314"/>
    </row>
    <row r="116" spans="2:11" s="1" customFormat="1" ht="15" customHeight="1" x14ac:dyDescent="0.2">
      <c r="B116" s="323"/>
      <c r="C116" s="302" t="s">
        <v>49</v>
      </c>
      <c r="D116" s="302"/>
      <c r="E116" s="302"/>
      <c r="F116" s="322" t="s">
        <v>4340</v>
      </c>
      <c r="G116" s="302"/>
      <c r="H116" s="302" t="s">
        <v>4385</v>
      </c>
      <c r="I116" s="302" t="s">
        <v>4375</v>
      </c>
      <c r="J116" s="302"/>
      <c r="K116" s="314"/>
    </row>
    <row r="117" spans="2:11" s="1" customFormat="1" ht="15" customHeight="1" x14ac:dyDescent="0.2">
      <c r="B117" s="323"/>
      <c r="C117" s="302" t="s">
        <v>58</v>
      </c>
      <c r="D117" s="302"/>
      <c r="E117" s="302"/>
      <c r="F117" s="322" t="s">
        <v>4340</v>
      </c>
      <c r="G117" s="302"/>
      <c r="H117" s="302" t="s">
        <v>4386</v>
      </c>
      <c r="I117" s="302" t="s">
        <v>4387</v>
      </c>
      <c r="J117" s="302"/>
      <c r="K117" s="314"/>
    </row>
    <row r="118" spans="2:11" s="1" customFormat="1" ht="15" customHeight="1" x14ac:dyDescent="0.2">
      <c r="B118" s="326"/>
      <c r="C118" s="332"/>
      <c r="D118" s="332"/>
      <c r="E118" s="332"/>
      <c r="F118" s="332"/>
      <c r="G118" s="332"/>
      <c r="H118" s="332"/>
      <c r="I118" s="332"/>
      <c r="J118" s="332"/>
      <c r="K118" s="328"/>
    </row>
    <row r="119" spans="2:11" s="1" customFormat="1" ht="18.75" customHeight="1" x14ac:dyDescent="0.2">
      <c r="B119" s="333"/>
      <c r="C119" s="299"/>
      <c r="D119" s="299"/>
      <c r="E119" s="299"/>
      <c r="F119" s="334"/>
      <c r="G119" s="299"/>
      <c r="H119" s="299"/>
      <c r="I119" s="299"/>
      <c r="J119" s="299"/>
      <c r="K119" s="333"/>
    </row>
    <row r="120" spans="2:11" s="1" customFormat="1" ht="18.75" customHeight="1" x14ac:dyDescent="0.2">
      <c r="B120" s="309"/>
      <c r="C120" s="309"/>
      <c r="D120" s="309"/>
      <c r="E120" s="309"/>
      <c r="F120" s="309"/>
      <c r="G120" s="309"/>
      <c r="H120" s="309"/>
      <c r="I120" s="309"/>
      <c r="J120" s="309"/>
      <c r="K120" s="309"/>
    </row>
    <row r="121" spans="2:11" s="1" customFormat="1" ht="7.5" customHeight="1" x14ac:dyDescent="0.2">
      <c r="B121" s="335"/>
      <c r="C121" s="336"/>
      <c r="D121" s="336"/>
      <c r="E121" s="336"/>
      <c r="F121" s="336"/>
      <c r="G121" s="336"/>
      <c r="H121" s="336"/>
      <c r="I121" s="336"/>
      <c r="J121" s="336"/>
      <c r="K121" s="337"/>
    </row>
    <row r="122" spans="2:11" s="1" customFormat="1" ht="45" customHeight="1" x14ac:dyDescent="0.2">
      <c r="B122" s="338"/>
      <c r="C122" s="424" t="s">
        <v>4388</v>
      </c>
      <c r="D122" s="424"/>
      <c r="E122" s="424"/>
      <c r="F122" s="424"/>
      <c r="G122" s="424"/>
      <c r="H122" s="424"/>
      <c r="I122" s="424"/>
      <c r="J122" s="424"/>
      <c r="K122" s="339"/>
    </row>
    <row r="123" spans="2:11" s="1" customFormat="1" ht="17.25" customHeight="1" x14ac:dyDescent="0.2">
      <c r="B123" s="340"/>
      <c r="C123" s="315" t="s">
        <v>4334</v>
      </c>
      <c r="D123" s="315"/>
      <c r="E123" s="315"/>
      <c r="F123" s="315" t="s">
        <v>4335</v>
      </c>
      <c r="G123" s="316"/>
      <c r="H123" s="315" t="s">
        <v>55</v>
      </c>
      <c r="I123" s="315" t="s">
        <v>58</v>
      </c>
      <c r="J123" s="315" t="s">
        <v>4336</v>
      </c>
      <c r="K123" s="341"/>
    </row>
    <row r="124" spans="2:11" s="1" customFormat="1" ht="17.25" customHeight="1" x14ac:dyDescent="0.2">
      <c r="B124" s="340"/>
      <c r="C124" s="317" t="s">
        <v>4337</v>
      </c>
      <c r="D124" s="317"/>
      <c r="E124" s="317"/>
      <c r="F124" s="318" t="s">
        <v>4338</v>
      </c>
      <c r="G124" s="319"/>
      <c r="H124" s="317"/>
      <c r="I124" s="317"/>
      <c r="J124" s="317" t="s">
        <v>4339</v>
      </c>
      <c r="K124" s="341"/>
    </row>
    <row r="125" spans="2:11" s="1" customFormat="1" ht="5.25" customHeight="1" x14ac:dyDescent="0.2">
      <c r="B125" s="342"/>
      <c r="C125" s="320"/>
      <c r="D125" s="320"/>
      <c r="E125" s="320"/>
      <c r="F125" s="320"/>
      <c r="G125" s="302"/>
      <c r="H125" s="320"/>
      <c r="I125" s="320"/>
      <c r="J125" s="320"/>
      <c r="K125" s="343"/>
    </row>
    <row r="126" spans="2:11" s="1" customFormat="1" ht="15" customHeight="1" x14ac:dyDescent="0.2">
      <c r="B126" s="342"/>
      <c r="C126" s="302" t="s">
        <v>4343</v>
      </c>
      <c r="D126" s="320"/>
      <c r="E126" s="320"/>
      <c r="F126" s="322" t="s">
        <v>4340</v>
      </c>
      <c r="G126" s="302"/>
      <c r="H126" s="302" t="s">
        <v>4380</v>
      </c>
      <c r="I126" s="302" t="s">
        <v>4342</v>
      </c>
      <c r="J126" s="302">
        <v>120</v>
      </c>
      <c r="K126" s="344"/>
    </row>
    <row r="127" spans="2:11" s="1" customFormat="1" ht="15" customHeight="1" x14ac:dyDescent="0.2">
      <c r="B127" s="342"/>
      <c r="C127" s="302" t="s">
        <v>4389</v>
      </c>
      <c r="D127" s="302"/>
      <c r="E127" s="302"/>
      <c r="F127" s="322" t="s">
        <v>4340</v>
      </c>
      <c r="G127" s="302"/>
      <c r="H127" s="302" t="s">
        <v>4390</v>
      </c>
      <c r="I127" s="302" t="s">
        <v>4342</v>
      </c>
      <c r="J127" s="302" t="s">
        <v>4391</v>
      </c>
      <c r="K127" s="344"/>
    </row>
    <row r="128" spans="2:11" s="1" customFormat="1" ht="15" customHeight="1" x14ac:dyDescent="0.2">
      <c r="B128" s="342"/>
      <c r="C128" s="302" t="s">
        <v>86</v>
      </c>
      <c r="D128" s="302"/>
      <c r="E128" s="302"/>
      <c r="F128" s="322" t="s">
        <v>4340</v>
      </c>
      <c r="G128" s="302"/>
      <c r="H128" s="302" t="s">
        <v>4392</v>
      </c>
      <c r="I128" s="302" t="s">
        <v>4342</v>
      </c>
      <c r="J128" s="302" t="s">
        <v>4391</v>
      </c>
      <c r="K128" s="344"/>
    </row>
    <row r="129" spans="2:11" s="1" customFormat="1" ht="15" customHeight="1" x14ac:dyDescent="0.2">
      <c r="B129" s="342"/>
      <c r="C129" s="302" t="s">
        <v>4351</v>
      </c>
      <c r="D129" s="302"/>
      <c r="E129" s="302"/>
      <c r="F129" s="322" t="s">
        <v>4346</v>
      </c>
      <c r="G129" s="302"/>
      <c r="H129" s="302" t="s">
        <v>4352</v>
      </c>
      <c r="I129" s="302" t="s">
        <v>4342</v>
      </c>
      <c r="J129" s="302">
        <v>15</v>
      </c>
      <c r="K129" s="344"/>
    </row>
    <row r="130" spans="2:11" s="1" customFormat="1" ht="15" customHeight="1" x14ac:dyDescent="0.2">
      <c r="B130" s="342"/>
      <c r="C130" s="324" t="s">
        <v>4353</v>
      </c>
      <c r="D130" s="324"/>
      <c r="E130" s="324"/>
      <c r="F130" s="325" t="s">
        <v>4346</v>
      </c>
      <c r="G130" s="324"/>
      <c r="H130" s="324" t="s">
        <v>4354</v>
      </c>
      <c r="I130" s="324" t="s">
        <v>4342</v>
      </c>
      <c r="J130" s="324">
        <v>15</v>
      </c>
      <c r="K130" s="344"/>
    </row>
    <row r="131" spans="2:11" s="1" customFormat="1" ht="15" customHeight="1" x14ac:dyDescent="0.2">
      <c r="B131" s="342"/>
      <c r="C131" s="324" t="s">
        <v>4355</v>
      </c>
      <c r="D131" s="324"/>
      <c r="E131" s="324"/>
      <c r="F131" s="325" t="s">
        <v>4346</v>
      </c>
      <c r="G131" s="324"/>
      <c r="H131" s="324" t="s">
        <v>4356</v>
      </c>
      <c r="I131" s="324" t="s">
        <v>4342</v>
      </c>
      <c r="J131" s="324">
        <v>20</v>
      </c>
      <c r="K131" s="344"/>
    </row>
    <row r="132" spans="2:11" s="1" customFormat="1" ht="15" customHeight="1" x14ac:dyDescent="0.2">
      <c r="B132" s="342"/>
      <c r="C132" s="324" t="s">
        <v>4357</v>
      </c>
      <c r="D132" s="324"/>
      <c r="E132" s="324"/>
      <c r="F132" s="325" t="s">
        <v>4346</v>
      </c>
      <c r="G132" s="324"/>
      <c r="H132" s="324" t="s">
        <v>4358</v>
      </c>
      <c r="I132" s="324" t="s">
        <v>4342</v>
      </c>
      <c r="J132" s="324">
        <v>20</v>
      </c>
      <c r="K132" s="344"/>
    </row>
    <row r="133" spans="2:11" s="1" customFormat="1" ht="15" customHeight="1" x14ac:dyDescent="0.2">
      <c r="B133" s="342"/>
      <c r="C133" s="302" t="s">
        <v>4345</v>
      </c>
      <c r="D133" s="302"/>
      <c r="E133" s="302"/>
      <c r="F133" s="322" t="s">
        <v>4346</v>
      </c>
      <c r="G133" s="302"/>
      <c r="H133" s="302" t="s">
        <v>4380</v>
      </c>
      <c r="I133" s="302" t="s">
        <v>4342</v>
      </c>
      <c r="J133" s="302">
        <v>50</v>
      </c>
      <c r="K133" s="344"/>
    </row>
    <row r="134" spans="2:11" s="1" customFormat="1" ht="15" customHeight="1" x14ac:dyDescent="0.2">
      <c r="B134" s="342"/>
      <c r="C134" s="302" t="s">
        <v>4359</v>
      </c>
      <c r="D134" s="302"/>
      <c r="E134" s="302"/>
      <c r="F134" s="322" t="s">
        <v>4346</v>
      </c>
      <c r="G134" s="302"/>
      <c r="H134" s="302" t="s">
        <v>4380</v>
      </c>
      <c r="I134" s="302" t="s">
        <v>4342</v>
      </c>
      <c r="J134" s="302">
        <v>50</v>
      </c>
      <c r="K134" s="344"/>
    </row>
    <row r="135" spans="2:11" s="1" customFormat="1" ht="15" customHeight="1" x14ac:dyDescent="0.2">
      <c r="B135" s="342"/>
      <c r="C135" s="302" t="s">
        <v>4365</v>
      </c>
      <c r="D135" s="302"/>
      <c r="E135" s="302"/>
      <c r="F135" s="322" t="s">
        <v>4346</v>
      </c>
      <c r="G135" s="302"/>
      <c r="H135" s="302" t="s">
        <v>4380</v>
      </c>
      <c r="I135" s="302" t="s">
        <v>4342</v>
      </c>
      <c r="J135" s="302">
        <v>50</v>
      </c>
      <c r="K135" s="344"/>
    </row>
    <row r="136" spans="2:11" s="1" customFormat="1" ht="15" customHeight="1" x14ac:dyDescent="0.2">
      <c r="B136" s="342"/>
      <c r="C136" s="302" t="s">
        <v>4367</v>
      </c>
      <c r="D136" s="302"/>
      <c r="E136" s="302"/>
      <c r="F136" s="322" t="s">
        <v>4346</v>
      </c>
      <c r="G136" s="302"/>
      <c r="H136" s="302" t="s">
        <v>4380</v>
      </c>
      <c r="I136" s="302" t="s">
        <v>4342</v>
      </c>
      <c r="J136" s="302">
        <v>50</v>
      </c>
      <c r="K136" s="344"/>
    </row>
    <row r="137" spans="2:11" s="1" customFormat="1" ht="15" customHeight="1" x14ac:dyDescent="0.2">
      <c r="B137" s="342"/>
      <c r="C137" s="302" t="s">
        <v>4368</v>
      </c>
      <c r="D137" s="302"/>
      <c r="E137" s="302"/>
      <c r="F137" s="322" t="s">
        <v>4346</v>
      </c>
      <c r="G137" s="302"/>
      <c r="H137" s="302" t="s">
        <v>4393</v>
      </c>
      <c r="I137" s="302" t="s">
        <v>4342</v>
      </c>
      <c r="J137" s="302">
        <v>255</v>
      </c>
      <c r="K137" s="344"/>
    </row>
    <row r="138" spans="2:11" s="1" customFormat="1" ht="15" customHeight="1" x14ac:dyDescent="0.2">
      <c r="B138" s="342"/>
      <c r="C138" s="302" t="s">
        <v>4370</v>
      </c>
      <c r="D138" s="302"/>
      <c r="E138" s="302"/>
      <c r="F138" s="322" t="s">
        <v>4340</v>
      </c>
      <c r="G138" s="302"/>
      <c r="H138" s="302" t="s">
        <v>4394</v>
      </c>
      <c r="I138" s="302" t="s">
        <v>4372</v>
      </c>
      <c r="J138" s="302"/>
      <c r="K138" s="344"/>
    </row>
    <row r="139" spans="2:11" s="1" customFormat="1" ht="15" customHeight="1" x14ac:dyDescent="0.2">
      <c r="B139" s="342"/>
      <c r="C139" s="302" t="s">
        <v>4373</v>
      </c>
      <c r="D139" s="302"/>
      <c r="E139" s="302"/>
      <c r="F139" s="322" t="s">
        <v>4340</v>
      </c>
      <c r="G139" s="302"/>
      <c r="H139" s="302" t="s">
        <v>4395</v>
      </c>
      <c r="I139" s="302" t="s">
        <v>4375</v>
      </c>
      <c r="J139" s="302"/>
      <c r="K139" s="344"/>
    </row>
    <row r="140" spans="2:11" s="1" customFormat="1" ht="15" customHeight="1" x14ac:dyDescent="0.2">
      <c r="B140" s="342"/>
      <c r="C140" s="302" t="s">
        <v>4376</v>
      </c>
      <c r="D140" s="302"/>
      <c r="E140" s="302"/>
      <c r="F140" s="322" t="s">
        <v>4340</v>
      </c>
      <c r="G140" s="302"/>
      <c r="H140" s="302" t="s">
        <v>4376</v>
      </c>
      <c r="I140" s="302" t="s">
        <v>4375</v>
      </c>
      <c r="J140" s="302"/>
      <c r="K140" s="344"/>
    </row>
    <row r="141" spans="2:11" s="1" customFormat="1" ht="15" customHeight="1" x14ac:dyDescent="0.2">
      <c r="B141" s="342"/>
      <c r="C141" s="302" t="s">
        <v>39</v>
      </c>
      <c r="D141" s="302"/>
      <c r="E141" s="302"/>
      <c r="F141" s="322" t="s">
        <v>4340</v>
      </c>
      <c r="G141" s="302"/>
      <c r="H141" s="302" t="s">
        <v>4396</v>
      </c>
      <c r="I141" s="302" t="s">
        <v>4375</v>
      </c>
      <c r="J141" s="302"/>
      <c r="K141" s="344"/>
    </row>
    <row r="142" spans="2:11" s="1" customFormat="1" ht="15" customHeight="1" x14ac:dyDescent="0.2">
      <c r="B142" s="342"/>
      <c r="C142" s="302" t="s">
        <v>4397</v>
      </c>
      <c r="D142" s="302"/>
      <c r="E142" s="302"/>
      <c r="F142" s="322" t="s">
        <v>4340</v>
      </c>
      <c r="G142" s="302"/>
      <c r="H142" s="302" t="s">
        <v>4398</v>
      </c>
      <c r="I142" s="302" t="s">
        <v>4375</v>
      </c>
      <c r="J142" s="302"/>
      <c r="K142" s="344"/>
    </row>
    <row r="143" spans="2:11" s="1" customFormat="1" ht="15" customHeight="1" x14ac:dyDescent="0.2">
      <c r="B143" s="345"/>
      <c r="C143" s="346"/>
      <c r="D143" s="346"/>
      <c r="E143" s="346"/>
      <c r="F143" s="346"/>
      <c r="G143" s="346"/>
      <c r="H143" s="346"/>
      <c r="I143" s="346"/>
      <c r="J143" s="346"/>
      <c r="K143" s="347"/>
    </row>
    <row r="144" spans="2:11" s="1" customFormat="1" ht="18.75" customHeight="1" x14ac:dyDescent="0.2">
      <c r="B144" s="299"/>
      <c r="C144" s="299"/>
      <c r="D144" s="299"/>
      <c r="E144" s="299"/>
      <c r="F144" s="334"/>
      <c r="G144" s="299"/>
      <c r="H144" s="299"/>
      <c r="I144" s="299"/>
      <c r="J144" s="299"/>
      <c r="K144" s="299"/>
    </row>
    <row r="145" spans="2:11" s="1" customFormat="1" ht="18.75" customHeight="1" x14ac:dyDescent="0.2">
      <c r="B145" s="309"/>
      <c r="C145" s="309"/>
      <c r="D145" s="309"/>
      <c r="E145" s="309"/>
      <c r="F145" s="309"/>
      <c r="G145" s="309"/>
      <c r="H145" s="309"/>
      <c r="I145" s="309"/>
      <c r="J145" s="309"/>
      <c r="K145" s="309"/>
    </row>
    <row r="146" spans="2:11" s="1" customFormat="1" ht="7.5" customHeight="1" x14ac:dyDescent="0.2">
      <c r="B146" s="310"/>
      <c r="C146" s="311"/>
      <c r="D146" s="311"/>
      <c r="E146" s="311"/>
      <c r="F146" s="311"/>
      <c r="G146" s="311"/>
      <c r="H146" s="311"/>
      <c r="I146" s="311"/>
      <c r="J146" s="311"/>
      <c r="K146" s="312"/>
    </row>
    <row r="147" spans="2:11" s="1" customFormat="1" ht="45" customHeight="1" x14ac:dyDescent="0.2">
      <c r="B147" s="313"/>
      <c r="C147" s="426" t="s">
        <v>4399</v>
      </c>
      <c r="D147" s="426"/>
      <c r="E147" s="426"/>
      <c r="F147" s="426"/>
      <c r="G147" s="426"/>
      <c r="H147" s="426"/>
      <c r="I147" s="426"/>
      <c r="J147" s="426"/>
      <c r="K147" s="314"/>
    </row>
    <row r="148" spans="2:11" s="1" customFormat="1" ht="17.25" customHeight="1" x14ac:dyDescent="0.2">
      <c r="B148" s="313"/>
      <c r="C148" s="315" t="s">
        <v>4334</v>
      </c>
      <c r="D148" s="315"/>
      <c r="E148" s="315"/>
      <c r="F148" s="315" t="s">
        <v>4335</v>
      </c>
      <c r="G148" s="316"/>
      <c r="H148" s="315" t="s">
        <v>55</v>
      </c>
      <c r="I148" s="315" t="s">
        <v>58</v>
      </c>
      <c r="J148" s="315" t="s">
        <v>4336</v>
      </c>
      <c r="K148" s="314"/>
    </row>
    <row r="149" spans="2:11" s="1" customFormat="1" ht="17.25" customHeight="1" x14ac:dyDescent="0.2">
      <c r="B149" s="313"/>
      <c r="C149" s="317" t="s">
        <v>4337</v>
      </c>
      <c r="D149" s="317"/>
      <c r="E149" s="317"/>
      <c r="F149" s="318" t="s">
        <v>4338</v>
      </c>
      <c r="G149" s="319"/>
      <c r="H149" s="317"/>
      <c r="I149" s="317"/>
      <c r="J149" s="317" t="s">
        <v>4339</v>
      </c>
      <c r="K149" s="314"/>
    </row>
    <row r="150" spans="2:11" s="1" customFormat="1" ht="5.25" customHeight="1" x14ac:dyDescent="0.2">
      <c r="B150" s="323"/>
      <c r="C150" s="320"/>
      <c r="D150" s="320"/>
      <c r="E150" s="320"/>
      <c r="F150" s="320"/>
      <c r="G150" s="321"/>
      <c r="H150" s="320"/>
      <c r="I150" s="320"/>
      <c r="J150" s="320"/>
      <c r="K150" s="344"/>
    </row>
    <row r="151" spans="2:11" s="1" customFormat="1" ht="15" customHeight="1" x14ac:dyDescent="0.2">
      <c r="B151" s="323"/>
      <c r="C151" s="348" t="s">
        <v>4343</v>
      </c>
      <c r="D151" s="302"/>
      <c r="E151" s="302"/>
      <c r="F151" s="349" t="s">
        <v>4340</v>
      </c>
      <c r="G151" s="302"/>
      <c r="H151" s="348" t="s">
        <v>4380</v>
      </c>
      <c r="I151" s="348" t="s">
        <v>4342</v>
      </c>
      <c r="J151" s="348">
        <v>120</v>
      </c>
      <c r="K151" s="344"/>
    </row>
    <row r="152" spans="2:11" s="1" customFormat="1" ht="15" customHeight="1" x14ac:dyDescent="0.2">
      <c r="B152" s="323"/>
      <c r="C152" s="348" t="s">
        <v>4389</v>
      </c>
      <c r="D152" s="302"/>
      <c r="E152" s="302"/>
      <c r="F152" s="349" t="s">
        <v>4340</v>
      </c>
      <c r="G152" s="302"/>
      <c r="H152" s="348" t="s">
        <v>4400</v>
      </c>
      <c r="I152" s="348" t="s">
        <v>4342</v>
      </c>
      <c r="J152" s="348" t="s">
        <v>4391</v>
      </c>
      <c r="K152" s="344"/>
    </row>
    <row r="153" spans="2:11" s="1" customFormat="1" ht="15" customHeight="1" x14ac:dyDescent="0.2">
      <c r="B153" s="323"/>
      <c r="C153" s="348" t="s">
        <v>86</v>
      </c>
      <c r="D153" s="302"/>
      <c r="E153" s="302"/>
      <c r="F153" s="349" t="s">
        <v>4340</v>
      </c>
      <c r="G153" s="302"/>
      <c r="H153" s="348" t="s">
        <v>4401</v>
      </c>
      <c r="I153" s="348" t="s">
        <v>4342</v>
      </c>
      <c r="J153" s="348" t="s">
        <v>4391</v>
      </c>
      <c r="K153" s="344"/>
    </row>
    <row r="154" spans="2:11" s="1" customFormat="1" ht="15" customHeight="1" x14ac:dyDescent="0.2">
      <c r="B154" s="323"/>
      <c r="C154" s="348" t="s">
        <v>4345</v>
      </c>
      <c r="D154" s="302"/>
      <c r="E154" s="302"/>
      <c r="F154" s="349" t="s">
        <v>4346</v>
      </c>
      <c r="G154" s="302"/>
      <c r="H154" s="348" t="s">
        <v>4380</v>
      </c>
      <c r="I154" s="348" t="s">
        <v>4342</v>
      </c>
      <c r="J154" s="348">
        <v>50</v>
      </c>
      <c r="K154" s="344"/>
    </row>
    <row r="155" spans="2:11" s="1" customFormat="1" ht="15" customHeight="1" x14ac:dyDescent="0.2">
      <c r="B155" s="323"/>
      <c r="C155" s="348" t="s">
        <v>4348</v>
      </c>
      <c r="D155" s="302"/>
      <c r="E155" s="302"/>
      <c r="F155" s="349" t="s">
        <v>4340</v>
      </c>
      <c r="G155" s="302"/>
      <c r="H155" s="348" t="s">
        <v>4380</v>
      </c>
      <c r="I155" s="348" t="s">
        <v>4350</v>
      </c>
      <c r="J155" s="348"/>
      <c r="K155" s="344"/>
    </row>
    <row r="156" spans="2:11" s="1" customFormat="1" ht="15" customHeight="1" x14ac:dyDescent="0.2">
      <c r="B156" s="323"/>
      <c r="C156" s="348" t="s">
        <v>4359</v>
      </c>
      <c r="D156" s="302"/>
      <c r="E156" s="302"/>
      <c r="F156" s="349" t="s">
        <v>4346</v>
      </c>
      <c r="G156" s="302"/>
      <c r="H156" s="348" t="s">
        <v>4380</v>
      </c>
      <c r="I156" s="348" t="s">
        <v>4342</v>
      </c>
      <c r="J156" s="348">
        <v>50</v>
      </c>
      <c r="K156" s="344"/>
    </row>
    <row r="157" spans="2:11" s="1" customFormat="1" ht="15" customHeight="1" x14ac:dyDescent="0.2">
      <c r="B157" s="323"/>
      <c r="C157" s="348" t="s">
        <v>4367</v>
      </c>
      <c r="D157" s="302"/>
      <c r="E157" s="302"/>
      <c r="F157" s="349" t="s">
        <v>4346</v>
      </c>
      <c r="G157" s="302"/>
      <c r="H157" s="348" t="s">
        <v>4380</v>
      </c>
      <c r="I157" s="348" t="s">
        <v>4342</v>
      </c>
      <c r="J157" s="348">
        <v>50</v>
      </c>
      <c r="K157" s="344"/>
    </row>
    <row r="158" spans="2:11" s="1" customFormat="1" ht="15" customHeight="1" x14ac:dyDescent="0.2">
      <c r="B158" s="323"/>
      <c r="C158" s="348" t="s">
        <v>4365</v>
      </c>
      <c r="D158" s="302"/>
      <c r="E158" s="302"/>
      <c r="F158" s="349" t="s">
        <v>4346</v>
      </c>
      <c r="G158" s="302"/>
      <c r="H158" s="348" t="s">
        <v>4380</v>
      </c>
      <c r="I158" s="348" t="s">
        <v>4342</v>
      </c>
      <c r="J158" s="348">
        <v>50</v>
      </c>
      <c r="K158" s="344"/>
    </row>
    <row r="159" spans="2:11" s="1" customFormat="1" ht="15" customHeight="1" x14ac:dyDescent="0.2">
      <c r="B159" s="323"/>
      <c r="C159" s="348" t="s">
        <v>212</v>
      </c>
      <c r="D159" s="302"/>
      <c r="E159" s="302"/>
      <c r="F159" s="349" t="s">
        <v>4340</v>
      </c>
      <c r="G159" s="302"/>
      <c r="H159" s="348" t="s">
        <v>4402</v>
      </c>
      <c r="I159" s="348" t="s">
        <v>4342</v>
      </c>
      <c r="J159" s="348" t="s">
        <v>4403</v>
      </c>
      <c r="K159" s="344"/>
    </row>
    <row r="160" spans="2:11" s="1" customFormat="1" ht="15" customHeight="1" x14ac:dyDescent="0.2">
      <c r="B160" s="323"/>
      <c r="C160" s="348" t="s">
        <v>4404</v>
      </c>
      <c r="D160" s="302"/>
      <c r="E160" s="302"/>
      <c r="F160" s="349" t="s">
        <v>4340</v>
      </c>
      <c r="G160" s="302"/>
      <c r="H160" s="348" t="s">
        <v>4405</v>
      </c>
      <c r="I160" s="348" t="s">
        <v>4375</v>
      </c>
      <c r="J160" s="348"/>
      <c r="K160" s="344"/>
    </row>
    <row r="161" spans="2:11" s="1" customFormat="1" ht="15" customHeight="1" x14ac:dyDescent="0.2">
      <c r="B161" s="350"/>
      <c r="C161" s="332"/>
      <c r="D161" s="332"/>
      <c r="E161" s="332"/>
      <c r="F161" s="332"/>
      <c r="G161" s="332"/>
      <c r="H161" s="332"/>
      <c r="I161" s="332"/>
      <c r="J161" s="332"/>
      <c r="K161" s="351"/>
    </row>
    <row r="162" spans="2:11" s="1" customFormat="1" ht="18.75" customHeight="1" x14ac:dyDescent="0.2">
      <c r="B162" s="299"/>
      <c r="C162" s="302"/>
      <c r="D162" s="302"/>
      <c r="E162" s="302"/>
      <c r="F162" s="322"/>
      <c r="G162" s="302"/>
      <c r="H162" s="302"/>
      <c r="I162" s="302"/>
      <c r="J162" s="302"/>
      <c r="K162" s="299"/>
    </row>
    <row r="163" spans="2:11" s="1" customFormat="1" ht="18.75" customHeight="1" x14ac:dyDescent="0.2">
      <c r="B163" s="309"/>
      <c r="C163" s="309"/>
      <c r="D163" s="309"/>
      <c r="E163" s="309"/>
      <c r="F163" s="309"/>
      <c r="G163" s="309"/>
      <c r="H163" s="309"/>
      <c r="I163" s="309"/>
      <c r="J163" s="309"/>
      <c r="K163" s="309"/>
    </row>
    <row r="164" spans="2:11" s="1" customFormat="1" ht="7.5" customHeight="1" x14ac:dyDescent="0.2">
      <c r="B164" s="291"/>
      <c r="C164" s="292"/>
      <c r="D164" s="292"/>
      <c r="E164" s="292"/>
      <c r="F164" s="292"/>
      <c r="G164" s="292"/>
      <c r="H164" s="292"/>
      <c r="I164" s="292"/>
      <c r="J164" s="292"/>
      <c r="K164" s="293"/>
    </row>
    <row r="165" spans="2:11" s="1" customFormat="1" ht="45" customHeight="1" x14ac:dyDescent="0.2">
      <c r="B165" s="294"/>
      <c r="C165" s="424" t="s">
        <v>4406</v>
      </c>
      <c r="D165" s="424"/>
      <c r="E165" s="424"/>
      <c r="F165" s="424"/>
      <c r="G165" s="424"/>
      <c r="H165" s="424"/>
      <c r="I165" s="424"/>
      <c r="J165" s="424"/>
      <c r="K165" s="295"/>
    </row>
    <row r="166" spans="2:11" s="1" customFormat="1" ht="17.25" customHeight="1" x14ac:dyDescent="0.2">
      <c r="B166" s="294"/>
      <c r="C166" s="315" t="s">
        <v>4334</v>
      </c>
      <c r="D166" s="315"/>
      <c r="E166" s="315"/>
      <c r="F166" s="315" t="s">
        <v>4335</v>
      </c>
      <c r="G166" s="352"/>
      <c r="H166" s="353" t="s">
        <v>55</v>
      </c>
      <c r="I166" s="353" t="s">
        <v>58</v>
      </c>
      <c r="J166" s="315" t="s">
        <v>4336</v>
      </c>
      <c r="K166" s="295"/>
    </row>
    <row r="167" spans="2:11" s="1" customFormat="1" ht="17.25" customHeight="1" x14ac:dyDescent="0.2">
      <c r="B167" s="296"/>
      <c r="C167" s="317" t="s">
        <v>4337</v>
      </c>
      <c r="D167" s="317"/>
      <c r="E167" s="317"/>
      <c r="F167" s="318" t="s">
        <v>4338</v>
      </c>
      <c r="G167" s="354"/>
      <c r="H167" s="355"/>
      <c r="I167" s="355"/>
      <c r="J167" s="317" t="s">
        <v>4339</v>
      </c>
      <c r="K167" s="297"/>
    </row>
    <row r="168" spans="2:11" s="1" customFormat="1" ht="5.25" customHeight="1" x14ac:dyDescent="0.2">
      <c r="B168" s="323"/>
      <c r="C168" s="320"/>
      <c r="D168" s="320"/>
      <c r="E168" s="320"/>
      <c r="F168" s="320"/>
      <c r="G168" s="321"/>
      <c r="H168" s="320"/>
      <c r="I168" s="320"/>
      <c r="J168" s="320"/>
      <c r="K168" s="344"/>
    </row>
    <row r="169" spans="2:11" s="1" customFormat="1" ht="15" customHeight="1" x14ac:dyDescent="0.2">
      <c r="B169" s="323"/>
      <c r="C169" s="302" t="s">
        <v>4343</v>
      </c>
      <c r="D169" s="302"/>
      <c r="E169" s="302"/>
      <c r="F169" s="322" t="s">
        <v>4340</v>
      </c>
      <c r="G169" s="302"/>
      <c r="H169" s="302" t="s">
        <v>4380</v>
      </c>
      <c r="I169" s="302" t="s">
        <v>4342</v>
      </c>
      <c r="J169" s="302">
        <v>120</v>
      </c>
      <c r="K169" s="344"/>
    </row>
    <row r="170" spans="2:11" s="1" customFormat="1" ht="15" customHeight="1" x14ac:dyDescent="0.2">
      <c r="B170" s="323"/>
      <c r="C170" s="302" t="s">
        <v>4389</v>
      </c>
      <c r="D170" s="302"/>
      <c r="E170" s="302"/>
      <c r="F170" s="322" t="s">
        <v>4340</v>
      </c>
      <c r="G170" s="302"/>
      <c r="H170" s="302" t="s">
        <v>4390</v>
      </c>
      <c r="I170" s="302" t="s">
        <v>4342</v>
      </c>
      <c r="J170" s="302" t="s">
        <v>4391</v>
      </c>
      <c r="K170" s="344"/>
    </row>
    <row r="171" spans="2:11" s="1" customFormat="1" ht="15" customHeight="1" x14ac:dyDescent="0.2">
      <c r="B171" s="323"/>
      <c r="C171" s="302" t="s">
        <v>86</v>
      </c>
      <c r="D171" s="302"/>
      <c r="E171" s="302"/>
      <c r="F171" s="322" t="s">
        <v>4340</v>
      </c>
      <c r="G171" s="302"/>
      <c r="H171" s="302" t="s">
        <v>4407</v>
      </c>
      <c r="I171" s="302" t="s">
        <v>4342</v>
      </c>
      <c r="J171" s="302" t="s">
        <v>4391</v>
      </c>
      <c r="K171" s="344"/>
    </row>
    <row r="172" spans="2:11" s="1" customFormat="1" ht="15" customHeight="1" x14ac:dyDescent="0.2">
      <c r="B172" s="323"/>
      <c r="C172" s="302" t="s">
        <v>4345</v>
      </c>
      <c r="D172" s="302"/>
      <c r="E172" s="302"/>
      <c r="F172" s="322" t="s">
        <v>4346</v>
      </c>
      <c r="G172" s="302"/>
      <c r="H172" s="302" t="s">
        <v>4407</v>
      </c>
      <c r="I172" s="302" t="s">
        <v>4342</v>
      </c>
      <c r="J172" s="302">
        <v>50</v>
      </c>
      <c r="K172" s="344"/>
    </row>
    <row r="173" spans="2:11" s="1" customFormat="1" ht="15" customHeight="1" x14ac:dyDescent="0.2">
      <c r="B173" s="323"/>
      <c r="C173" s="302" t="s">
        <v>4348</v>
      </c>
      <c r="D173" s="302"/>
      <c r="E173" s="302"/>
      <c r="F173" s="322" t="s">
        <v>4340</v>
      </c>
      <c r="G173" s="302"/>
      <c r="H173" s="302" t="s">
        <v>4407</v>
      </c>
      <c r="I173" s="302" t="s">
        <v>4350</v>
      </c>
      <c r="J173" s="302"/>
      <c r="K173" s="344"/>
    </row>
    <row r="174" spans="2:11" s="1" customFormat="1" ht="15" customHeight="1" x14ac:dyDescent="0.2">
      <c r="B174" s="323"/>
      <c r="C174" s="302" t="s">
        <v>4359</v>
      </c>
      <c r="D174" s="302"/>
      <c r="E174" s="302"/>
      <c r="F174" s="322" t="s">
        <v>4346</v>
      </c>
      <c r="G174" s="302"/>
      <c r="H174" s="302" t="s">
        <v>4407</v>
      </c>
      <c r="I174" s="302" t="s">
        <v>4342</v>
      </c>
      <c r="J174" s="302">
        <v>50</v>
      </c>
      <c r="K174" s="344"/>
    </row>
    <row r="175" spans="2:11" s="1" customFormat="1" ht="15" customHeight="1" x14ac:dyDescent="0.2">
      <c r="B175" s="323"/>
      <c r="C175" s="302" t="s">
        <v>4367</v>
      </c>
      <c r="D175" s="302"/>
      <c r="E175" s="302"/>
      <c r="F175" s="322" t="s">
        <v>4346</v>
      </c>
      <c r="G175" s="302"/>
      <c r="H175" s="302" t="s">
        <v>4407</v>
      </c>
      <c r="I175" s="302" t="s">
        <v>4342</v>
      </c>
      <c r="J175" s="302">
        <v>50</v>
      </c>
      <c r="K175" s="344"/>
    </row>
    <row r="176" spans="2:11" s="1" customFormat="1" ht="15" customHeight="1" x14ac:dyDescent="0.2">
      <c r="B176" s="323"/>
      <c r="C176" s="302" t="s">
        <v>4365</v>
      </c>
      <c r="D176" s="302"/>
      <c r="E176" s="302"/>
      <c r="F176" s="322" t="s">
        <v>4346</v>
      </c>
      <c r="G176" s="302"/>
      <c r="H176" s="302" t="s">
        <v>4407</v>
      </c>
      <c r="I176" s="302" t="s">
        <v>4342</v>
      </c>
      <c r="J176" s="302">
        <v>50</v>
      </c>
      <c r="K176" s="344"/>
    </row>
    <row r="177" spans="2:11" s="1" customFormat="1" ht="15" customHeight="1" x14ac:dyDescent="0.2">
      <c r="B177" s="323"/>
      <c r="C177" s="302" t="s">
        <v>253</v>
      </c>
      <c r="D177" s="302"/>
      <c r="E177" s="302"/>
      <c r="F177" s="322" t="s">
        <v>4340</v>
      </c>
      <c r="G177" s="302"/>
      <c r="H177" s="302" t="s">
        <v>4408</v>
      </c>
      <c r="I177" s="302" t="s">
        <v>4409</v>
      </c>
      <c r="J177" s="302"/>
      <c r="K177" s="344"/>
    </row>
    <row r="178" spans="2:11" s="1" customFormat="1" ht="15" customHeight="1" x14ac:dyDescent="0.2">
      <c r="B178" s="323"/>
      <c r="C178" s="302" t="s">
        <v>58</v>
      </c>
      <c r="D178" s="302"/>
      <c r="E178" s="302"/>
      <c r="F178" s="322" t="s">
        <v>4340</v>
      </c>
      <c r="G178" s="302"/>
      <c r="H178" s="302" t="s">
        <v>4410</v>
      </c>
      <c r="I178" s="302" t="s">
        <v>4411</v>
      </c>
      <c r="J178" s="302">
        <v>1</v>
      </c>
      <c r="K178" s="344"/>
    </row>
    <row r="179" spans="2:11" s="1" customFormat="1" ht="15" customHeight="1" x14ac:dyDescent="0.2">
      <c r="B179" s="323"/>
      <c r="C179" s="302" t="s">
        <v>54</v>
      </c>
      <c r="D179" s="302"/>
      <c r="E179" s="302"/>
      <c r="F179" s="322" t="s">
        <v>4340</v>
      </c>
      <c r="G179" s="302"/>
      <c r="H179" s="302" t="s">
        <v>4412</v>
      </c>
      <c r="I179" s="302" t="s">
        <v>4342</v>
      </c>
      <c r="J179" s="302">
        <v>20</v>
      </c>
      <c r="K179" s="344"/>
    </row>
    <row r="180" spans="2:11" s="1" customFormat="1" ht="15" customHeight="1" x14ac:dyDescent="0.2">
      <c r="B180" s="323"/>
      <c r="C180" s="302" t="s">
        <v>55</v>
      </c>
      <c r="D180" s="302"/>
      <c r="E180" s="302"/>
      <c r="F180" s="322" t="s">
        <v>4340</v>
      </c>
      <c r="G180" s="302"/>
      <c r="H180" s="302" t="s">
        <v>4413</v>
      </c>
      <c r="I180" s="302" t="s">
        <v>4342</v>
      </c>
      <c r="J180" s="302">
        <v>255</v>
      </c>
      <c r="K180" s="344"/>
    </row>
    <row r="181" spans="2:11" s="1" customFormat="1" ht="15" customHeight="1" x14ac:dyDescent="0.2">
      <c r="B181" s="323"/>
      <c r="C181" s="302" t="s">
        <v>254</v>
      </c>
      <c r="D181" s="302"/>
      <c r="E181" s="302"/>
      <c r="F181" s="322" t="s">
        <v>4340</v>
      </c>
      <c r="G181" s="302"/>
      <c r="H181" s="302" t="s">
        <v>4304</v>
      </c>
      <c r="I181" s="302" t="s">
        <v>4342</v>
      </c>
      <c r="J181" s="302">
        <v>10</v>
      </c>
      <c r="K181" s="344"/>
    </row>
    <row r="182" spans="2:11" s="1" customFormat="1" ht="15" customHeight="1" x14ac:dyDescent="0.2">
      <c r="B182" s="323"/>
      <c r="C182" s="302" t="s">
        <v>255</v>
      </c>
      <c r="D182" s="302"/>
      <c r="E182" s="302"/>
      <c r="F182" s="322" t="s">
        <v>4340</v>
      </c>
      <c r="G182" s="302"/>
      <c r="H182" s="302" t="s">
        <v>4414</v>
      </c>
      <c r="I182" s="302" t="s">
        <v>4375</v>
      </c>
      <c r="J182" s="302"/>
      <c r="K182" s="344"/>
    </row>
    <row r="183" spans="2:11" s="1" customFormat="1" ht="15" customHeight="1" x14ac:dyDescent="0.2">
      <c r="B183" s="323"/>
      <c r="C183" s="302" t="s">
        <v>4415</v>
      </c>
      <c r="D183" s="302"/>
      <c r="E183" s="302"/>
      <c r="F183" s="322" t="s">
        <v>4340</v>
      </c>
      <c r="G183" s="302"/>
      <c r="H183" s="302" t="s">
        <v>4416</v>
      </c>
      <c r="I183" s="302" t="s">
        <v>4375</v>
      </c>
      <c r="J183" s="302"/>
      <c r="K183" s="344"/>
    </row>
    <row r="184" spans="2:11" s="1" customFormat="1" ht="15" customHeight="1" x14ac:dyDescent="0.2">
      <c r="B184" s="323"/>
      <c r="C184" s="302" t="s">
        <v>4404</v>
      </c>
      <c r="D184" s="302"/>
      <c r="E184" s="302"/>
      <c r="F184" s="322" t="s">
        <v>4340</v>
      </c>
      <c r="G184" s="302"/>
      <c r="H184" s="302" t="s">
        <v>4417</v>
      </c>
      <c r="I184" s="302" t="s">
        <v>4375</v>
      </c>
      <c r="J184" s="302"/>
      <c r="K184" s="344"/>
    </row>
    <row r="185" spans="2:11" s="1" customFormat="1" ht="15" customHeight="1" x14ac:dyDescent="0.2">
      <c r="B185" s="323"/>
      <c r="C185" s="302" t="s">
        <v>257</v>
      </c>
      <c r="D185" s="302"/>
      <c r="E185" s="302"/>
      <c r="F185" s="322" t="s">
        <v>4346</v>
      </c>
      <c r="G185" s="302"/>
      <c r="H185" s="302" t="s">
        <v>4418</v>
      </c>
      <c r="I185" s="302" t="s">
        <v>4342</v>
      </c>
      <c r="J185" s="302">
        <v>50</v>
      </c>
      <c r="K185" s="344"/>
    </row>
    <row r="186" spans="2:11" s="1" customFormat="1" ht="15" customHeight="1" x14ac:dyDescent="0.2">
      <c r="B186" s="323"/>
      <c r="C186" s="302" t="s">
        <v>4419</v>
      </c>
      <c r="D186" s="302"/>
      <c r="E186" s="302"/>
      <c r="F186" s="322" t="s">
        <v>4346</v>
      </c>
      <c r="G186" s="302"/>
      <c r="H186" s="302" t="s">
        <v>4420</v>
      </c>
      <c r="I186" s="302" t="s">
        <v>4421</v>
      </c>
      <c r="J186" s="302"/>
      <c r="K186" s="344"/>
    </row>
    <row r="187" spans="2:11" s="1" customFormat="1" ht="15" customHeight="1" x14ac:dyDescent="0.2">
      <c r="B187" s="323"/>
      <c r="C187" s="302" t="s">
        <v>4422</v>
      </c>
      <c r="D187" s="302"/>
      <c r="E187" s="302"/>
      <c r="F187" s="322" t="s">
        <v>4346</v>
      </c>
      <c r="G187" s="302"/>
      <c r="H187" s="302" t="s">
        <v>4423</v>
      </c>
      <c r="I187" s="302" t="s">
        <v>4421</v>
      </c>
      <c r="J187" s="302"/>
      <c r="K187" s="344"/>
    </row>
    <row r="188" spans="2:11" s="1" customFormat="1" ht="15" customHeight="1" x14ac:dyDescent="0.2">
      <c r="B188" s="323"/>
      <c r="C188" s="302" t="s">
        <v>4424</v>
      </c>
      <c r="D188" s="302"/>
      <c r="E188" s="302"/>
      <c r="F188" s="322" t="s">
        <v>4346</v>
      </c>
      <c r="G188" s="302"/>
      <c r="H188" s="302" t="s">
        <v>4425</v>
      </c>
      <c r="I188" s="302" t="s">
        <v>4421</v>
      </c>
      <c r="J188" s="302"/>
      <c r="K188" s="344"/>
    </row>
    <row r="189" spans="2:11" s="1" customFormat="1" ht="15" customHeight="1" x14ac:dyDescent="0.2">
      <c r="B189" s="323"/>
      <c r="C189" s="356" t="s">
        <v>4426</v>
      </c>
      <c r="D189" s="302"/>
      <c r="E189" s="302"/>
      <c r="F189" s="322" t="s">
        <v>4346</v>
      </c>
      <c r="G189" s="302"/>
      <c r="H189" s="302" t="s">
        <v>4427</v>
      </c>
      <c r="I189" s="302" t="s">
        <v>4428</v>
      </c>
      <c r="J189" s="357" t="s">
        <v>4429</v>
      </c>
      <c r="K189" s="344"/>
    </row>
    <row r="190" spans="2:11" s="1" customFormat="1" ht="15" customHeight="1" x14ac:dyDescent="0.2">
      <c r="B190" s="323"/>
      <c r="C190" s="308" t="s">
        <v>43</v>
      </c>
      <c r="D190" s="302"/>
      <c r="E190" s="302"/>
      <c r="F190" s="322" t="s">
        <v>4340</v>
      </c>
      <c r="G190" s="302"/>
      <c r="H190" s="299" t="s">
        <v>4430</v>
      </c>
      <c r="I190" s="302" t="s">
        <v>4431</v>
      </c>
      <c r="J190" s="302"/>
      <c r="K190" s="344"/>
    </row>
    <row r="191" spans="2:11" s="1" customFormat="1" ht="15" customHeight="1" x14ac:dyDescent="0.2">
      <c r="B191" s="323"/>
      <c r="C191" s="308" t="s">
        <v>4432</v>
      </c>
      <c r="D191" s="302"/>
      <c r="E191" s="302"/>
      <c r="F191" s="322" t="s">
        <v>4340</v>
      </c>
      <c r="G191" s="302"/>
      <c r="H191" s="302" t="s">
        <v>4433</v>
      </c>
      <c r="I191" s="302" t="s">
        <v>4375</v>
      </c>
      <c r="J191" s="302"/>
      <c r="K191" s="344"/>
    </row>
    <row r="192" spans="2:11" s="1" customFormat="1" ht="15" customHeight="1" x14ac:dyDescent="0.2">
      <c r="B192" s="323"/>
      <c r="C192" s="308" t="s">
        <v>4434</v>
      </c>
      <c r="D192" s="302"/>
      <c r="E192" s="302"/>
      <c r="F192" s="322" t="s">
        <v>4340</v>
      </c>
      <c r="G192" s="302"/>
      <c r="H192" s="302" t="s">
        <v>4435</v>
      </c>
      <c r="I192" s="302" t="s">
        <v>4375</v>
      </c>
      <c r="J192" s="302"/>
      <c r="K192" s="344"/>
    </row>
    <row r="193" spans="2:11" s="1" customFormat="1" ht="15" customHeight="1" x14ac:dyDescent="0.2">
      <c r="B193" s="323"/>
      <c r="C193" s="308" t="s">
        <v>4436</v>
      </c>
      <c r="D193" s="302"/>
      <c r="E193" s="302"/>
      <c r="F193" s="322" t="s">
        <v>4346</v>
      </c>
      <c r="G193" s="302"/>
      <c r="H193" s="302" t="s">
        <v>4437</v>
      </c>
      <c r="I193" s="302" t="s">
        <v>4375</v>
      </c>
      <c r="J193" s="302"/>
      <c r="K193" s="344"/>
    </row>
    <row r="194" spans="2:11" s="1" customFormat="1" ht="15" customHeight="1" x14ac:dyDescent="0.2">
      <c r="B194" s="350"/>
      <c r="C194" s="358"/>
      <c r="D194" s="332"/>
      <c r="E194" s="332"/>
      <c r="F194" s="332"/>
      <c r="G194" s="332"/>
      <c r="H194" s="332"/>
      <c r="I194" s="332"/>
      <c r="J194" s="332"/>
      <c r="K194" s="351"/>
    </row>
    <row r="195" spans="2:11" s="1" customFormat="1" ht="18.75" customHeight="1" x14ac:dyDescent="0.2">
      <c r="B195" s="299"/>
      <c r="C195" s="302"/>
      <c r="D195" s="302"/>
      <c r="E195" s="302"/>
      <c r="F195" s="322"/>
      <c r="G195" s="302"/>
      <c r="H195" s="302"/>
      <c r="I195" s="302"/>
      <c r="J195" s="302"/>
      <c r="K195" s="299"/>
    </row>
    <row r="196" spans="2:11" s="1" customFormat="1" ht="18.75" customHeight="1" x14ac:dyDescent="0.2">
      <c r="B196" s="299"/>
      <c r="C196" s="302"/>
      <c r="D196" s="302"/>
      <c r="E196" s="302"/>
      <c r="F196" s="322"/>
      <c r="G196" s="302"/>
      <c r="H196" s="302"/>
      <c r="I196" s="302"/>
      <c r="J196" s="302"/>
      <c r="K196" s="299"/>
    </row>
    <row r="197" spans="2:11" s="1" customFormat="1" ht="18.75" customHeight="1" x14ac:dyDescent="0.2">
      <c r="B197" s="309"/>
      <c r="C197" s="309"/>
      <c r="D197" s="309"/>
      <c r="E197" s="309"/>
      <c r="F197" s="309"/>
      <c r="G197" s="309"/>
      <c r="H197" s="309"/>
      <c r="I197" s="309"/>
      <c r="J197" s="309"/>
      <c r="K197" s="309"/>
    </row>
    <row r="198" spans="2:11" s="1" customFormat="1" ht="13.5" x14ac:dyDescent="0.2">
      <c r="B198" s="291"/>
      <c r="C198" s="292"/>
      <c r="D198" s="292"/>
      <c r="E198" s="292"/>
      <c r="F198" s="292"/>
      <c r="G198" s="292"/>
      <c r="H198" s="292"/>
      <c r="I198" s="292"/>
      <c r="J198" s="292"/>
      <c r="K198" s="293"/>
    </row>
    <row r="199" spans="2:11" s="1" customFormat="1" ht="21" x14ac:dyDescent="0.2">
      <c r="B199" s="294"/>
      <c r="C199" s="424" t="s">
        <v>4438</v>
      </c>
      <c r="D199" s="424"/>
      <c r="E199" s="424"/>
      <c r="F199" s="424"/>
      <c r="G199" s="424"/>
      <c r="H199" s="424"/>
      <c r="I199" s="424"/>
      <c r="J199" s="424"/>
      <c r="K199" s="295"/>
    </row>
    <row r="200" spans="2:11" s="1" customFormat="1" ht="25.5" customHeight="1" x14ac:dyDescent="0.3">
      <c r="B200" s="294"/>
      <c r="C200" s="359" t="s">
        <v>4439</v>
      </c>
      <c r="D200" s="359"/>
      <c r="E200" s="359"/>
      <c r="F200" s="359" t="s">
        <v>4440</v>
      </c>
      <c r="G200" s="360"/>
      <c r="H200" s="430" t="s">
        <v>4441</v>
      </c>
      <c r="I200" s="430"/>
      <c r="J200" s="430"/>
      <c r="K200" s="295"/>
    </row>
    <row r="201" spans="2:11" s="1" customFormat="1" ht="5.25" customHeight="1" x14ac:dyDescent="0.2">
      <c r="B201" s="323"/>
      <c r="C201" s="320"/>
      <c r="D201" s="320"/>
      <c r="E201" s="320"/>
      <c r="F201" s="320"/>
      <c r="G201" s="302"/>
      <c r="H201" s="320"/>
      <c r="I201" s="320"/>
      <c r="J201" s="320"/>
      <c r="K201" s="344"/>
    </row>
    <row r="202" spans="2:11" s="1" customFormat="1" ht="15" customHeight="1" x14ac:dyDescent="0.2">
      <c r="B202" s="323"/>
      <c r="C202" s="302" t="s">
        <v>4431</v>
      </c>
      <c r="D202" s="302"/>
      <c r="E202" s="302"/>
      <c r="F202" s="322" t="s">
        <v>44</v>
      </c>
      <c r="G202" s="302"/>
      <c r="H202" s="429" t="s">
        <v>4442</v>
      </c>
      <c r="I202" s="429"/>
      <c r="J202" s="429"/>
      <c r="K202" s="344"/>
    </row>
    <row r="203" spans="2:11" s="1" customFormat="1" ht="15" customHeight="1" x14ac:dyDescent="0.2">
      <c r="B203" s="323"/>
      <c r="C203" s="329"/>
      <c r="D203" s="302"/>
      <c r="E203" s="302"/>
      <c r="F203" s="322" t="s">
        <v>45</v>
      </c>
      <c r="G203" s="302"/>
      <c r="H203" s="429" t="s">
        <v>4443</v>
      </c>
      <c r="I203" s="429"/>
      <c r="J203" s="429"/>
      <c r="K203" s="344"/>
    </row>
    <row r="204" spans="2:11" s="1" customFormat="1" ht="15" customHeight="1" x14ac:dyDescent="0.2">
      <c r="B204" s="323"/>
      <c r="C204" s="329"/>
      <c r="D204" s="302"/>
      <c r="E204" s="302"/>
      <c r="F204" s="322" t="s">
        <v>48</v>
      </c>
      <c r="G204" s="302"/>
      <c r="H204" s="429" t="s">
        <v>4444</v>
      </c>
      <c r="I204" s="429"/>
      <c r="J204" s="429"/>
      <c r="K204" s="344"/>
    </row>
    <row r="205" spans="2:11" s="1" customFormat="1" ht="15" customHeight="1" x14ac:dyDescent="0.2">
      <c r="B205" s="323"/>
      <c r="C205" s="302"/>
      <c r="D205" s="302"/>
      <c r="E205" s="302"/>
      <c r="F205" s="322" t="s">
        <v>46</v>
      </c>
      <c r="G205" s="302"/>
      <c r="H205" s="429" t="s">
        <v>4445</v>
      </c>
      <c r="I205" s="429"/>
      <c r="J205" s="429"/>
      <c r="K205" s="344"/>
    </row>
    <row r="206" spans="2:11" s="1" customFormat="1" ht="15" customHeight="1" x14ac:dyDescent="0.2">
      <c r="B206" s="323"/>
      <c r="C206" s="302"/>
      <c r="D206" s="302"/>
      <c r="E206" s="302"/>
      <c r="F206" s="322" t="s">
        <v>47</v>
      </c>
      <c r="G206" s="302"/>
      <c r="H206" s="429" t="s">
        <v>4446</v>
      </c>
      <c r="I206" s="429"/>
      <c r="J206" s="429"/>
      <c r="K206" s="344"/>
    </row>
    <row r="207" spans="2:11" s="1" customFormat="1" ht="15" customHeight="1" x14ac:dyDescent="0.2">
      <c r="B207" s="323"/>
      <c r="C207" s="302"/>
      <c r="D207" s="302"/>
      <c r="E207" s="302"/>
      <c r="F207" s="322"/>
      <c r="G207" s="302"/>
      <c r="H207" s="302"/>
      <c r="I207" s="302"/>
      <c r="J207" s="302"/>
      <c r="K207" s="344"/>
    </row>
    <row r="208" spans="2:11" s="1" customFormat="1" ht="15" customHeight="1" x14ac:dyDescent="0.2">
      <c r="B208" s="323"/>
      <c r="C208" s="302" t="s">
        <v>4387</v>
      </c>
      <c r="D208" s="302"/>
      <c r="E208" s="302"/>
      <c r="F208" s="322" t="s">
        <v>79</v>
      </c>
      <c r="G208" s="302"/>
      <c r="H208" s="429" t="s">
        <v>4447</v>
      </c>
      <c r="I208" s="429"/>
      <c r="J208" s="429"/>
      <c r="K208" s="344"/>
    </row>
    <row r="209" spans="2:11" s="1" customFormat="1" ht="15" customHeight="1" x14ac:dyDescent="0.2">
      <c r="B209" s="323"/>
      <c r="C209" s="329"/>
      <c r="D209" s="302"/>
      <c r="E209" s="302"/>
      <c r="F209" s="322" t="s">
        <v>4285</v>
      </c>
      <c r="G209" s="302"/>
      <c r="H209" s="429" t="s">
        <v>4286</v>
      </c>
      <c r="I209" s="429"/>
      <c r="J209" s="429"/>
      <c r="K209" s="344"/>
    </row>
    <row r="210" spans="2:11" s="1" customFormat="1" ht="15" customHeight="1" x14ac:dyDescent="0.2">
      <c r="B210" s="323"/>
      <c r="C210" s="302"/>
      <c r="D210" s="302"/>
      <c r="E210" s="302"/>
      <c r="F210" s="322" t="s">
        <v>4283</v>
      </c>
      <c r="G210" s="302"/>
      <c r="H210" s="429" t="s">
        <v>4448</v>
      </c>
      <c r="I210" s="429"/>
      <c r="J210" s="429"/>
      <c r="K210" s="344"/>
    </row>
    <row r="211" spans="2:11" s="1" customFormat="1" ht="15" customHeight="1" x14ac:dyDescent="0.2">
      <c r="B211" s="361"/>
      <c r="C211" s="329"/>
      <c r="D211" s="329"/>
      <c r="E211" s="329"/>
      <c r="F211" s="322" t="s">
        <v>135</v>
      </c>
      <c r="G211" s="308"/>
      <c r="H211" s="428" t="s">
        <v>4287</v>
      </c>
      <c r="I211" s="428"/>
      <c r="J211" s="428"/>
      <c r="K211" s="362"/>
    </row>
    <row r="212" spans="2:11" s="1" customFormat="1" ht="15" customHeight="1" x14ac:dyDescent="0.2">
      <c r="B212" s="361"/>
      <c r="C212" s="329"/>
      <c r="D212" s="329"/>
      <c r="E212" s="329"/>
      <c r="F212" s="322" t="s">
        <v>4288</v>
      </c>
      <c r="G212" s="308"/>
      <c r="H212" s="428" t="s">
        <v>4449</v>
      </c>
      <c r="I212" s="428"/>
      <c r="J212" s="428"/>
      <c r="K212" s="362"/>
    </row>
    <row r="213" spans="2:11" s="1" customFormat="1" ht="15" customHeight="1" x14ac:dyDescent="0.2">
      <c r="B213" s="361"/>
      <c r="C213" s="329"/>
      <c r="D213" s="329"/>
      <c r="E213" s="329"/>
      <c r="F213" s="363"/>
      <c r="G213" s="308"/>
      <c r="H213" s="364"/>
      <c r="I213" s="364"/>
      <c r="J213" s="364"/>
      <c r="K213" s="362"/>
    </row>
    <row r="214" spans="2:11" s="1" customFormat="1" ht="15" customHeight="1" x14ac:dyDescent="0.2">
      <c r="B214" s="361"/>
      <c r="C214" s="302" t="s">
        <v>4411</v>
      </c>
      <c r="D214" s="329"/>
      <c r="E214" s="329"/>
      <c r="F214" s="322">
        <v>1</v>
      </c>
      <c r="G214" s="308"/>
      <c r="H214" s="428" t="s">
        <v>4450</v>
      </c>
      <c r="I214" s="428"/>
      <c r="J214" s="428"/>
      <c r="K214" s="362"/>
    </row>
    <row r="215" spans="2:11" s="1" customFormat="1" ht="15" customHeight="1" x14ac:dyDescent="0.2">
      <c r="B215" s="361"/>
      <c r="C215" s="329"/>
      <c r="D215" s="329"/>
      <c r="E215" s="329"/>
      <c r="F215" s="322">
        <v>2</v>
      </c>
      <c r="G215" s="308"/>
      <c r="H215" s="428" t="s">
        <v>4451</v>
      </c>
      <c r="I215" s="428"/>
      <c r="J215" s="428"/>
      <c r="K215" s="362"/>
    </row>
    <row r="216" spans="2:11" s="1" customFormat="1" ht="15" customHeight="1" x14ac:dyDescent="0.2">
      <c r="B216" s="361"/>
      <c r="C216" s="329"/>
      <c r="D216" s="329"/>
      <c r="E216" s="329"/>
      <c r="F216" s="322">
        <v>3</v>
      </c>
      <c r="G216" s="308"/>
      <c r="H216" s="428" t="s">
        <v>4452</v>
      </c>
      <c r="I216" s="428"/>
      <c r="J216" s="428"/>
      <c r="K216" s="362"/>
    </row>
    <row r="217" spans="2:11" s="1" customFormat="1" ht="15" customHeight="1" x14ac:dyDescent="0.2">
      <c r="B217" s="361"/>
      <c r="C217" s="329"/>
      <c r="D217" s="329"/>
      <c r="E217" s="329"/>
      <c r="F217" s="322">
        <v>4</v>
      </c>
      <c r="G217" s="308"/>
      <c r="H217" s="428" t="s">
        <v>4453</v>
      </c>
      <c r="I217" s="428"/>
      <c r="J217" s="428"/>
      <c r="K217" s="362"/>
    </row>
    <row r="218" spans="2:11" s="1" customFormat="1" ht="12.75" customHeight="1" x14ac:dyDescent="0.2">
      <c r="B218" s="365"/>
      <c r="C218" s="366"/>
      <c r="D218" s="366"/>
      <c r="E218" s="366"/>
      <c r="F218" s="366"/>
      <c r="G218" s="366"/>
      <c r="H218" s="366"/>
      <c r="I218" s="366"/>
      <c r="J218" s="366"/>
      <c r="K218" s="367"/>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37</vt:i4>
      </vt:variant>
    </vt:vector>
  </HeadingPairs>
  <TitlesOfParts>
    <vt:vector size="56" baseType="lpstr">
      <vt:lpstr>Rekapitulace stavby</vt:lpstr>
      <vt:lpstr>D.1.1-2 - ASŘ,KSŘ Soupis ...</vt:lpstr>
      <vt:lpstr>D.1.4.a - Zdravotechnika</vt:lpstr>
      <vt:lpstr>D.1.4.b - Vzduchotechnika</vt:lpstr>
      <vt:lpstr>D.1.4.c - Vytápění</vt:lpstr>
      <vt:lpstr>D.1.4.d - Silnoproud</vt:lpstr>
      <vt:lpstr>D.1.4.e1 - Slaboproud - SK</vt:lpstr>
      <vt:lpstr>D.1.4.e2 - Slaboproud - CCTV</vt:lpstr>
      <vt:lpstr>D.1.4.e3 - Slaboproud - PZTS</vt:lpstr>
      <vt:lpstr>D.1.4.e4 - Slaboproud - MR</vt:lpstr>
      <vt:lpstr>D.1.4.e5 - Slaboproud - JČ</vt:lpstr>
      <vt:lpstr>D.1.4.f - Měření a regulace</vt:lpstr>
      <vt:lpstr>D.1.4.g - Přeložka SEK</vt:lpstr>
      <vt:lpstr>D.1.4.h - Sadové úpravy</vt:lpstr>
      <vt:lpstr>D.1.4.i - Zpevněné plochy</vt:lpstr>
      <vt:lpstr>02.01 - Sopis prací a dod...</vt:lpstr>
      <vt:lpstr>VRN.01 - Vedlejší a ostat...</vt:lpstr>
      <vt:lpstr>Seznam figur</vt:lpstr>
      <vt:lpstr>Pokyny pro vyplnění</vt:lpstr>
      <vt:lpstr>'02.01 - Sopis prací a dod...'!Názvy_tisku</vt:lpstr>
      <vt:lpstr>'D.1.1-2 - ASŘ,KSŘ Soupis ...'!Názvy_tisku</vt:lpstr>
      <vt:lpstr>'D.1.4.a - Zdravotechnika'!Názvy_tisku</vt:lpstr>
      <vt:lpstr>'D.1.4.b - Vzduchotechnika'!Názvy_tisku</vt:lpstr>
      <vt:lpstr>'D.1.4.c - Vytápění'!Názvy_tisku</vt:lpstr>
      <vt:lpstr>'D.1.4.d - Silnoproud'!Názvy_tisku</vt:lpstr>
      <vt:lpstr>'D.1.4.e1 - Slaboproud - SK'!Názvy_tisku</vt:lpstr>
      <vt:lpstr>'D.1.4.e2 - Slaboproud - CCTV'!Názvy_tisku</vt:lpstr>
      <vt:lpstr>'D.1.4.e3 - Slaboproud - PZTS'!Názvy_tisku</vt:lpstr>
      <vt:lpstr>'D.1.4.e4 - Slaboproud - MR'!Názvy_tisku</vt:lpstr>
      <vt:lpstr>'D.1.4.e5 - Slaboproud - JČ'!Názvy_tisku</vt:lpstr>
      <vt:lpstr>'D.1.4.f - Měření a regulace'!Názvy_tisku</vt:lpstr>
      <vt:lpstr>'D.1.4.g - Přeložka SEK'!Názvy_tisku</vt:lpstr>
      <vt:lpstr>'D.1.4.h - Sadové úpravy'!Názvy_tisku</vt:lpstr>
      <vt:lpstr>'D.1.4.i - Zpevněné plochy'!Názvy_tisku</vt:lpstr>
      <vt:lpstr>'Rekapitulace stavby'!Názvy_tisku</vt:lpstr>
      <vt:lpstr>'Seznam figur'!Názvy_tisku</vt:lpstr>
      <vt:lpstr>'VRN.01 - Vedlejší a ostat...'!Názvy_tisku</vt:lpstr>
      <vt:lpstr>'02.01 - Sopis prací a dod...'!Oblast_tisku</vt:lpstr>
      <vt:lpstr>'D.1.1-2 - ASŘ,KSŘ Soupis ...'!Oblast_tisku</vt:lpstr>
      <vt:lpstr>'D.1.4.a - Zdravotechnika'!Oblast_tisku</vt:lpstr>
      <vt:lpstr>'D.1.4.b - Vzduchotechnika'!Oblast_tisku</vt:lpstr>
      <vt:lpstr>'D.1.4.c - Vytápění'!Oblast_tisku</vt:lpstr>
      <vt:lpstr>'D.1.4.d - Silnoproud'!Oblast_tisku</vt:lpstr>
      <vt:lpstr>'D.1.4.e1 - Slaboproud - SK'!Oblast_tisku</vt:lpstr>
      <vt:lpstr>'D.1.4.e2 - Slaboproud - CCTV'!Oblast_tisku</vt:lpstr>
      <vt:lpstr>'D.1.4.e3 - Slaboproud - PZTS'!Oblast_tisku</vt:lpstr>
      <vt:lpstr>'D.1.4.e4 - Slaboproud - MR'!Oblast_tisku</vt:lpstr>
      <vt:lpstr>'D.1.4.e5 - Slaboproud - JČ'!Oblast_tisku</vt:lpstr>
      <vt:lpstr>'D.1.4.f - Měření a regulace'!Oblast_tisku</vt:lpstr>
      <vt:lpstr>'D.1.4.g - Přeložka SEK'!Oblast_tisku</vt:lpstr>
      <vt:lpstr>'D.1.4.h - Sadové úpravy'!Oblast_tisku</vt:lpstr>
      <vt:lpstr>'D.1.4.i - Zpevněné plochy'!Oblast_tisku</vt:lpstr>
      <vt:lpstr>'Pokyny pro vyplnění'!Oblast_tisku</vt:lpstr>
      <vt:lpstr>'Rekapitulace stavby'!Oblast_tisku</vt:lpstr>
      <vt:lpstr>'Seznam figur'!Oblast_tisku</vt:lpstr>
      <vt:lpstr>'VRN.01 - Vedlejší a ostat...'!Oblast_tisku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LAPTOP-G7BOETH2\Pavel</dc:creator>
  <cp:lastModifiedBy>Verner Lukáš</cp:lastModifiedBy>
  <dcterms:created xsi:type="dcterms:W3CDTF">2020-04-30T07:07:08Z</dcterms:created>
  <dcterms:modified xsi:type="dcterms:W3CDTF">2020-08-17T10:54:45Z</dcterms:modified>
</cp:coreProperties>
</file>